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hidePivotFieldList="1"/>
  <mc:AlternateContent xmlns:mc="http://schemas.openxmlformats.org/markup-compatibility/2006">
    <mc:Choice Requires="x15">
      <x15ac:absPath xmlns:x15ac="http://schemas.microsoft.com/office/spreadsheetml/2010/11/ac" url="https://icbfsfood-my.sharepoint.com/personal/scatalanv_icbfs_cl/Documents/posicionamiento/"/>
    </mc:Choice>
  </mc:AlternateContent>
  <xr:revisionPtr revIDLastSave="4630" documentId="11_AD4D2F04E46CFB4ACB3E200E4DD7FD88683EDF28" xr6:coauthVersionLast="47" xr6:coauthVersionMax="47" xr10:uidLastSave="{AD80AE7A-A813-4683-9EAC-C9CC482171B8}"/>
  <bookViews>
    <workbookView xWindow="-110" yWindow="-110" windowWidth="19420" windowHeight="11500" xr2:uid="{00000000-000D-0000-FFFF-FFFF00000000}"/>
  </bookViews>
  <sheets>
    <sheet name="base" sheetId="5" r:id="rId1"/>
    <sheet name="Hoja1" sheetId="1" state="hidden" r:id="rId2"/>
  </sheets>
  <externalReferences>
    <externalReference r:id="rId3"/>
  </externalReferences>
  <definedNames>
    <definedName name="_xlnm._FilterDatabase" localSheetId="0" hidden="1">base!$A$1:$L$993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93" i="5" l="1"/>
  <c r="I993" i="5" s="1"/>
  <c r="I992" i="5"/>
  <c r="I991" i="5"/>
  <c r="I990" i="5"/>
  <c r="I989" i="5"/>
  <c r="I988" i="5"/>
  <c r="H987" i="5"/>
  <c r="I987" i="5" s="1"/>
  <c r="H986" i="5"/>
  <c r="I986" i="5" s="1"/>
  <c r="H985" i="5"/>
  <c r="I985" i="5" s="1"/>
  <c r="I984" i="5"/>
  <c r="I983" i="5"/>
  <c r="I982" i="5"/>
  <c r="I981" i="5"/>
  <c r="H980" i="5"/>
  <c r="I980" i="5" s="1"/>
  <c r="H979" i="5"/>
  <c r="I979" i="5" s="1"/>
  <c r="H978" i="5"/>
  <c r="I978" i="5"/>
  <c r="H977" i="5"/>
  <c r="I977" i="5" s="1"/>
  <c r="I976" i="5"/>
  <c r="G55" i="5"/>
  <c r="H55" i="5"/>
  <c r="G56" i="5"/>
  <c r="H56" i="5"/>
  <c r="G57" i="5"/>
  <c r="H57" i="5"/>
  <c r="G58" i="5"/>
  <c r="H58" i="5"/>
  <c r="G59" i="5"/>
  <c r="H59" i="5"/>
  <c r="G60" i="5"/>
  <c r="H60" i="5"/>
  <c r="G61" i="5"/>
  <c r="H61" i="5"/>
  <c r="G62" i="5"/>
  <c r="H62" i="5"/>
  <c r="G63" i="5"/>
  <c r="H63" i="5"/>
  <c r="G64" i="5"/>
  <c r="H64" i="5"/>
  <c r="G65" i="5"/>
  <c r="H65" i="5"/>
  <c r="G66" i="5"/>
  <c r="H66" i="5"/>
  <c r="G67" i="5"/>
  <c r="H67" i="5"/>
  <c r="G68" i="5"/>
  <c r="H68" i="5"/>
  <c r="G69" i="5"/>
  <c r="H69" i="5"/>
  <c r="G70" i="5"/>
  <c r="H70" i="5"/>
  <c r="G71" i="5"/>
  <c r="H71" i="5"/>
  <c r="G72" i="5"/>
  <c r="H72" i="5"/>
  <c r="G73" i="5"/>
  <c r="H73" i="5"/>
  <c r="G74" i="5"/>
  <c r="H74" i="5"/>
  <c r="G75" i="5"/>
  <c r="H75" i="5"/>
  <c r="G76" i="5"/>
  <c r="H76" i="5"/>
  <c r="G77" i="5"/>
  <c r="H77" i="5"/>
  <c r="G78" i="5"/>
  <c r="H78" i="5"/>
  <c r="G79" i="5"/>
  <c r="H79" i="5"/>
  <c r="G80" i="5"/>
  <c r="H80" i="5"/>
  <c r="G81" i="5"/>
  <c r="H81" i="5"/>
  <c r="G82" i="5"/>
  <c r="H82" i="5"/>
  <c r="G83" i="5"/>
  <c r="H83" i="5"/>
  <c r="G84" i="5"/>
  <c r="H84" i="5"/>
  <c r="G85" i="5"/>
  <c r="H85" i="5"/>
  <c r="G86" i="5"/>
  <c r="H86" i="5"/>
  <c r="G87" i="5"/>
  <c r="H87" i="5"/>
  <c r="G88" i="5"/>
  <c r="H88" i="5"/>
  <c r="G89" i="5"/>
  <c r="H89" i="5"/>
  <c r="G90" i="5"/>
  <c r="H90" i="5"/>
  <c r="G91" i="5"/>
  <c r="H91" i="5"/>
  <c r="G92" i="5"/>
  <c r="H92" i="5"/>
  <c r="G93" i="5"/>
  <c r="H93" i="5"/>
  <c r="G94" i="5"/>
  <c r="H94" i="5"/>
  <c r="G95" i="5"/>
  <c r="H95" i="5"/>
  <c r="G96" i="5"/>
  <c r="H96" i="5"/>
  <c r="G97" i="5"/>
  <c r="H97" i="5"/>
  <c r="G98" i="5"/>
  <c r="H98" i="5"/>
  <c r="G99" i="5"/>
  <c r="H99" i="5"/>
  <c r="G100" i="5"/>
  <c r="H100" i="5"/>
  <c r="G101" i="5"/>
  <c r="H101" i="5"/>
  <c r="G102" i="5"/>
  <c r="H102" i="5"/>
  <c r="G103" i="5"/>
  <c r="H103" i="5"/>
  <c r="G104" i="5"/>
  <c r="H104" i="5"/>
  <c r="G105" i="5"/>
  <c r="H105" i="5"/>
  <c r="G106" i="5"/>
  <c r="H106" i="5"/>
  <c r="G107" i="5"/>
  <c r="H107" i="5"/>
  <c r="G108" i="5"/>
  <c r="H108" i="5"/>
  <c r="G109" i="5"/>
  <c r="H109" i="5"/>
  <c r="G110" i="5"/>
  <c r="H110" i="5"/>
  <c r="G111" i="5"/>
  <c r="H111" i="5"/>
  <c r="I111" i="5"/>
  <c r="G112" i="5"/>
  <c r="H112" i="5"/>
  <c r="G113" i="5"/>
  <c r="H113" i="5"/>
  <c r="G114" i="5"/>
  <c r="H114" i="5"/>
  <c r="G115" i="5"/>
  <c r="I115" i="5" s="1"/>
  <c r="H115" i="5"/>
  <c r="G116" i="5"/>
  <c r="H116" i="5"/>
  <c r="G117" i="5"/>
  <c r="H117" i="5"/>
  <c r="G118" i="5"/>
  <c r="H118" i="5"/>
  <c r="G119" i="5"/>
  <c r="H119" i="5"/>
  <c r="G120" i="5"/>
  <c r="H120" i="5"/>
  <c r="G121" i="5"/>
  <c r="H121" i="5"/>
  <c r="G122" i="5"/>
  <c r="H122" i="5"/>
  <c r="G123" i="5"/>
  <c r="I123" i="5" s="1"/>
  <c r="H123" i="5"/>
  <c r="G124" i="5"/>
  <c r="H124" i="5"/>
  <c r="G125" i="5"/>
  <c r="H125" i="5"/>
  <c r="G126" i="5"/>
  <c r="H126" i="5"/>
  <c r="G127" i="5"/>
  <c r="H127" i="5"/>
  <c r="G128" i="5"/>
  <c r="H128" i="5"/>
  <c r="G129" i="5"/>
  <c r="H129" i="5"/>
  <c r="G130" i="5"/>
  <c r="H130" i="5"/>
  <c r="G131" i="5"/>
  <c r="H131" i="5"/>
  <c r="G132" i="5"/>
  <c r="H132" i="5"/>
  <c r="G133" i="5"/>
  <c r="H133" i="5"/>
  <c r="G134" i="5"/>
  <c r="H134" i="5"/>
  <c r="G135" i="5"/>
  <c r="H135" i="5"/>
  <c r="G136" i="5"/>
  <c r="I136" i="5" s="1"/>
  <c r="H136" i="5"/>
  <c r="G137" i="5"/>
  <c r="H137" i="5"/>
  <c r="G138" i="5"/>
  <c r="H138" i="5"/>
  <c r="G139" i="5"/>
  <c r="H139" i="5"/>
  <c r="G140" i="5"/>
  <c r="H140" i="5"/>
  <c r="G141" i="5"/>
  <c r="H141" i="5"/>
  <c r="G142" i="5"/>
  <c r="H142" i="5"/>
  <c r="G143" i="5"/>
  <c r="H143" i="5"/>
  <c r="G144" i="5"/>
  <c r="I144" i="5" s="1"/>
  <c r="H144" i="5"/>
  <c r="G145" i="5"/>
  <c r="H145" i="5"/>
  <c r="G146" i="5"/>
  <c r="H146" i="5"/>
  <c r="G147" i="5"/>
  <c r="I147" i="5" s="1"/>
  <c r="H147" i="5"/>
  <c r="G148" i="5"/>
  <c r="H148" i="5"/>
  <c r="G149" i="5"/>
  <c r="H149" i="5"/>
  <c r="G150" i="5"/>
  <c r="H150" i="5"/>
  <c r="G151" i="5"/>
  <c r="H151" i="5"/>
  <c r="G152" i="5"/>
  <c r="H152" i="5"/>
  <c r="G153" i="5"/>
  <c r="H153" i="5"/>
  <c r="G154" i="5"/>
  <c r="H154" i="5"/>
  <c r="G155" i="5"/>
  <c r="H155" i="5"/>
  <c r="G156" i="5"/>
  <c r="H156" i="5"/>
  <c r="G157" i="5"/>
  <c r="H157" i="5"/>
  <c r="G158" i="5"/>
  <c r="H158" i="5"/>
  <c r="G159" i="5"/>
  <c r="H159" i="5"/>
  <c r="G160" i="5"/>
  <c r="H160" i="5"/>
  <c r="G161" i="5"/>
  <c r="H161" i="5"/>
  <c r="G162" i="5"/>
  <c r="H162" i="5"/>
  <c r="G163" i="5"/>
  <c r="H163" i="5"/>
  <c r="G164" i="5"/>
  <c r="H164" i="5"/>
  <c r="G165" i="5"/>
  <c r="H165" i="5"/>
  <c r="G166" i="5"/>
  <c r="H166" i="5"/>
  <c r="G167" i="5"/>
  <c r="H167" i="5"/>
  <c r="G168" i="5"/>
  <c r="H168" i="5"/>
  <c r="G169" i="5"/>
  <c r="H169" i="5"/>
  <c r="G170" i="5"/>
  <c r="H170" i="5"/>
  <c r="G171" i="5"/>
  <c r="H171" i="5"/>
  <c r="G172" i="5"/>
  <c r="H172" i="5"/>
  <c r="G173" i="5"/>
  <c r="H173" i="5"/>
  <c r="G174" i="5"/>
  <c r="H174" i="5"/>
  <c r="G175" i="5"/>
  <c r="H175" i="5"/>
  <c r="G176" i="5"/>
  <c r="H176" i="5"/>
  <c r="G177" i="5"/>
  <c r="H177" i="5"/>
  <c r="G178" i="5"/>
  <c r="H178" i="5"/>
  <c r="G179" i="5"/>
  <c r="H179" i="5"/>
  <c r="G180" i="5"/>
  <c r="H180" i="5"/>
  <c r="G181" i="5"/>
  <c r="H181" i="5"/>
  <c r="I181" i="5"/>
  <c r="G182" i="5"/>
  <c r="H182" i="5"/>
  <c r="G183" i="5"/>
  <c r="H183" i="5"/>
  <c r="G184" i="5"/>
  <c r="H184" i="5"/>
  <c r="G185" i="5"/>
  <c r="H185" i="5"/>
  <c r="G186" i="5"/>
  <c r="H186" i="5"/>
  <c r="G187" i="5"/>
  <c r="H187" i="5"/>
  <c r="G188" i="5"/>
  <c r="H188" i="5"/>
  <c r="G189" i="5"/>
  <c r="H189" i="5"/>
  <c r="G190" i="5"/>
  <c r="H190" i="5"/>
  <c r="G191" i="5"/>
  <c r="H191" i="5"/>
  <c r="G192" i="5"/>
  <c r="I192" i="5" s="1"/>
  <c r="H192" i="5"/>
  <c r="G193" i="5"/>
  <c r="H193" i="5"/>
  <c r="G194" i="5"/>
  <c r="H194" i="5"/>
  <c r="G195" i="5"/>
  <c r="H195" i="5"/>
  <c r="G196" i="5"/>
  <c r="H196" i="5"/>
  <c r="G197" i="5"/>
  <c r="H197" i="5"/>
  <c r="G198" i="5"/>
  <c r="H198" i="5"/>
  <c r="G199" i="5"/>
  <c r="H199" i="5"/>
  <c r="G200" i="5"/>
  <c r="H200" i="5"/>
  <c r="G201" i="5"/>
  <c r="H201" i="5"/>
  <c r="G202" i="5"/>
  <c r="H202" i="5"/>
  <c r="G203" i="5"/>
  <c r="H203" i="5"/>
  <c r="G204" i="5"/>
  <c r="H204" i="5"/>
  <c r="G205" i="5"/>
  <c r="H205" i="5"/>
  <c r="G206" i="5"/>
  <c r="H206" i="5"/>
  <c r="G207" i="5"/>
  <c r="H207" i="5"/>
  <c r="G208" i="5"/>
  <c r="H208" i="5"/>
  <c r="G209" i="5"/>
  <c r="H209" i="5"/>
  <c r="G210" i="5"/>
  <c r="H210" i="5"/>
  <c r="G211" i="5"/>
  <c r="H211" i="5"/>
  <c r="G212" i="5"/>
  <c r="H212" i="5"/>
  <c r="G213" i="5"/>
  <c r="H213" i="5"/>
  <c r="G214" i="5"/>
  <c r="H214" i="5"/>
  <c r="G215" i="5"/>
  <c r="H215" i="5"/>
  <c r="G216" i="5"/>
  <c r="H216" i="5"/>
  <c r="G217" i="5"/>
  <c r="H217" i="5"/>
  <c r="G218" i="5"/>
  <c r="H218" i="5"/>
  <c r="G219" i="5"/>
  <c r="H219" i="5"/>
  <c r="G220" i="5"/>
  <c r="H220" i="5"/>
  <c r="G221" i="5"/>
  <c r="H221" i="5"/>
  <c r="G222" i="5"/>
  <c r="H222" i="5"/>
  <c r="G223" i="5"/>
  <c r="H223" i="5"/>
  <c r="G224" i="5"/>
  <c r="I224" i="5" s="1"/>
  <c r="H224" i="5"/>
  <c r="G225" i="5"/>
  <c r="H225" i="5"/>
  <c r="G226" i="5"/>
  <c r="H226" i="5"/>
  <c r="G227" i="5"/>
  <c r="H227" i="5"/>
  <c r="G228" i="5"/>
  <c r="H228" i="5"/>
  <c r="G229" i="5"/>
  <c r="H229" i="5"/>
  <c r="G230" i="5"/>
  <c r="H230" i="5"/>
  <c r="G231" i="5"/>
  <c r="H231" i="5"/>
  <c r="G232" i="5"/>
  <c r="H232" i="5"/>
  <c r="G233" i="5"/>
  <c r="H233" i="5"/>
  <c r="G234" i="5"/>
  <c r="H234" i="5"/>
  <c r="G235" i="5"/>
  <c r="H235" i="5"/>
  <c r="G236" i="5"/>
  <c r="H236" i="5"/>
  <c r="G237" i="5"/>
  <c r="H237" i="5"/>
  <c r="G238" i="5"/>
  <c r="H238" i="5"/>
  <c r="G239" i="5"/>
  <c r="H239" i="5"/>
  <c r="G240" i="5"/>
  <c r="I240" i="5" s="1"/>
  <c r="H240" i="5"/>
  <c r="G241" i="5"/>
  <c r="H241" i="5"/>
  <c r="G242" i="5"/>
  <c r="H242" i="5"/>
  <c r="G243" i="5"/>
  <c r="H243" i="5"/>
  <c r="G244" i="5"/>
  <c r="H244" i="5"/>
  <c r="G245" i="5"/>
  <c r="H245" i="5"/>
  <c r="G246" i="5"/>
  <c r="H246" i="5"/>
  <c r="G247" i="5"/>
  <c r="H247" i="5"/>
  <c r="G248" i="5"/>
  <c r="H248" i="5"/>
  <c r="G249" i="5"/>
  <c r="H249" i="5"/>
  <c r="G250" i="5"/>
  <c r="H250" i="5"/>
  <c r="G251" i="5"/>
  <c r="H251" i="5"/>
  <c r="G252" i="5"/>
  <c r="H252" i="5"/>
  <c r="G253" i="5"/>
  <c r="H253" i="5"/>
  <c r="G254" i="5"/>
  <c r="H254" i="5"/>
  <c r="G255" i="5"/>
  <c r="H255" i="5"/>
  <c r="G256" i="5"/>
  <c r="I256" i="5" s="1"/>
  <c r="H256" i="5"/>
  <c r="G257" i="5"/>
  <c r="H257" i="5"/>
  <c r="G258" i="5"/>
  <c r="H258" i="5"/>
  <c r="G259" i="5"/>
  <c r="H259" i="5"/>
  <c r="G260" i="5"/>
  <c r="H260" i="5"/>
  <c r="G261" i="5"/>
  <c r="H261" i="5"/>
  <c r="G262" i="5"/>
  <c r="H262" i="5"/>
  <c r="G263" i="5"/>
  <c r="H263" i="5"/>
  <c r="G264" i="5"/>
  <c r="H264" i="5"/>
  <c r="G265" i="5"/>
  <c r="H265" i="5"/>
  <c r="G266" i="5"/>
  <c r="H266" i="5"/>
  <c r="G267" i="5"/>
  <c r="H267" i="5"/>
  <c r="G268" i="5"/>
  <c r="H268" i="5"/>
  <c r="G269" i="5"/>
  <c r="H269" i="5"/>
  <c r="G270" i="5"/>
  <c r="H270" i="5"/>
  <c r="G271" i="5"/>
  <c r="H271" i="5"/>
  <c r="G272" i="5"/>
  <c r="H272" i="5"/>
  <c r="G273" i="5"/>
  <c r="H273" i="5"/>
  <c r="G274" i="5"/>
  <c r="H274" i="5"/>
  <c r="G275" i="5"/>
  <c r="H275" i="5"/>
  <c r="G276" i="5"/>
  <c r="H276" i="5"/>
  <c r="G277" i="5"/>
  <c r="H277" i="5"/>
  <c r="G278" i="5"/>
  <c r="H278" i="5"/>
  <c r="G279" i="5"/>
  <c r="H279" i="5"/>
  <c r="G280" i="5"/>
  <c r="H280" i="5"/>
  <c r="G281" i="5"/>
  <c r="H281" i="5"/>
  <c r="G282" i="5"/>
  <c r="H282" i="5"/>
  <c r="G283" i="5"/>
  <c r="H283" i="5"/>
  <c r="G284" i="5"/>
  <c r="H284" i="5"/>
  <c r="G285" i="5"/>
  <c r="H285" i="5"/>
  <c r="G286" i="5"/>
  <c r="H286" i="5"/>
  <c r="G287" i="5"/>
  <c r="H287" i="5"/>
  <c r="G288" i="5"/>
  <c r="H288" i="5"/>
  <c r="G289" i="5"/>
  <c r="H289" i="5"/>
  <c r="G290" i="5"/>
  <c r="H290" i="5"/>
  <c r="G291" i="5"/>
  <c r="H291" i="5"/>
  <c r="G292" i="5"/>
  <c r="H292" i="5"/>
  <c r="G293" i="5"/>
  <c r="H293" i="5"/>
  <c r="G294" i="5"/>
  <c r="H294" i="5"/>
  <c r="G295" i="5"/>
  <c r="H295" i="5"/>
  <c r="G296" i="5"/>
  <c r="H296" i="5"/>
  <c r="G297" i="5"/>
  <c r="H297" i="5"/>
  <c r="G298" i="5"/>
  <c r="H298" i="5"/>
  <c r="G299" i="5"/>
  <c r="H299" i="5"/>
  <c r="G300" i="5"/>
  <c r="H300" i="5"/>
  <c r="G301" i="5"/>
  <c r="H301" i="5"/>
  <c r="G302" i="5"/>
  <c r="H302" i="5"/>
  <c r="G303" i="5"/>
  <c r="H303" i="5"/>
  <c r="G304" i="5"/>
  <c r="H304" i="5"/>
  <c r="G305" i="5"/>
  <c r="H305" i="5"/>
  <c r="G306" i="5"/>
  <c r="H306" i="5"/>
  <c r="G307" i="5"/>
  <c r="H307" i="5"/>
  <c r="G308" i="5"/>
  <c r="H308" i="5"/>
  <c r="G309" i="5"/>
  <c r="H309" i="5"/>
  <c r="G310" i="5"/>
  <c r="H310" i="5"/>
  <c r="G311" i="5"/>
  <c r="H311" i="5"/>
  <c r="G312" i="5"/>
  <c r="H312" i="5"/>
  <c r="G313" i="5"/>
  <c r="H313" i="5"/>
  <c r="G314" i="5"/>
  <c r="H314" i="5"/>
  <c r="G315" i="5"/>
  <c r="H315" i="5"/>
  <c r="G316" i="5"/>
  <c r="H316" i="5"/>
  <c r="G317" i="5"/>
  <c r="H317" i="5"/>
  <c r="G318" i="5"/>
  <c r="H318" i="5"/>
  <c r="G319" i="5"/>
  <c r="H319" i="5"/>
  <c r="G320" i="5"/>
  <c r="H320" i="5"/>
  <c r="G321" i="5"/>
  <c r="H321" i="5"/>
  <c r="G322" i="5"/>
  <c r="H322" i="5"/>
  <c r="G323" i="5"/>
  <c r="H323" i="5"/>
  <c r="G324" i="5"/>
  <c r="H324" i="5"/>
  <c r="G325" i="5"/>
  <c r="H325" i="5"/>
  <c r="G326" i="5"/>
  <c r="H326" i="5"/>
  <c r="G327" i="5"/>
  <c r="H327" i="5"/>
  <c r="G328" i="5"/>
  <c r="H328" i="5"/>
  <c r="G329" i="5"/>
  <c r="H329" i="5"/>
  <c r="G330" i="5"/>
  <c r="H330" i="5"/>
  <c r="G331" i="5"/>
  <c r="H331" i="5"/>
  <c r="G332" i="5"/>
  <c r="H332" i="5"/>
  <c r="I332" i="5"/>
  <c r="G333" i="5"/>
  <c r="H333" i="5"/>
  <c r="G334" i="5"/>
  <c r="H334" i="5"/>
  <c r="G335" i="5"/>
  <c r="H335" i="5"/>
  <c r="G336" i="5"/>
  <c r="H336" i="5"/>
  <c r="G337" i="5"/>
  <c r="H337" i="5"/>
  <c r="G338" i="5"/>
  <c r="H338" i="5"/>
  <c r="G339" i="5"/>
  <c r="H339" i="5"/>
  <c r="G340" i="5"/>
  <c r="H340" i="5"/>
  <c r="G341" i="5"/>
  <c r="H341" i="5"/>
  <c r="G342" i="5"/>
  <c r="H342" i="5"/>
  <c r="G343" i="5"/>
  <c r="H343" i="5"/>
  <c r="G344" i="5"/>
  <c r="H344" i="5"/>
  <c r="G345" i="5"/>
  <c r="H345" i="5"/>
  <c r="G346" i="5"/>
  <c r="H346" i="5"/>
  <c r="G347" i="5"/>
  <c r="H347" i="5"/>
  <c r="G348" i="5"/>
  <c r="H348" i="5"/>
  <c r="G349" i="5"/>
  <c r="H349" i="5"/>
  <c r="G350" i="5"/>
  <c r="H350" i="5"/>
  <c r="G351" i="5"/>
  <c r="H351" i="5"/>
  <c r="G352" i="5"/>
  <c r="H352" i="5"/>
  <c r="G353" i="5"/>
  <c r="H353" i="5"/>
  <c r="G354" i="5"/>
  <c r="H354" i="5"/>
  <c r="G355" i="5"/>
  <c r="H355" i="5"/>
  <c r="G356" i="5"/>
  <c r="H356" i="5"/>
  <c r="G357" i="5"/>
  <c r="H357" i="5"/>
  <c r="G358" i="5"/>
  <c r="H358" i="5"/>
  <c r="G359" i="5"/>
  <c r="H359" i="5"/>
  <c r="G360" i="5"/>
  <c r="H360" i="5"/>
  <c r="G361" i="5"/>
  <c r="H361" i="5"/>
  <c r="G362" i="5"/>
  <c r="H362" i="5"/>
  <c r="G363" i="5"/>
  <c r="H363" i="5"/>
  <c r="G364" i="5"/>
  <c r="H364" i="5"/>
  <c r="G365" i="5"/>
  <c r="H365" i="5"/>
  <c r="G366" i="5"/>
  <c r="H366" i="5"/>
  <c r="G367" i="5"/>
  <c r="H367" i="5"/>
  <c r="G368" i="5"/>
  <c r="H368" i="5"/>
  <c r="G369" i="5"/>
  <c r="H369" i="5"/>
  <c r="G370" i="5"/>
  <c r="H370" i="5"/>
  <c r="G371" i="5"/>
  <c r="H371" i="5"/>
  <c r="G372" i="5"/>
  <c r="H372" i="5"/>
  <c r="G373" i="5"/>
  <c r="H373" i="5"/>
  <c r="G374" i="5"/>
  <c r="H374" i="5"/>
  <c r="G375" i="5"/>
  <c r="H375" i="5"/>
  <c r="G376" i="5"/>
  <c r="H376" i="5"/>
  <c r="G377" i="5"/>
  <c r="H377" i="5"/>
  <c r="G378" i="5"/>
  <c r="H378" i="5"/>
  <c r="G379" i="5"/>
  <c r="H379" i="5"/>
  <c r="G380" i="5"/>
  <c r="H380" i="5"/>
  <c r="G381" i="5"/>
  <c r="H381" i="5"/>
  <c r="G382" i="5"/>
  <c r="H382" i="5"/>
  <c r="G383" i="5"/>
  <c r="H383" i="5"/>
  <c r="G384" i="5"/>
  <c r="H384" i="5"/>
  <c r="G385" i="5"/>
  <c r="H385" i="5"/>
  <c r="G386" i="5"/>
  <c r="H386" i="5"/>
  <c r="G387" i="5"/>
  <c r="H387" i="5"/>
  <c r="G388" i="5"/>
  <c r="H388" i="5"/>
  <c r="G389" i="5"/>
  <c r="H389" i="5"/>
  <c r="G390" i="5"/>
  <c r="H390" i="5"/>
  <c r="G391" i="5"/>
  <c r="H391" i="5"/>
  <c r="G392" i="5"/>
  <c r="H392" i="5"/>
  <c r="G393" i="5"/>
  <c r="H393" i="5"/>
  <c r="G394" i="5"/>
  <c r="H394" i="5"/>
  <c r="G395" i="5"/>
  <c r="H395" i="5"/>
  <c r="G396" i="5"/>
  <c r="H396" i="5"/>
  <c r="G397" i="5"/>
  <c r="H397" i="5"/>
  <c r="G398" i="5"/>
  <c r="H398" i="5"/>
  <c r="G399" i="5"/>
  <c r="H399" i="5"/>
  <c r="G400" i="5"/>
  <c r="H400" i="5"/>
  <c r="G401" i="5"/>
  <c r="H401" i="5"/>
  <c r="G402" i="5"/>
  <c r="H402" i="5"/>
  <c r="G403" i="5"/>
  <c r="H403" i="5"/>
  <c r="G404" i="5"/>
  <c r="H404" i="5"/>
  <c r="G405" i="5"/>
  <c r="H405" i="5"/>
  <c r="G406" i="5"/>
  <c r="H406" i="5"/>
  <c r="G407" i="5"/>
  <c r="H407" i="5"/>
  <c r="G408" i="5"/>
  <c r="H408" i="5"/>
  <c r="G409" i="5"/>
  <c r="H409" i="5"/>
  <c r="G410" i="5"/>
  <c r="H410" i="5"/>
  <c r="G411" i="5"/>
  <c r="H411" i="5"/>
  <c r="G412" i="5"/>
  <c r="H412" i="5"/>
  <c r="G413" i="5"/>
  <c r="H413" i="5"/>
  <c r="G414" i="5"/>
  <c r="H414" i="5"/>
  <c r="G415" i="5"/>
  <c r="H415" i="5"/>
  <c r="G416" i="5"/>
  <c r="H416" i="5"/>
  <c r="G417" i="5"/>
  <c r="H417" i="5"/>
  <c r="G418" i="5"/>
  <c r="H418" i="5"/>
  <c r="G419" i="5"/>
  <c r="H419" i="5"/>
  <c r="G420" i="5"/>
  <c r="H420" i="5"/>
  <c r="G421" i="5"/>
  <c r="H421" i="5"/>
  <c r="G422" i="5"/>
  <c r="H422" i="5"/>
  <c r="G423" i="5"/>
  <c r="H423" i="5"/>
  <c r="G424" i="5"/>
  <c r="H424" i="5"/>
  <c r="G425" i="5"/>
  <c r="H425" i="5"/>
  <c r="G426" i="5"/>
  <c r="H426" i="5"/>
  <c r="G427" i="5"/>
  <c r="H427" i="5"/>
  <c r="G428" i="5"/>
  <c r="H428" i="5"/>
  <c r="G429" i="5"/>
  <c r="H429" i="5"/>
  <c r="G430" i="5"/>
  <c r="H430" i="5"/>
  <c r="G431" i="5"/>
  <c r="H431" i="5"/>
  <c r="G432" i="5"/>
  <c r="H432" i="5"/>
  <c r="G433" i="5"/>
  <c r="H433" i="5"/>
  <c r="G434" i="5"/>
  <c r="H434" i="5"/>
  <c r="G435" i="5"/>
  <c r="H435" i="5"/>
  <c r="G436" i="5"/>
  <c r="H436" i="5"/>
  <c r="G437" i="5"/>
  <c r="H437" i="5"/>
  <c r="G438" i="5"/>
  <c r="H438" i="5"/>
  <c r="G439" i="5"/>
  <c r="H439" i="5"/>
  <c r="G440" i="5"/>
  <c r="H440" i="5"/>
  <c r="G441" i="5"/>
  <c r="H441" i="5"/>
  <c r="G442" i="5"/>
  <c r="I442" i="5" s="1"/>
  <c r="H442" i="5"/>
  <c r="G443" i="5"/>
  <c r="H443" i="5"/>
  <c r="G444" i="5"/>
  <c r="H444" i="5"/>
  <c r="G445" i="5"/>
  <c r="H445" i="5"/>
  <c r="G446" i="5"/>
  <c r="H446" i="5"/>
  <c r="G447" i="5"/>
  <c r="H447" i="5"/>
  <c r="G448" i="5"/>
  <c r="H448" i="5"/>
  <c r="G449" i="5"/>
  <c r="H449" i="5"/>
  <c r="G450" i="5"/>
  <c r="H450" i="5"/>
  <c r="G451" i="5"/>
  <c r="H451" i="5"/>
  <c r="G452" i="5"/>
  <c r="H452" i="5"/>
  <c r="G453" i="5"/>
  <c r="H453" i="5"/>
  <c r="G454" i="5"/>
  <c r="H454" i="5"/>
  <c r="G455" i="5"/>
  <c r="H455" i="5"/>
  <c r="G456" i="5"/>
  <c r="H456" i="5"/>
  <c r="G457" i="5"/>
  <c r="H457" i="5"/>
  <c r="G458" i="5"/>
  <c r="H458" i="5"/>
  <c r="G459" i="5"/>
  <c r="H459" i="5"/>
  <c r="G460" i="5"/>
  <c r="H460" i="5"/>
  <c r="G461" i="5"/>
  <c r="H461" i="5"/>
  <c r="G462" i="5"/>
  <c r="H462" i="5"/>
  <c r="G463" i="5"/>
  <c r="H463" i="5"/>
  <c r="G464" i="5"/>
  <c r="H464" i="5"/>
  <c r="G465" i="5"/>
  <c r="H465" i="5"/>
  <c r="G466" i="5"/>
  <c r="H466" i="5"/>
  <c r="G467" i="5"/>
  <c r="H467" i="5"/>
  <c r="G468" i="5"/>
  <c r="H468" i="5"/>
  <c r="G469" i="5"/>
  <c r="H469" i="5"/>
  <c r="G470" i="5"/>
  <c r="H470" i="5"/>
  <c r="G471" i="5"/>
  <c r="H471" i="5"/>
  <c r="G472" i="5"/>
  <c r="H472" i="5"/>
  <c r="G473" i="5"/>
  <c r="H473" i="5"/>
  <c r="G474" i="5"/>
  <c r="H474" i="5"/>
  <c r="G475" i="5"/>
  <c r="H475" i="5"/>
  <c r="G476" i="5"/>
  <c r="H476" i="5"/>
  <c r="G477" i="5"/>
  <c r="H477" i="5"/>
  <c r="G478" i="5"/>
  <c r="H478" i="5"/>
  <c r="I479" i="5"/>
  <c r="H480" i="5"/>
  <c r="I480" i="5" s="1"/>
  <c r="H481" i="5"/>
  <c r="I481" i="5"/>
  <c r="I482" i="5"/>
  <c r="I483" i="5"/>
  <c r="I484" i="5"/>
  <c r="I485" i="5"/>
  <c r="I486" i="5"/>
  <c r="I487" i="5"/>
  <c r="I488" i="5"/>
  <c r="I489" i="5"/>
  <c r="I490" i="5"/>
  <c r="I491" i="5"/>
  <c r="I492" i="5"/>
  <c r="I493" i="5"/>
  <c r="I494" i="5"/>
  <c r="I495" i="5"/>
  <c r="I496" i="5"/>
  <c r="I497" i="5"/>
  <c r="I498" i="5"/>
  <c r="I499" i="5"/>
  <c r="G500" i="5"/>
  <c r="I500" i="5" s="1"/>
  <c r="I501" i="5"/>
  <c r="I502" i="5"/>
  <c r="I503" i="5"/>
  <c r="I504" i="5"/>
  <c r="I505" i="5"/>
  <c r="I506" i="5"/>
  <c r="G507" i="5"/>
  <c r="H507" i="5"/>
  <c r="I507" i="5"/>
  <c r="I508" i="5"/>
  <c r="H509" i="5"/>
  <c r="I509" i="5"/>
  <c r="I510" i="5"/>
  <c r="I511" i="5"/>
  <c r="I512" i="5"/>
  <c r="I513" i="5"/>
  <c r="I514" i="5"/>
  <c r="I515" i="5"/>
  <c r="I516" i="5"/>
  <c r="I517" i="5"/>
  <c r="I518" i="5"/>
  <c r="I520" i="5"/>
  <c r="I521" i="5"/>
  <c r="I522" i="5"/>
  <c r="I523" i="5"/>
  <c r="H524" i="5"/>
  <c r="I524" i="5" s="1"/>
  <c r="I525" i="5"/>
  <c r="I526" i="5"/>
  <c r="I527" i="5"/>
  <c r="I528" i="5"/>
  <c r="I529" i="5"/>
  <c r="I530" i="5"/>
  <c r="I531" i="5"/>
  <c r="I532" i="5"/>
  <c r="G533" i="5"/>
  <c r="I533" i="5" s="1"/>
  <c r="I534" i="5"/>
  <c r="I535" i="5"/>
  <c r="I536" i="5"/>
  <c r="I537" i="5"/>
  <c r="I538" i="5"/>
  <c r="I539" i="5"/>
  <c r="I540" i="5"/>
  <c r="I541" i="5"/>
  <c r="I542" i="5"/>
  <c r="I543" i="5"/>
  <c r="I544" i="5"/>
  <c r="I545" i="5"/>
  <c r="I546" i="5"/>
  <c r="I547" i="5"/>
  <c r="I548" i="5"/>
  <c r="I549" i="5"/>
  <c r="I550" i="5"/>
  <c r="I551" i="5"/>
  <c r="I552" i="5"/>
  <c r="I553" i="5"/>
  <c r="I554" i="5"/>
  <c r="I555" i="5"/>
  <c r="I556" i="5"/>
  <c r="I557" i="5"/>
  <c r="I558" i="5"/>
  <c r="I559" i="5"/>
  <c r="I560" i="5"/>
  <c r="I561" i="5"/>
  <c r="I562" i="5"/>
  <c r="I563" i="5"/>
  <c r="I564" i="5"/>
  <c r="I565" i="5"/>
  <c r="I566" i="5"/>
  <c r="I567" i="5"/>
  <c r="I568" i="5"/>
  <c r="I569" i="5"/>
  <c r="I570" i="5"/>
  <c r="I571" i="5"/>
  <c r="I572" i="5"/>
  <c r="I573" i="5"/>
  <c r="I574" i="5"/>
  <c r="I575" i="5"/>
  <c r="I576" i="5"/>
  <c r="H577" i="5"/>
  <c r="I577" i="5"/>
  <c r="I578" i="5"/>
  <c r="I579" i="5"/>
  <c r="I580" i="5"/>
  <c r="I581" i="5"/>
  <c r="I582" i="5"/>
  <c r="I583" i="5"/>
  <c r="I584" i="5"/>
  <c r="I585" i="5"/>
  <c r="I586" i="5"/>
  <c r="I587" i="5"/>
  <c r="I588" i="5"/>
  <c r="I589" i="5"/>
  <c r="I590" i="5"/>
  <c r="I591" i="5"/>
  <c r="I592" i="5"/>
  <c r="I593" i="5"/>
  <c r="I594" i="5"/>
  <c r="I595" i="5"/>
  <c r="H596" i="5"/>
  <c r="I596" i="5" s="1"/>
  <c r="I597" i="5"/>
  <c r="I598" i="5"/>
  <c r="H599" i="5"/>
  <c r="I599" i="5"/>
  <c r="I600" i="5"/>
  <c r="H601" i="5"/>
  <c r="I601" i="5" s="1"/>
  <c r="I602" i="5"/>
  <c r="H603" i="5"/>
  <c r="I603" i="5" s="1"/>
  <c r="I604" i="5"/>
  <c r="I605" i="5"/>
  <c r="I606" i="5"/>
  <c r="H607" i="5"/>
  <c r="I607" i="5" s="1"/>
  <c r="I608" i="5"/>
  <c r="I609" i="5"/>
  <c r="I610" i="5"/>
  <c r="I611" i="5"/>
  <c r="I612" i="5"/>
  <c r="H613" i="5"/>
  <c r="I613" i="5"/>
  <c r="H614" i="5"/>
  <c r="I614" i="5"/>
  <c r="I615" i="5"/>
  <c r="H616" i="5"/>
  <c r="I616" i="5"/>
  <c r="I617" i="5"/>
  <c r="I618" i="5"/>
  <c r="I619" i="5"/>
  <c r="I620" i="5"/>
  <c r="I621" i="5"/>
  <c r="I622" i="5"/>
  <c r="I623" i="5"/>
  <c r="I624" i="5"/>
  <c r="I625" i="5"/>
  <c r="I626" i="5"/>
  <c r="I627" i="5"/>
  <c r="I628" i="5"/>
  <c r="I629" i="5"/>
  <c r="I630" i="5"/>
  <c r="I631" i="5"/>
  <c r="I632" i="5"/>
  <c r="I633" i="5"/>
  <c r="I634" i="5"/>
  <c r="I635" i="5"/>
  <c r="I636" i="5"/>
  <c r="I637" i="5"/>
  <c r="I638" i="5"/>
  <c r="I639" i="5"/>
  <c r="I640" i="5"/>
  <c r="I641" i="5"/>
  <c r="H642" i="5"/>
  <c r="I642" i="5"/>
  <c r="H643" i="5"/>
  <c r="I643" i="5"/>
  <c r="I644" i="5"/>
  <c r="I645" i="5"/>
  <c r="I646" i="5"/>
  <c r="I647" i="5"/>
  <c r="I648" i="5"/>
  <c r="H649" i="5"/>
  <c r="I649" i="5" s="1"/>
  <c r="I650" i="5"/>
  <c r="I651" i="5"/>
  <c r="I652" i="5"/>
  <c r="H653" i="5"/>
  <c r="I653" i="5"/>
  <c r="I654" i="5"/>
  <c r="I655" i="5"/>
  <c r="I656" i="5"/>
  <c r="I657" i="5"/>
  <c r="H658" i="5"/>
  <c r="I658" i="5" s="1"/>
  <c r="I659" i="5"/>
  <c r="I660" i="5"/>
  <c r="I661" i="5"/>
  <c r="I662" i="5"/>
  <c r="I663" i="5"/>
  <c r="I664" i="5"/>
  <c r="I665" i="5"/>
  <c r="H666" i="5"/>
  <c r="I666" i="5"/>
  <c r="I667" i="5"/>
  <c r="I668" i="5"/>
  <c r="I669" i="5"/>
  <c r="I670" i="5"/>
  <c r="I671" i="5"/>
  <c r="I672" i="5"/>
  <c r="I673" i="5"/>
  <c r="I674" i="5"/>
  <c r="I675" i="5"/>
  <c r="I676" i="5"/>
  <c r="I677" i="5"/>
  <c r="I678" i="5"/>
  <c r="I679" i="5"/>
  <c r="I680" i="5"/>
  <c r="I681" i="5"/>
  <c r="I682" i="5"/>
  <c r="I683" i="5"/>
  <c r="H684" i="5"/>
  <c r="I684" i="5"/>
  <c r="I685" i="5"/>
  <c r="I686" i="5"/>
  <c r="H687" i="5"/>
  <c r="I687" i="5" s="1"/>
  <c r="I688" i="5"/>
  <c r="I689" i="5"/>
  <c r="I690" i="5"/>
  <c r="I691" i="5"/>
  <c r="I692" i="5"/>
  <c r="I693" i="5"/>
  <c r="I694" i="5"/>
  <c r="I695" i="5"/>
  <c r="I696" i="5"/>
  <c r="I697" i="5"/>
  <c r="I698" i="5"/>
  <c r="I699" i="5"/>
  <c r="I700" i="5"/>
  <c r="I701" i="5"/>
  <c r="I702" i="5"/>
  <c r="I703" i="5"/>
  <c r="I704" i="5"/>
  <c r="I705" i="5"/>
  <c r="I706" i="5"/>
  <c r="I707" i="5"/>
  <c r="I708" i="5"/>
  <c r="I709" i="5"/>
  <c r="I710" i="5"/>
  <c r="I711" i="5"/>
  <c r="I712" i="5"/>
  <c r="I713" i="5"/>
  <c r="I714" i="5"/>
  <c r="I715" i="5"/>
  <c r="I716" i="5"/>
  <c r="I717" i="5"/>
  <c r="I718" i="5"/>
  <c r="I719" i="5"/>
  <c r="I720" i="5"/>
  <c r="I721" i="5"/>
  <c r="I722" i="5"/>
  <c r="I723" i="5"/>
  <c r="I724" i="5"/>
  <c r="I725" i="5"/>
  <c r="I726" i="5"/>
  <c r="I727" i="5"/>
  <c r="I728" i="5"/>
  <c r="I729" i="5"/>
  <c r="H730" i="5"/>
  <c r="I730" i="5"/>
  <c r="I731" i="5"/>
  <c r="I732" i="5"/>
  <c r="I733" i="5"/>
  <c r="I734" i="5"/>
  <c r="I735" i="5"/>
  <c r="H736" i="5"/>
  <c r="I736" i="5"/>
  <c r="I737" i="5"/>
  <c r="H738" i="5"/>
  <c r="I738" i="5" s="1"/>
  <c r="I740" i="5"/>
  <c r="I741" i="5"/>
  <c r="I742" i="5"/>
  <c r="I743" i="5"/>
  <c r="I744" i="5"/>
  <c r="H745" i="5"/>
  <c r="I745" i="5"/>
  <c r="I746" i="5"/>
  <c r="I747" i="5"/>
  <c r="I748" i="5"/>
  <c r="I749" i="5"/>
  <c r="I750" i="5"/>
  <c r="I751" i="5"/>
  <c r="I752" i="5"/>
  <c r="I753" i="5"/>
  <c r="I754" i="5"/>
  <c r="I755" i="5"/>
  <c r="I756" i="5"/>
  <c r="I757" i="5"/>
  <c r="I758" i="5"/>
  <c r="I759" i="5"/>
  <c r="I760" i="5"/>
  <c r="I761" i="5"/>
  <c r="I762" i="5"/>
  <c r="I763" i="5"/>
  <c r="I764" i="5"/>
  <c r="I765" i="5"/>
  <c r="I766" i="5"/>
  <c r="I767" i="5"/>
  <c r="I768" i="5"/>
  <c r="I769" i="5"/>
  <c r="I770" i="5"/>
  <c r="I771" i="5"/>
  <c r="I772" i="5"/>
  <c r="I773" i="5"/>
  <c r="I774" i="5"/>
  <c r="I775" i="5"/>
  <c r="I776" i="5"/>
  <c r="I777" i="5"/>
  <c r="I778" i="5"/>
  <c r="I779" i="5"/>
  <c r="I780" i="5"/>
  <c r="I781" i="5"/>
  <c r="I782" i="5"/>
  <c r="I783" i="5"/>
  <c r="I784" i="5"/>
  <c r="I785" i="5"/>
  <c r="I786" i="5"/>
  <c r="I787" i="5"/>
  <c r="I788" i="5"/>
  <c r="I789" i="5"/>
  <c r="I790" i="5"/>
  <c r="I791" i="5"/>
  <c r="I792" i="5"/>
  <c r="I793" i="5"/>
  <c r="I794" i="5"/>
  <c r="I795" i="5"/>
  <c r="I796" i="5"/>
  <c r="H797" i="5"/>
  <c r="I797" i="5"/>
  <c r="H798" i="5"/>
  <c r="I798" i="5"/>
  <c r="I799" i="5"/>
  <c r="I800" i="5"/>
  <c r="I801" i="5"/>
  <c r="I802" i="5"/>
  <c r="I803" i="5"/>
  <c r="I804" i="5"/>
  <c r="I805" i="5"/>
  <c r="I806" i="5"/>
  <c r="I807" i="5"/>
  <c r="I808" i="5"/>
  <c r="I809" i="5"/>
  <c r="I810" i="5"/>
  <c r="I811" i="5"/>
  <c r="I812" i="5"/>
  <c r="I813" i="5"/>
  <c r="I814" i="5"/>
  <c r="I815" i="5"/>
  <c r="I816" i="5"/>
  <c r="I817" i="5"/>
  <c r="I818" i="5"/>
  <c r="I819" i="5"/>
  <c r="H822" i="5"/>
  <c r="I822" i="5"/>
  <c r="I827" i="5"/>
  <c r="I830" i="5"/>
  <c r="I833" i="5"/>
  <c r="H837" i="5"/>
  <c r="I837" i="5" s="1"/>
  <c r="I840" i="5"/>
  <c r="I841" i="5"/>
  <c r="H845" i="5"/>
  <c r="I845" i="5" s="1"/>
  <c r="I849" i="5"/>
  <c r="I854" i="5"/>
  <c r="I855" i="5"/>
  <c r="I856" i="5"/>
  <c r="I857" i="5"/>
  <c r="I858" i="5"/>
  <c r="I859" i="5"/>
  <c r="I860" i="5"/>
  <c r="I861" i="5"/>
  <c r="I862" i="5"/>
  <c r="I863" i="5"/>
  <c r="I865" i="5"/>
  <c r="I866" i="5"/>
  <c r="I867" i="5"/>
  <c r="I868" i="5"/>
  <c r="I869" i="5"/>
  <c r="I870" i="5"/>
  <c r="I871" i="5"/>
  <c r="I872" i="5"/>
  <c r="I873" i="5"/>
  <c r="I874" i="5"/>
  <c r="I875" i="5"/>
  <c r="I876" i="5"/>
  <c r="I877" i="5"/>
  <c r="I878" i="5"/>
  <c r="I879" i="5"/>
  <c r="I880" i="5"/>
  <c r="I881" i="5"/>
  <c r="I882" i="5"/>
  <c r="I883" i="5"/>
  <c r="I884" i="5"/>
  <c r="I885" i="5"/>
  <c r="I886" i="5"/>
  <c r="I887" i="5"/>
  <c r="I888" i="5"/>
  <c r="I889" i="5"/>
  <c r="I890" i="5"/>
  <c r="I891" i="5"/>
  <c r="I892" i="5"/>
  <c r="I893" i="5"/>
  <c r="I894" i="5"/>
  <c r="I895" i="5"/>
  <c r="I896" i="5"/>
  <c r="I897" i="5"/>
  <c r="I898" i="5"/>
  <c r="I899" i="5"/>
  <c r="I900" i="5"/>
  <c r="I901" i="5"/>
  <c r="I902" i="5"/>
  <c r="I903" i="5"/>
  <c r="I904" i="5"/>
  <c r="I905" i="5"/>
  <c r="I907" i="5"/>
  <c r="I908" i="5"/>
  <c r="I909" i="5"/>
  <c r="I910" i="5"/>
  <c r="I911" i="5"/>
  <c r="I912" i="5"/>
  <c r="I913" i="5"/>
  <c r="I914" i="5"/>
  <c r="I916" i="5"/>
  <c r="I917" i="5"/>
  <c r="I918" i="5"/>
  <c r="I919" i="5"/>
  <c r="I920" i="5"/>
  <c r="I921" i="5"/>
  <c r="I922" i="5"/>
  <c r="I923" i="5"/>
  <c r="I924" i="5"/>
  <c r="I925" i="5"/>
  <c r="I926" i="5"/>
  <c r="I927" i="5"/>
  <c r="I928" i="5"/>
  <c r="I929" i="5"/>
  <c r="I931" i="5"/>
  <c r="I932" i="5"/>
  <c r="I933" i="5"/>
  <c r="I934" i="5"/>
  <c r="I935" i="5"/>
  <c r="I936" i="5"/>
  <c r="I937" i="5"/>
  <c r="I938" i="5"/>
  <c r="I939" i="5"/>
  <c r="I940" i="5"/>
  <c r="H941" i="5"/>
  <c r="I941" i="5" s="1"/>
  <c r="I942" i="5"/>
  <c r="I943" i="5"/>
  <c r="I944" i="5"/>
  <c r="I945" i="5"/>
  <c r="I946" i="5"/>
  <c r="H947" i="5"/>
  <c r="I947" i="5"/>
  <c r="H948" i="5"/>
  <c r="I948" i="5"/>
  <c r="H949" i="5"/>
  <c r="I949" i="5" s="1"/>
  <c r="H950" i="5"/>
  <c r="I950" i="5"/>
  <c r="H951" i="5"/>
  <c r="I951" i="5"/>
  <c r="H952" i="5"/>
  <c r="I952" i="5" s="1"/>
  <c r="H953" i="5"/>
  <c r="I953" i="5"/>
  <c r="H954" i="5"/>
  <c r="I954" i="5"/>
  <c r="H955" i="5"/>
  <c r="I955" i="5"/>
  <c r="H956" i="5"/>
  <c r="I956" i="5"/>
  <c r="H957" i="5"/>
  <c r="I957" i="5" s="1"/>
  <c r="I958" i="5"/>
  <c r="I959" i="5"/>
  <c r="I960" i="5"/>
  <c r="I961" i="5"/>
  <c r="I962" i="5"/>
  <c r="I963" i="5"/>
  <c r="H964" i="5"/>
  <c r="I964" i="5" s="1"/>
  <c r="H965" i="5"/>
  <c r="I965" i="5" s="1"/>
  <c r="H966" i="5"/>
  <c r="I966" i="5" s="1"/>
  <c r="H967" i="5"/>
  <c r="I967" i="5" s="1"/>
  <c r="H968" i="5"/>
  <c r="I968" i="5" s="1"/>
  <c r="I969" i="5"/>
  <c r="I970" i="5"/>
  <c r="I971" i="5"/>
  <c r="I972" i="5"/>
  <c r="I973" i="5"/>
  <c r="I974" i="5"/>
  <c r="I975" i="5"/>
  <c r="I377" i="5" l="1"/>
  <c r="I56" i="5"/>
  <c r="I298" i="5"/>
  <c r="I399" i="5"/>
  <c r="I391" i="5"/>
  <c r="I375" i="5"/>
  <c r="I285" i="5"/>
  <c r="I413" i="5"/>
  <c r="I428" i="5"/>
  <c r="I420" i="5"/>
  <c r="I220" i="5"/>
  <c r="I354" i="5"/>
  <c r="I346" i="5"/>
  <c r="I461" i="5"/>
  <c r="I445" i="5"/>
  <c r="I106" i="5"/>
  <c r="I98" i="5"/>
  <c r="I90" i="5"/>
  <c r="I74" i="5"/>
  <c r="I437" i="5"/>
  <c r="I287" i="5"/>
  <c r="I468" i="5"/>
  <c r="I271" i="5"/>
  <c r="I263" i="5"/>
  <c r="I247" i="5"/>
  <c r="I157" i="5"/>
  <c r="I141" i="5"/>
  <c r="I347" i="5"/>
  <c r="I309" i="5"/>
  <c r="I164" i="5"/>
  <c r="I148" i="5"/>
  <c r="I132" i="5"/>
  <c r="I322" i="5"/>
  <c r="I83" i="5"/>
  <c r="I368" i="5"/>
  <c r="I431" i="5"/>
  <c r="I245" i="5"/>
  <c r="I213" i="5"/>
  <c r="I85" i="5"/>
  <c r="I326" i="5"/>
  <c r="I452" i="5"/>
  <c r="I187" i="5"/>
  <c r="I427" i="5"/>
  <c r="I153" i="5"/>
  <c r="I455" i="5"/>
  <c r="I470" i="5"/>
  <c r="I439" i="5"/>
  <c r="I218" i="5"/>
  <c r="I202" i="5"/>
  <c r="I448" i="5"/>
  <c r="I418" i="5"/>
  <c r="I215" i="5"/>
  <c r="I379" i="5"/>
  <c r="I426" i="5"/>
  <c r="I304" i="5"/>
  <c r="I260" i="5"/>
  <c r="I252" i="5"/>
  <c r="I229" i="5"/>
  <c r="I207" i="5"/>
  <c r="I199" i="5"/>
  <c r="I412" i="5"/>
  <c r="I389" i="5"/>
  <c r="I381" i="5"/>
  <c r="I197" i="5"/>
  <c r="I189" i="5"/>
  <c r="I365" i="5"/>
  <c r="I327" i="5"/>
  <c r="I319" i="5"/>
  <c r="I311" i="5"/>
  <c r="I226" i="5"/>
  <c r="I212" i="5"/>
  <c r="I204" i="5"/>
  <c r="I117" i="5"/>
  <c r="I70" i="5"/>
  <c r="I338" i="5"/>
  <c r="I471" i="5"/>
  <c r="I93" i="5"/>
  <c r="I474" i="5"/>
  <c r="I348" i="5"/>
  <c r="I363" i="5"/>
  <c r="I400" i="5"/>
  <c r="I370" i="5"/>
  <c r="I293" i="5"/>
  <c r="I178" i="5"/>
  <c r="I170" i="5"/>
  <c r="I162" i="5"/>
  <c r="I154" i="5"/>
  <c r="I146" i="5"/>
  <c r="I308" i="5"/>
  <c r="I450" i="5"/>
  <c r="I443" i="5"/>
  <c r="I436" i="5"/>
  <c r="I315" i="5"/>
  <c r="I464" i="5"/>
  <c r="I185" i="5"/>
  <c r="I128" i="5"/>
  <c r="I330" i="5"/>
  <c r="I244" i="5"/>
  <c r="I352" i="5"/>
  <c r="I267" i="5"/>
  <c r="I236" i="5"/>
  <c r="I228" i="5"/>
  <c r="I167" i="5"/>
  <c r="I151" i="5"/>
  <c r="I388" i="5"/>
  <c r="I351" i="5"/>
  <c r="I314" i="5"/>
  <c r="I299" i="5"/>
  <c r="I277" i="5"/>
  <c r="I188" i="5"/>
  <c r="I135" i="5"/>
  <c r="I303" i="5"/>
  <c r="I266" i="5"/>
  <c r="I77" i="5"/>
  <c r="I62" i="5"/>
  <c r="I92" i="5"/>
  <c r="I160" i="5"/>
  <c r="I122" i="5"/>
  <c r="I475" i="5"/>
  <c r="I434" i="5"/>
  <c r="I405" i="5"/>
  <c r="I353" i="5"/>
  <c r="I324" i="5"/>
  <c r="I316" i="5"/>
  <c r="I257" i="5"/>
  <c r="I235" i="5"/>
  <c r="I183" i="5"/>
  <c r="I397" i="5"/>
  <c r="I331" i="5"/>
  <c r="I279" i="5"/>
  <c r="I264" i="5"/>
  <c r="I242" i="5"/>
  <c r="I205" i="5"/>
  <c r="I396" i="5"/>
  <c r="I359" i="5"/>
  <c r="I112" i="5"/>
  <c r="I477" i="5"/>
  <c r="I463" i="5"/>
  <c r="I407" i="5"/>
  <c r="I333" i="5"/>
  <c r="I340" i="5"/>
  <c r="I317" i="5"/>
  <c r="I469" i="5"/>
  <c r="I383" i="5"/>
  <c r="I280" i="5"/>
  <c r="I272" i="5"/>
  <c r="I250" i="5"/>
  <c r="I243" i="5"/>
  <c r="I176" i="5"/>
  <c r="I432" i="5"/>
  <c r="I270" i="5"/>
  <c r="I233" i="5"/>
  <c r="I225" i="5"/>
  <c r="I172" i="5"/>
  <c r="I66" i="5"/>
  <c r="I58" i="5"/>
  <c r="I410" i="5"/>
  <c r="I336" i="5"/>
  <c r="I269" i="5"/>
  <c r="I210" i="5"/>
  <c r="I165" i="5"/>
  <c r="I417" i="5"/>
  <c r="I394" i="5"/>
  <c r="I357" i="5"/>
  <c r="I284" i="5"/>
  <c r="I444" i="5"/>
  <c r="I320" i="5"/>
  <c r="I364" i="5"/>
  <c r="I356" i="5"/>
  <c r="I290" i="5"/>
  <c r="I253" i="5"/>
  <c r="I223" i="5"/>
  <c r="I186" i="5"/>
  <c r="I133" i="5"/>
  <c r="I411" i="5"/>
  <c r="I384" i="5"/>
  <c r="I203" i="5"/>
  <c r="I196" i="5"/>
  <c r="I404" i="5"/>
  <c r="I343" i="5"/>
  <c r="I283" i="5"/>
  <c r="I276" i="5"/>
  <c r="I209" i="5"/>
  <c r="I182" i="5"/>
  <c r="I175" i="5"/>
  <c r="I139" i="5"/>
  <c r="I124" i="5"/>
  <c r="I55" i="5"/>
  <c r="I116" i="5"/>
  <c r="I159" i="5"/>
  <c r="I137" i="5"/>
  <c r="I84" i="5"/>
  <c r="I76" i="5"/>
  <c r="I61" i="5"/>
  <c r="I301" i="5"/>
  <c r="I294" i="5"/>
  <c r="I114" i="5"/>
  <c r="I378" i="5"/>
  <c r="I337" i="5"/>
  <c r="I435" i="5"/>
  <c r="I415" i="5"/>
  <c r="I447" i="5"/>
  <c r="I441" i="5"/>
  <c r="I453" i="5"/>
  <c r="I421" i="5"/>
  <c r="I374" i="5"/>
  <c r="I367" i="5"/>
  <c r="I360" i="5"/>
  <c r="I300" i="5"/>
  <c r="I113" i="5"/>
  <c r="I307" i="5"/>
  <c r="I286" i="5"/>
  <c r="I239" i="5"/>
  <c r="I219" i="5"/>
  <c r="I150" i="5"/>
  <c r="I143" i="5"/>
  <c r="I120" i="5"/>
  <c r="I105" i="5"/>
  <c r="I97" i="5"/>
  <c r="I59" i="5"/>
  <c r="I398" i="5"/>
  <c r="I380" i="5"/>
  <c r="I373" i="5"/>
  <c r="I366" i="5"/>
  <c r="I403" i="5"/>
  <c r="I349" i="5"/>
  <c r="I329" i="5"/>
  <c r="I282" i="5"/>
  <c r="I262" i="5"/>
  <c r="I255" i="5"/>
  <c r="I208" i="5"/>
  <c r="I423" i="5"/>
  <c r="I416" i="5"/>
  <c r="I362" i="5"/>
  <c r="I355" i="5"/>
  <c r="I335" i="5"/>
  <c r="I295" i="5"/>
  <c r="I288" i="5"/>
  <c r="I268" i="5"/>
  <c r="I221" i="5"/>
  <c r="I194" i="5"/>
  <c r="I152" i="5"/>
  <c r="I145" i="5"/>
  <c r="I130" i="5"/>
  <c r="I429" i="5"/>
  <c r="I402" i="5"/>
  <c r="I341" i="5"/>
  <c r="I274" i="5"/>
  <c r="I234" i="5"/>
  <c r="I227" i="5"/>
  <c r="I201" i="5"/>
  <c r="I173" i="5"/>
  <c r="I460" i="5"/>
  <c r="I466" i="5"/>
  <c r="I306" i="5"/>
  <c r="I292" i="5"/>
  <c r="I231" i="5"/>
  <c r="I191" i="5"/>
  <c r="I156" i="5"/>
  <c r="I149" i="5"/>
  <c r="I127" i="5"/>
  <c r="I119" i="5"/>
  <c r="I386" i="5"/>
  <c r="I372" i="5"/>
  <c r="I325" i="5"/>
  <c r="I258" i="5"/>
  <c r="I251" i="5"/>
  <c r="I184" i="5"/>
  <c r="I177" i="5"/>
  <c r="I163" i="5"/>
  <c r="I478" i="5"/>
  <c r="I458" i="5"/>
  <c r="I392" i="5"/>
  <c r="I237" i="5"/>
  <c r="I190" i="5"/>
  <c r="I126" i="5"/>
  <c r="I118" i="5"/>
  <c r="I95" i="5"/>
  <c r="I80" i="5"/>
  <c r="I65" i="5"/>
  <c r="I169" i="5"/>
  <c r="I125" i="5"/>
  <c r="I457" i="5"/>
  <c r="I140" i="5"/>
  <c r="I110" i="5"/>
  <c r="I102" i="5"/>
  <c r="I94" i="5"/>
  <c r="I87" i="5"/>
  <c r="I79" i="5"/>
  <c r="I222" i="5"/>
  <c r="I216" i="5"/>
  <c r="I179" i="5"/>
  <c r="I473" i="5"/>
  <c r="I467" i="5"/>
  <c r="I454" i="5"/>
  <c r="I393" i="5"/>
  <c r="I350" i="5"/>
  <c r="I344" i="5"/>
  <c r="I289" i="5"/>
  <c r="I265" i="5"/>
  <c r="I246" i="5"/>
  <c r="I91" i="5"/>
  <c r="I69" i="5"/>
  <c r="I451" i="5"/>
  <c r="I414" i="5"/>
  <c r="I371" i="5"/>
  <c r="I313" i="5"/>
  <c r="I318" i="5"/>
  <c r="I310" i="5"/>
  <c r="I472" i="5"/>
  <c r="I171" i="5"/>
  <c r="I75" i="5"/>
  <c r="I68" i="5"/>
  <c r="I104" i="5"/>
  <c r="I96" i="5"/>
  <c r="I82" i="5"/>
  <c r="I312" i="5"/>
  <c r="I214" i="5"/>
  <c r="I158" i="5"/>
  <c r="I465" i="5"/>
  <c r="I446" i="5"/>
  <c r="I440" i="5"/>
  <c r="I342" i="5"/>
  <c r="I275" i="5"/>
  <c r="I238" i="5"/>
  <c r="I232" i="5"/>
  <c r="I138" i="5"/>
  <c r="I67" i="5"/>
  <c r="I60" i="5"/>
  <c r="I305" i="5"/>
  <c r="I281" i="5"/>
  <c r="I195" i="5"/>
  <c r="I131" i="5"/>
  <c r="I103" i="5"/>
  <c r="I89" i="5"/>
  <c r="I81" i="5"/>
  <c r="I409" i="5"/>
  <c r="I390" i="5"/>
  <c r="I323" i="5"/>
  <c r="I88" i="5"/>
  <c r="I73" i="5"/>
  <c r="I459" i="5"/>
  <c r="I361" i="5"/>
  <c r="I109" i="5"/>
  <c r="I101" i="5"/>
  <c r="I72" i="5"/>
  <c r="I108" i="5"/>
  <c r="I64" i="5"/>
  <c r="I100" i="5"/>
  <c r="I86" i="5"/>
  <c r="I78" i="5"/>
  <c r="I71" i="5"/>
  <c r="I57" i="5"/>
  <c r="I249" i="5"/>
  <c r="I121" i="5"/>
  <c r="I107" i="5"/>
  <c r="I63" i="5"/>
  <c r="I385" i="5"/>
  <c r="I433" i="5"/>
  <c r="I476" i="5"/>
  <c r="I261" i="5"/>
  <c r="I134" i="5"/>
  <c r="I99" i="5"/>
  <c r="I422" i="5"/>
  <c r="I408" i="5"/>
  <c r="I206" i="5"/>
  <c r="I200" i="5"/>
  <c r="I438" i="5"/>
  <c r="I334" i="5"/>
  <c r="I328" i="5"/>
  <c r="I273" i="5"/>
  <c r="I230" i="5"/>
  <c r="I168" i="5"/>
  <c r="I456" i="5"/>
  <c r="I401" i="5"/>
  <c r="I395" i="5"/>
  <c r="I358" i="5"/>
  <c r="I291" i="5"/>
  <c r="I254" i="5"/>
  <c r="I248" i="5"/>
  <c r="I193" i="5"/>
  <c r="I174" i="5"/>
  <c r="I155" i="5"/>
  <c r="I129" i="5"/>
  <c r="I419" i="5"/>
  <c r="I382" i="5"/>
  <c r="I376" i="5"/>
  <c r="I321" i="5"/>
  <c r="I297" i="5"/>
  <c r="I211" i="5"/>
  <c r="I161" i="5"/>
  <c r="I142" i="5"/>
  <c r="I462" i="5"/>
  <c r="I449" i="5"/>
  <c r="I425" i="5"/>
  <c r="I339" i="5"/>
  <c r="I278" i="5"/>
  <c r="I241" i="5"/>
  <c r="I217" i="5"/>
  <c r="I180" i="5"/>
  <c r="I406" i="5"/>
  <c r="I369" i="5"/>
  <c r="I345" i="5"/>
  <c r="I302" i="5"/>
  <c r="I296" i="5"/>
  <c r="I259" i="5"/>
  <c r="I198" i="5"/>
  <c r="I430" i="5"/>
  <c r="I424" i="5"/>
  <c r="I387" i="5"/>
  <c r="I166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2" i="5"/>
  <c r="I15" i="5" l="1"/>
  <c r="I40" i="5"/>
  <c r="I24" i="5"/>
  <c r="I8" i="5"/>
  <c r="I47" i="5"/>
  <c r="I44" i="5"/>
  <c r="I28" i="5"/>
  <c r="I12" i="5"/>
  <c r="I53" i="5"/>
  <c r="I46" i="5"/>
  <c r="I30" i="5"/>
  <c r="I14" i="5"/>
  <c r="I45" i="5"/>
  <c r="I29" i="5"/>
  <c r="I13" i="5"/>
  <c r="I31" i="5"/>
  <c r="I38" i="5"/>
  <c r="I22" i="5"/>
  <c r="I6" i="5"/>
  <c r="I37" i="5"/>
  <c r="I21" i="5"/>
  <c r="I5" i="5"/>
  <c r="I52" i="5"/>
  <c r="I36" i="5"/>
  <c r="I20" i="5"/>
  <c r="I4" i="5"/>
  <c r="I42" i="5"/>
  <c r="I26" i="5"/>
  <c r="I10" i="5"/>
  <c r="I41" i="5"/>
  <c r="I25" i="5"/>
  <c r="I9" i="5"/>
  <c r="I39" i="5"/>
  <c r="I23" i="5"/>
  <c r="I7" i="5"/>
  <c r="I54" i="5"/>
  <c r="I51" i="5"/>
  <c r="I35" i="5"/>
  <c r="I19" i="5"/>
  <c r="I3" i="5"/>
  <c r="I50" i="5"/>
  <c r="I34" i="5"/>
  <c r="I18" i="5"/>
  <c r="I49" i="5"/>
  <c r="I33" i="5"/>
  <c r="I17" i="5"/>
  <c r="I2" i="5"/>
  <c r="I48" i="5"/>
  <c r="I32" i="5"/>
  <c r="I16" i="5"/>
  <c r="I43" i="5"/>
  <c r="I27" i="5"/>
  <c r="I11" i="5"/>
</calcChain>
</file>

<file path=xl/sharedStrings.xml><?xml version="1.0" encoding="utf-8"?>
<sst xmlns="http://schemas.openxmlformats.org/spreadsheetml/2006/main" count="4300" uniqueCount="1112">
  <si>
    <t>CÓDIGO</t>
  </si>
  <si>
    <t>DESCRIPCIÓN</t>
  </si>
  <si>
    <t>UMV</t>
  </si>
  <si>
    <t>ARROZ G1 LOS GRANOS 1 KG</t>
  </si>
  <si>
    <t>D10</t>
  </si>
  <si>
    <t>ARROZ G1 MIRAFLORES 1 kg</t>
  </si>
  <si>
    <t>ARROZ G1 NACIONAL TUCAPEL 2 kg</t>
  </si>
  <si>
    <t>D05</t>
  </si>
  <si>
    <t>ARROZ G2 BLUE BONNET TUCAPEL 1 KG</t>
  </si>
  <si>
    <t>C10</t>
  </si>
  <si>
    <t>ARROZ G2 LOS GRANOS 1 kg</t>
  </si>
  <si>
    <t>ARROZ G2 MIRAFLORES IMPORTADO 1 kg</t>
  </si>
  <si>
    <t>ARROZ G2 MIRAFLORES NACIONAL 1 kg</t>
  </si>
  <si>
    <t>ARROZ G2 TUCAPEL NACIONAL 2 kg</t>
  </si>
  <si>
    <t>ARROZ PREGRANEADO G1 1 KG</t>
  </si>
  <si>
    <t>ARROZ PREGRANEADO TUCAPEL 1 kg</t>
  </si>
  <si>
    <t>AZUCAR G2 BONANZA 1 kg</t>
  </si>
  <si>
    <t>AZUCAR G2 CAMSA 1 KG</t>
  </si>
  <si>
    <t>AZUCAR G2 DAMA BLANCA 1 kg</t>
  </si>
  <si>
    <t>D20</t>
  </si>
  <si>
    <t>AZUCAR G2 IANSA 1 kg</t>
  </si>
  <si>
    <t>C20</t>
  </si>
  <si>
    <t>ACEITE OLIVA E/VIRGEN OLITALIA 250 ml</t>
  </si>
  <si>
    <t>C12</t>
  </si>
  <si>
    <t>ACEITE OLIVA E/VIRGEN ZAYTA 500 ml</t>
  </si>
  <si>
    <t>ACEITE OLIVA NUTRICAMPO 500 ML</t>
  </si>
  <si>
    <t>ACEITE MARAVILLA NATURA 3 l</t>
  </si>
  <si>
    <t>C06</t>
  </si>
  <si>
    <t>ACEITE MARAVILLA PARRAL 900 ML</t>
  </si>
  <si>
    <t>ACEITE VEGETAL LOS SILOS 900 ml</t>
  </si>
  <si>
    <t>FARFALLE BARILLA 500 g CORBATA</t>
  </si>
  <si>
    <t>CANNELLONI COLLEZIONE BARILLA 250g</t>
  </si>
  <si>
    <t>FUSILLI BARILLA 500g ESPIRAL</t>
  </si>
  <si>
    <t>LASAÑA AL HUEVO BARILLA 500 GR</t>
  </si>
  <si>
    <t>LASAÑA COLLEZIONE BARILLA 500G</t>
  </si>
  <si>
    <t>C15</t>
  </si>
  <si>
    <t>LINGUINE N°13 BARILLA 500g BAVETTE</t>
  </si>
  <si>
    <t>C24</t>
  </si>
  <si>
    <t>PENNE RIGATE BARILLA 500g</t>
  </si>
  <si>
    <t>PENNE RIGATE INTEGRAL BARILLA 500g</t>
  </si>
  <si>
    <t>C14</t>
  </si>
  <si>
    <t>PENNE RIGATE S/GLUTEN BARILLA 400g</t>
  </si>
  <si>
    <t>SPAGHETTI N°5 BARILLA 500g</t>
  </si>
  <si>
    <t>SPAGHETTI N°5 INTEGRAL BARILLA 500g</t>
  </si>
  <si>
    <t>SPAGHETTI N°5 S/GLUTEN BARILLA 400g</t>
  </si>
  <si>
    <t>SPAGHETTINI N°3 BARILLA 500g</t>
  </si>
  <si>
    <t>SPAGHETTONI N°7 BARILLA 500g</t>
  </si>
  <si>
    <t>TAGLIATELLE COLLEZIONE BARILLA 500g</t>
  </si>
  <si>
    <t>CARACOLES CAROZZI 400 G</t>
  </si>
  <si>
    <t>D30</t>
  </si>
  <si>
    <t>FIDEOS GRANIZO CAROZZI 250 g</t>
  </si>
  <si>
    <t>C48</t>
  </si>
  <si>
    <t>CABELLOS DE ANGEL CAROZZI 400 G</t>
  </si>
  <si>
    <t>CORBATAS CAROZZI 400 G</t>
  </si>
  <si>
    <t>CORBATITAS CAROZZI 400 G</t>
  </si>
  <si>
    <t>ESPIRAL CAROZZI 400 G</t>
  </si>
  <si>
    <t>FETUCCINI 88 CAROZZI 400 g</t>
  </si>
  <si>
    <t>D25</t>
  </si>
  <si>
    <t>LASAÑA PRECOCIDA CAROZZI 330 G</t>
  </si>
  <si>
    <t>QUIFAROS CAROZZI 400 G</t>
  </si>
  <si>
    <t>RAVIOLES DE CARNE CAROZZI 400 g</t>
  </si>
  <si>
    <t>RIGATONI CAROZZI 400 G</t>
  </si>
  <si>
    <t>SPAGHETTI 5 CAROZZI 400 G</t>
  </si>
  <si>
    <t>TALLARINES 87 CAROZZI 400 G</t>
  </si>
  <si>
    <t>sku</t>
  </si>
  <si>
    <t>descripción</t>
  </si>
  <si>
    <t>Marca</t>
  </si>
  <si>
    <t>Canal</t>
  </si>
  <si>
    <t>Fuente</t>
  </si>
  <si>
    <t>Precio</t>
  </si>
  <si>
    <t>Precio unitario</t>
  </si>
  <si>
    <t>Fecha</t>
  </si>
  <si>
    <t>precio unitario neto</t>
  </si>
  <si>
    <t>QUESO MOZZARELLA MOLFINO 3,5 kg</t>
  </si>
  <si>
    <t>QUESO GAUDA MOLFINO 3,9 kg</t>
  </si>
  <si>
    <t>QUESO MOZZARELLA HEBRA LEPRINO 6,8 kg</t>
  </si>
  <si>
    <t>QUESO CHEDDAR LAMINADO LUNCHITAS 2,26 kg</t>
  </si>
  <si>
    <t>PAPA 12 mm AVIKO 2,5 kg</t>
  </si>
  <si>
    <t>PAPA PREMIUM CRUNCH 10 mm AVIKO 2,27 kg</t>
  </si>
  <si>
    <t>PAPA 10 mm AVIKO 2,5 kg</t>
  </si>
  <si>
    <t>CAFE ENTERO CREMA Y AROMA LAVAZZA 1 kg</t>
  </si>
  <si>
    <t>DONUT RELLENA CHOCOLATE AVELLANA Â 68 g</t>
  </si>
  <si>
    <t>MACARONS POPPIES 11 g</t>
  </si>
  <si>
    <t>MIX DE MINI DONUT POPPIES 18 g</t>
  </si>
  <si>
    <t>BROWNIE POPPIES 60 g</t>
  </si>
  <si>
    <t>DONUT RELLENA COOKIES &amp; CREAMÂ  68 g</t>
  </si>
  <si>
    <t>DONUT RELLENA FRAMBUESA POPPIES 68 G</t>
  </si>
  <si>
    <t>ROLLO DE CANELA GLASEADO 114 G</t>
  </si>
  <si>
    <t>VOLCAN CHOCOLATE BERLYS 80 g</t>
  </si>
  <si>
    <t>DONUT RELLENA DULCE LECHE POPPIES 66 g</t>
  </si>
  <si>
    <t>MIX DE DONUT RELLENAS POPPIES 68 g</t>
  </si>
  <si>
    <t>MUFFIN ARANDANO FRAMBUESA PAVESI 115 G</t>
  </si>
  <si>
    <t>COCADA CON CHOCOLATE POPPIES 70 g</t>
  </si>
  <si>
    <t>WAFFLE BERLYS 90 g</t>
  </si>
  <si>
    <t>PROFITEROL BAÃ‘ADO CHOC POPPIES 17,5 g</t>
  </si>
  <si>
    <t>PECHUGA DESHUESADA DE POLLO MARINADA 2 K</t>
  </si>
  <si>
    <t>NUTELLA BALDE 3 kg</t>
  </si>
  <si>
    <t>TOCINO LAMINADO SUGARDALE 6,8 kg</t>
  </si>
  <si>
    <t>QUESO CREMA HAHNÂ´S 1,36 kg</t>
  </si>
  <si>
    <t>QUESO CREMA ZANAFOODS 1,36 KG</t>
  </si>
  <si>
    <t>QUESO CREMA RENY PICOT IMP 1,36 kg</t>
  </si>
  <si>
    <t>QUESO BURRATA GRANAROLO 250 GR</t>
  </si>
  <si>
    <t>QUESO CREMA BAKING CHEEZE 1,36 KG</t>
  </si>
  <si>
    <t>ACEITE SOYA MULTIPROPOSITO 17,25 l</t>
  </si>
  <si>
    <t>ACEITE VEGETAL 5 l</t>
  </si>
  <si>
    <t>CHULETA CERDO VETADA ENTERA BRASIL 18 kg</t>
  </si>
  <si>
    <t>CHULETA CERDO CENTRO ENTERA BRASIL 18 kg</t>
  </si>
  <si>
    <t>LOMO VETADO CERTIFIED ANGUS BEEF</t>
  </si>
  <si>
    <t>ENTRAÃ‘A CERTIFIED ANGUS BEEF</t>
  </si>
  <si>
    <t>LOMO LISO CERTIFIED ANGUS BEEF</t>
  </si>
  <si>
    <t>ENTRAÃ‘A S/PIEL CERTIFIED ANGUS BEEF</t>
  </si>
  <si>
    <t>PUNTA PALETA CERTIFIED ANGUS BEEF</t>
  </si>
  <si>
    <t>TOMAHAWK CERTIFIED ANGUS BEEF</t>
  </si>
  <si>
    <t>ENTRAÃ‘A CHOICE USA</t>
  </si>
  <si>
    <t>LOMO VETADO C/H CERTIFIED ANGUS BEEF</t>
  </si>
  <si>
    <t>FILETE CERTIFIED ANGUS BEEF</t>
  </si>
  <si>
    <t>SUPREMITA REBOZADA SADIA 3 kg</t>
  </si>
  <si>
    <t>NUGGET CROCANTE SADIA 3 kg</t>
  </si>
  <si>
    <t>TRUTRO ALA REBOZADA SADIA 2 KG</t>
  </si>
  <si>
    <t>MAYONESA ALACENA 1,9 KG</t>
  </si>
  <si>
    <t>MAYONESA DON JUAN CASERA 900 g</t>
  </si>
  <si>
    <t>MAYONESA DELI KRAFT 1 kg</t>
  </si>
  <si>
    <t>MAYONESA KRAFT REAL MAYO 3,78 L</t>
  </si>
  <si>
    <t>MAYONESA DELI HELLMANNS 1,94 kg</t>
  </si>
  <si>
    <t>POSTA ROSADA CAT V CONG PRY</t>
  </si>
  <si>
    <t>POSTA ROSADA CAT V CONG BRASIL</t>
  </si>
  <si>
    <t>MINI TOP HOJALDRE CHOCOLATE BERLYS 55 g</t>
  </si>
  <si>
    <t>CROISSANT PLUS 100 g</t>
  </si>
  <si>
    <t>CHURROS BUCLE AVIKO 1 kg</t>
  </si>
  <si>
    <t>MEDIALUNA PAGNIFIQUE 40 g</t>
  </si>
  <si>
    <t>MEDIALUNA PAGNIFIQUE 45 g</t>
  </si>
  <si>
    <t>TOMATE ITALIANO ENTERO PEL GALON 2,55 kg</t>
  </si>
  <si>
    <t>PALMITOS ESMERALDA 810 g</t>
  </si>
  <si>
    <t>CHAMPIÃ‘ON LAMINADO ZANAFOODS 2,84 kg</t>
  </si>
  <si>
    <t>TOMATE ITALIANO CUBO GALON 2,50 kg</t>
  </si>
  <si>
    <t>CORAZONES DE ALCACHOFA DON GIUSEPPE 400g</t>
  </si>
  <si>
    <t>PALMITOS RODAJAS ESMERALDA 810 g</t>
  </si>
  <si>
    <t>CHAMPIÃ‘ON LAMINADO ZANAFOODS 400 g</t>
  </si>
  <si>
    <t>TRUTRO ENTERO INTERFOLIADO BRASIL 15 kg</t>
  </si>
  <si>
    <t>TRUTRO ALA POLLO INTERF BRASIL 15 Kg</t>
  </si>
  <si>
    <t>PAN HAMBURGUESA BRIOCHE 12 CM</t>
  </si>
  <si>
    <t>PAN HAMBURGUESA BRIOCHE 10 CM</t>
  </si>
  <si>
    <t>PAN HAMBURGUESA DE PAPA MARTINS 10 CM</t>
  </si>
  <si>
    <t>CARNE MOLIDA 6% MG 1 KG</t>
  </si>
  <si>
    <t>CHURRASCO VACUNO FLOW PACK 120 g</t>
  </si>
  <si>
    <t>CARNE MOLIDA 10% MG ABAROA 1 KG</t>
  </si>
  <si>
    <t>QUESO REGGIANITO LA PAULINA 7,5 kg</t>
  </si>
  <si>
    <t>QUESO PARMESANO CONAPROLE IMP 6 kg</t>
  </si>
  <si>
    <t>PEPPERONI ULTRADELGADO SUGARDALE 5,67 kg</t>
  </si>
  <si>
    <t>PEPPERONI ULTRADELGADO SUGARDALE 1 kg</t>
  </si>
  <si>
    <t>ACEITUNA NEGRA RODAJA 936 g</t>
  </si>
  <si>
    <t>HUEVO GRANDE BLANCO</t>
  </si>
  <si>
    <t>COSTILLAR CERDO 2UN IVP CJ 20 Kg USA</t>
  </si>
  <si>
    <t>COSTILLAR BABY BACK 10 kg</t>
  </si>
  <si>
    <t>ATUN STEAK IVP 210 - 240 GR CJ 5 KG</t>
  </si>
  <si>
    <t>REINETA FILETE S/PIEL 100-400GR NAC. IQF</t>
  </si>
  <si>
    <t>REINETA FILETE S/P S/E 1kg 200-400 g IMP</t>
  </si>
  <si>
    <t>MERLUZA C/P S/E  1 kg 170-220g IMPORTADA</t>
  </si>
  <si>
    <t>PANGASIUS FILETE S/P 1kg 170-220g IMPORT</t>
  </si>
  <si>
    <t>MERLUZA C/P S/E  1 kg 120-170g IMPORTADA</t>
  </si>
  <si>
    <t>TILAPIA FILETE S/P 1kg 140-200g IMPORTAD</t>
  </si>
  <si>
    <t>CHOCLO GRANO IQF ARDO 2,5 kg</t>
  </si>
  <si>
    <t>POROTO VERDE C/FRANC IQF ARDO 2,5 kg</t>
  </si>
  <si>
    <t>ARVEJAS IQF ARDO  2,5 kg</t>
  </si>
  <si>
    <t>CHAMPIÃ‘ON LAMINADO IQF ARDO 2,5 kg</t>
  </si>
  <si>
    <t>CHOCLO GRANO IQF ARDO 1 kg</t>
  </si>
  <si>
    <t>BROCOLI ARDO 1 kg</t>
  </si>
  <si>
    <t>HABAS FINAS IQF ARDO 1 kg</t>
  </si>
  <si>
    <t>COLIFLOR IQF ARDO 2,5 kg</t>
  </si>
  <si>
    <t>CEBOLLA CUBOS IQF 2,5 KG ARDO</t>
  </si>
  <si>
    <t>POROTO VERDE CORTE FRANCES ARDO 1 kg</t>
  </si>
  <si>
    <t>PECHUGA DESHUESADA DE POLLO 2 KG</t>
  </si>
  <si>
    <t>SALMON AHUMADO LAMINADO 500g cong</t>
  </si>
  <si>
    <t>SALMON FILETE PREMIUM T-D FRESCO CJ 15KG</t>
  </si>
  <si>
    <t>SALMON FILETE IND B T-D KG CONG</t>
  </si>
  <si>
    <t>SALMON FILETE PREMIUM T-D 2-3 LBÂ  KG</t>
  </si>
  <si>
    <t>SALMON FILETE PREMIUM T-E FRESCO CJ 15KG</t>
  </si>
  <si>
    <t>SALSA QUESO CHEDDAR BOLSA C/DISPEN 4 kg</t>
  </si>
  <si>
    <t>SALSA BARBACOA 1 kg</t>
  </si>
  <si>
    <t>SALSA BARBACOA HEINZ 6,8 kg</t>
  </si>
  <si>
    <t>SALSA QUESO CHEDDAR HELLMANNS 1 L</t>
  </si>
  <si>
    <t>CAPSULA ESPRESSO TOP CLASS LAVAZZA 8 g</t>
  </si>
  <si>
    <t>CAPSULA ESPRESSO GOLD SELECT LAVAZZA 8 g</t>
  </si>
  <si>
    <t>CAPSULA DOBLE ESP TOP CLASS LAVAZZA 16 g</t>
  </si>
  <si>
    <t>CAPSULA DOBLE ESP GOLD SEL LAVAZZA 16 g</t>
  </si>
  <si>
    <t>SOBRECOSTILLA CAT V VACIO PARAGUAY</t>
  </si>
  <si>
    <t>COGOTE CONGELADO IMP</t>
  </si>
  <si>
    <t>MOLIDA VACUNO 73/27 CAB 4,5 KG</t>
  </si>
  <si>
    <t>HAMBURGUESA CERTIFIED ANGUS BEEF 198 G</t>
  </si>
  <si>
    <t>MOLIDA VACUNO ANGUS 81/19  4,5 KG (CAJA</t>
  </si>
  <si>
    <t>CREMA DE LECHE NESTLE 12X1L</t>
  </si>
  <si>
    <t>MARGARINA LAMINACION PLUS CSM 2kg</t>
  </si>
  <si>
    <t>CREMA BATIR UHT NACIONAL 1 l</t>
  </si>
  <si>
    <t>DESCONTINUADO CREMA SPRAY50%-50%VEGHOPLA</t>
  </si>
  <si>
    <t>PULPA PIERNA CERDO 1/16 IWP BRASIL 21 kg</t>
  </si>
  <si>
    <t>CAMARON CRUDO PELADO DESVENADO 36/40 1KG</t>
  </si>
  <si>
    <t>CAMARON ECU CRUDO C/ CASCARA 36/40 1 KG</t>
  </si>
  <si>
    <t>CAMARON COCIDO PELADO 100/200 IQF 1 KG</t>
  </si>
  <si>
    <t>CAMARON MARIPOSA APANADO 1,36 kg</t>
  </si>
  <si>
    <t>PAPA C/PIEL JACKET WEDGES AVIKO 2,5Kg</t>
  </si>
  <si>
    <t>PAPA STEAKHOUSE 8/18 mm AVIKO 2,5 kg</t>
  </si>
  <si>
    <t>SPAGHETTI NÂ°5 DON VITTORIO 400 g NV</t>
  </si>
  <si>
    <t>SPAGHETTI 5 CAROZZI 5 KG</t>
  </si>
  <si>
    <t>LASAÃ‘A PRECOCIDA CAROZZI 330 G</t>
  </si>
  <si>
    <t>ESPIRAL CAROZZI 5 KG</t>
  </si>
  <si>
    <t>ESPIRALES DON VITTORIO 400 g NV</t>
  </si>
  <si>
    <t>TALLARIN 87 CAROZZI 5 KG</t>
  </si>
  <si>
    <t>QUIFARO CAROZZI 5 KG</t>
  </si>
  <si>
    <t>MOSTACCIOLI CAROZZI 5 KG</t>
  </si>
  <si>
    <t>LINGUINI DON VITTORIO 400 g NV</t>
  </si>
  <si>
    <t>CORBATA CAROZZI 5 KG</t>
  </si>
  <si>
    <t>KETCHUP BOLSA HEINZ 3 kg</t>
  </si>
  <si>
    <t>KETCHUP DON JUAN 900 g RRP</t>
  </si>
  <si>
    <t>LECHE EN POLVO VENDING FAS 500 g</t>
  </si>
  <si>
    <t>VAINILLA EN POLVO VENDING FAS 1 kg</t>
  </si>
  <si>
    <t>AZUCAR FLOR CAMSA 1 kg</t>
  </si>
  <si>
    <t>LECHE CONDENSADA 6 KG</t>
  </si>
  <si>
    <t>LECHE EVAPORADA IDEAL 390 G</t>
  </si>
  <si>
    <t>LECHE CONDENSADA NESTLE 397 g</t>
  </si>
  <si>
    <t>CACAO AMARGO EDRA 1 Kg</t>
  </si>
  <si>
    <t>PRE-MIX MUFFIN AMERICANO CSM 25kg</t>
  </si>
  <si>
    <t>AZUCAR FLOR IANSA 500 g</t>
  </si>
  <si>
    <t>ALMIDON DE MAIZ ALMIFRUT 1 kg</t>
  </si>
  <si>
    <t>MIX BROWNIE AMERICANO CSM 10kg</t>
  </si>
  <si>
    <t>LECHE CONDENSADA NESTLE 4,5 kg</t>
  </si>
  <si>
    <t>AZUCAR FLOR IANSA 25 kg</t>
  </si>
  <si>
    <t>HUACHALOMO CAT V VACIO PARAGUAY</t>
  </si>
  <si>
    <t>PULPA JUGO MANGO C/AZUCAR 1 kg</t>
  </si>
  <si>
    <t>PULPA JUGO FRUTILLA C/AZUCAR 1 kg</t>
  </si>
  <si>
    <t>PULPA JUGO LIMON S/AZUCAR 1 kg</t>
  </si>
  <si>
    <t>PULPA JUGO PIÃ‘A 1 kg</t>
  </si>
  <si>
    <t>PULPA MARACUYA S/SEMILLAS S/AZUCAR 1 kg</t>
  </si>
  <si>
    <t>EMPANADA QUESO RAVIOLERA 21 G</t>
  </si>
  <si>
    <t>POUCH ATUN LOMITO AGUA ZANAFOODS 1 kg</t>
  </si>
  <si>
    <t>ATUN AGUA VAN CAMPS 160 g IMPORTADO</t>
  </si>
  <si>
    <t>TE CLUB ORIGINAL IMP 100BLS</t>
  </si>
  <si>
    <t>TE EMBLEM CEYLAN IMP 100 BLS</t>
  </si>
  <si>
    <t>TE EMBLEM CEYLAN PREMIUM IMP 100BLS</t>
  </si>
  <si>
    <t>TE YELLOW LABEL LIPTON 100 UDS.</t>
  </si>
  <si>
    <t>TE EMBLEM PREMIUM GRANEL 225G</t>
  </si>
  <si>
    <t>TE YELLOW LABEL LIPTON 100 uds.</t>
  </si>
  <si>
    <t>TE TWINING ENGLISH BREAKFAST 10 bolsas</t>
  </si>
  <si>
    <t>AZUCAR G2 IANSA 25 kg</t>
  </si>
  <si>
    <t>MOZZARELLA FINGERS AVIKO 1 KG 25 G</t>
  </si>
  <si>
    <t>SERVILLETA INTERFOLIADA 15X9CM 300 UN</t>
  </si>
  <si>
    <t>SERVILLETA RESTAURANT 1H 22x23CM 160 UN</t>
  </si>
  <si>
    <t>TOALLA CLASSIC 1 HOJA 250 M</t>
  </si>
  <si>
    <t>SERVILLETA MANTEL 2 H 40x40CM 100 UN</t>
  </si>
  <si>
    <t>TOALLA PLUS EVOLUTION 1H 250 M</t>
  </si>
  <si>
    <t>40844 TOALLA 2H EXCELLENCE DOBLADA 200 u</t>
  </si>
  <si>
    <t>SERVILLETA RESTAURANT 1H 30x33CM 200 UN</t>
  </si>
  <si>
    <t>VASO D/PARED 8 OZ COMPOSTABLE LAVAZZA</t>
  </si>
  <si>
    <t>VASO D/PARED 12 OZ COMPOSTABLE LAVAZZA</t>
  </si>
  <si>
    <t>PAPEL ANTIGRASA LONDON 30X40 cm 500 uds.</t>
  </si>
  <si>
    <t>VASO D/PARED 12/14 OZ COMPOSTABLE LAVAZZ</t>
  </si>
  <si>
    <t>VASO D/PARED 8/9 OZ COMPOSTABLE LAVAZZA</t>
  </si>
  <si>
    <t>BOMBILLA ENVASADA NEGRA 6 mm</t>
  </si>
  <si>
    <t>BOLSA BASURA BIO 80X120 VIRUTEX 10 uds.</t>
  </si>
  <si>
    <t>GUANTES NITRILO NEGRO TALLA M 100 UDS</t>
  </si>
  <si>
    <t>BOLSA BASURA TRAN 90X110 VIRUTEX 10 uds.</t>
  </si>
  <si>
    <t>BOLSA BASURA BIO 100X120 VIRUTEX 5 uds.</t>
  </si>
  <si>
    <t>TAPA BLANCA VASO 12 OZ CPLA BIO LAVAZZA</t>
  </si>
  <si>
    <t>ROLLO FILM 45 cm x 1400 m</t>
  </si>
  <si>
    <t>ROLLO FILM 30 cm x 1400 m</t>
  </si>
  <si>
    <t>BOLSA BASURA BIO 80X110 VIRUTEX 10 UDS.</t>
  </si>
  <si>
    <t>PAPEL ANTIGRASA B/N 30X40 cm 500 uds.</t>
  </si>
  <si>
    <t>GUANTES NITRILO NEGRO TALLA L 100 UDS</t>
  </si>
  <si>
    <t>ROLLO ALUMINIO 30 cm x 100 m</t>
  </si>
  <si>
    <t>TAPA BLANCA VASO 8 OZ CPLA BIO LAVAZZA</t>
  </si>
  <si>
    <t>GORRO NEGRO REDECILLA</t>
  </si>
  <si>
    <t>BOLSA BASURA BIO 70X90 VIRUTEX 10 uds.</t>
  </si>
  <si>
    <t>PLATO 3 DIVISIONES 23 CM COMPOSTABLE</t>
  </si>
  <si>
    <t>TAPA VASO 12 OZ CPLA BIODEGRADABLE</t>
  </si>
  <si>
    <t>VASO 12 OZ PLATON</t>
  </si>
  <si>
    <t>PAPEL ANTIGRASA LONDON 25X20 cm 500 uds.</t>
  </si>
  <si>
    <t>ROLLO FILM 38 cm x 1400 m</t>
  </si>
  <si>
    <t>TAPA VASO 8 OZ CPLA BIODEGRADABLE</t>
  </si>
  <si>
    <t>ROLLO FILM 45 cm x 600 m</t>
  </si>
  <si>
    <t>CLAMSHELL 15,2 X 22,8 CM CAÃ‘A DE AZUCAR</t>
  </si>
  <si>
    <t>BOMBILLA BICOLOR 8 mm</t>
  </si>
  <si>
    <t>LECHE ENTERA COLUN 1 l</t>
  </si>
  <si>
    <t>LECHE DESCREMADA S/LACTOSA COLUN 1 l</t>
  </si>
  <si>
    <t>LECHE ENTERA SOPROLE 1 l</t>
  </si>
  <si>
    <t>LECHE POLVO 26% MG COLUN 900 g</t>
  </si>
  <si>
    <t>LECHE DESCREMADA COLUN 1 l</t>
  </si>
  <si>
    <t>TRIPLE CONCENTRADO DE TOMATE 3 KG</t>
  </si>
  <si>
    <t>SALSA PIZZA POMAROLA 3 kg</t>
  </si>
  <si>
    <t>CONCENTRADO TOMATE POMAROLA 1 kg</t>
  </si>
  <si>
    <t>ACEITE OLIVA NUTRICAMPO 5 l</t>
  </si>
  <si>
    <t>ACEITE OLIVA E/VIRGEN OLITALIA 5 l</t>
  </si>
  <si>
    <t>HAMBURGUESA PREMIUM 216 g</t>
  </si>
  <si>
    <t>HAMBURGUESA CLASICA 110 g</t>
  </si>
  <si>
    <t>HELADO VAINILLA COPPELIA 4,5 l</t>
  </si>
  <si>
    <t>HELADO CHOCOLATE COPPELIA 4,5 l</t>
  </si>
  <si>
    <t>HELADO FRUTILLA COPPELIA 4,5 l</t>
  </si>
  <si>
    <t>HELADO VAINILLA 1,8 L</t>
  </si>
  <si>
    <t>KETCHUP SACHET HEINZ 9 G</t>
  </si>
  <si>
    <t>MAYONESA SACHET CAROZZI 8 G</t>
  </si>
  <si>
    <t>KETCHUP SACHET CAROZZI 8 G</t>
  </si>
  <si>
    <t>MOSTAZA SACHET CAROZZI 8 G</t>
  </si>
  <si>
    <t>MAYONESA DELI SACHET KRAFT 7 G</t>
  </si>
  <si>
    <t>KETCHUP SACHET HELLMANNS 8 G</t>
  </si>
  <si>
    <t>MAYONESA SACHET TRAVERSO 8 G</t>
  </si>
  <si>
    <t>LIMONETA MINI RELKON 10 ml</t>
  </si>
  <si>
    <t>AJI SACHET TRAVERSOÂ 8 G</t>
  </si>
  <si>
    <t>MAYONESA MINI DON JUAN 8 g</t>
  </si>
  <si>
    <t>KETCHUP SACHET TRAVERSO 8 G</t>
  </si>
  <si>
    <t>CAFE TRADICION GRANULADO NESCAFE 420 g</t>
  </si>
  <si>
    <t>CAFE STICK NESCAFE 1,8 g</t>
  </si>
  <si>
    <t>CAFE TRADICIONAL CRUZEIRO 500 g</t>
  </si>
  <si>
    <t>DURAZNO TROCITOS ZANAFOODS 3 kg</t>
  </si>
  <si>
    <t>COCTEL DE FRUTA ZANAFOODS 3 KG</t>
  </si>
  <si>
    <t>PIÃ‘A EN TROCITOS ZANAFOODS 3 KG</t>
  </si>
  <si>
    <t>DURAZNO MITADES ZANAFOODS 3 kg</t>
  </si>
  <si>
    <t>PIÃ‘A EN RODAJAS ZANAFOODS 3 KG</t>
  </si>
  <si>
    <t>PIÃ‘A EN TROCITOS ZANAFOODS 565 g</t>
  </si>
  <si>
    <t>FRUTA LISTA DURAZNO C/JUGO DE UVA 113 g</t>
  </si>
  <si>
    <t>PAN CIABATTA PAGNIFIQUE 129 g</t>
  </si>
  <si>
    <t>PAN BAGUETTE SANDWICH PAGNIFIQUE 133 g</t>
  </si>
  <si>
    <t>JAMON PIERNA LAMINADO SAN JORGE 500 g</t>
  </si>
  <si>
    <t>JAMON PAVO AHUMADO LAMINADO SJ 500 g</t>
  </si>
  <si>
    <t>JAMON SANDWICH LAMINADO SAN JORGE 500 g</t>
  </si>
  <si>
    <t>COCA COLA ZERO LATA 6 uds. 350 cc</t>
  </si>
  <si>
    <t>COCA COLA LATA 6 uds. 350 cc</t>
  </si>
  <si>
    <t>PURE DE PAPAS MACROFOOD 1 kg</t>
  </si>
  <si>
    <t>PANKO BLANCO MAYAMOTO 1 KG</t>
  </si>
  <si>
    <t>PURE DE PAPAS EN ESCAMAS KNORR 2 kg</t>
  </si>
  <si>
    <t>PURE DE PAPA INSTANTANEO 1 kg</t>
  </si>
  <si>
    <t>MANTEQUILLA CON SAL TONADITA 250 GR</t>
  </si>
  <si>
    <t>MANTEQUILLA MINI PORCION C/SAL 10GR/100U</t>
  </si>
  <si>
    <t>MANTEQUILLA  SIN SAL TONADITA 5 KG</t>
  </si>
  <si>
    <t>MANTEQUILLA C/SAL TONADITA 200 GR</t>
  </si>
  <si>
    <t>AZUCAR MINI LAVAZZA 5 g</t>
  </si>
  <si>
    <t>AZUCAR MINI IANSA 5 g</t>
  </si>
  <si>
    <t>SUCRALOSA MINI ICB 0,5 G</t>
  </si>
  <si>
    <t>SAL MINI PORCION RELKON 1 g</t>
  </si>
  <si>
    <t>SUCRALOSA MINI LAVAZZA 0,5 G</t>
  </si>
  <si>
    <t>AZUCAR MINI ICB 5 g</t>
  </si>
  <si>
    <t>SUCRALOSA MINI IANSA 0,5 G</t>
  </si>
  <si>
    <t>HARINA S/POLVO 1 kg</t>
  </si>
  <si>
    <t>SEMOLA CAROZZI 1 kg</t>
  </si>
  <si>
    <t>HARINA PIZZA SAN CRISTOBAL 25 KG</t>
  </si>
  <si>
    <t>MOSTAZA DON JUAN 900 g RRP</t>
  </si>
  <si>
    <t>MOSTAZA HEINZ 1 KG</t>
  </si>
  <si>
    <t>PECHUGA POLLO COC GRILL 10 KG 80-140 G</t>
  </si>
  <si>
    <t>FILETE POLLO COCIDA EN TIRAS SADIA 2 KG</t>
  </si>
  <si>
    <t>CHEESECAKE FACTORY NINE 14 TROZOS</t>
  </si>
  <si>
    <t>TORTA HOJARASCA CONGELADA</t>
  </si>
  <si>
    <t>TORTA DE TRUFA CONGELADA</t>
  </si>
  <si>
    <t>PIE DE LIMON CONGELADO</t>
  </si>
  <si>
    <t>KUCHEN DE MANZANA CONGELADO</t>
  </si>
  <si>
    <t>TORTILLAS ZANAFOODS 28 cm 12 uds.</t>
  </si>
  <si>
    <t>TORTILLAS PANCHO VILLA 28 cm 12 uds.</t>
  </si>
  <si>
    <t>FILETILLO POLLO IQF IMP 1 KG</t>
  </si>
  <si>
    <t>FILETILLO DE POLLO 2 KG</t>
  </si>
  <si>
    <t>GALLETA TUAREG COSTA 120 g</t>
  </si>
  <si>
    <t>GALLETA CHAMPAÃ‘A COSTA 140 g</t>
  </si>
  <si>
    <t>GALLETA KUKY CLASICA 120 g</t>
  </si>
  <si>
    <t>GALLETA DIN DON 115 g</t>
  </si>
  <si>
    <t>GALLETA MANTEQUILLA COSTA 140 g</t>
  </si>
  <si>
    <t>GALLETA TRITON 126 g</t>
  </si>
  <si>
    <t>GALLETA LIMON COSTA 140 g</t>
  </si>
  <si>
    <t>GALLETA NIK BOCADO COSTA 71 g</t>
  </si>
  <si>
    <t>GALLETA OBSESION COSTA 85 g</t>
  </si>
  <si>
    <t>GALLETA SODA COSTA 160 G</t>
  </si>
  <si>
    <t>GALLETA FRAC CHOCOLATE 110 g</t>
  </si>
  <si>
    <t>GALLETA COCO COSTA 125 g</t>
  </si>
  <si>
    <t>GALLETA CHOCOCHIPS COSTA 125 g</t>
  </si>
  <si>
    <t>GALLETA CHOCOLATE COSTA 140 g</t>
  </si>
  <si>
    <t>GALLETA FRAC CLASICA 110 g</t>
  </si>
  <si>
    <t>GALLETA VINO COSTA 160 g</t>
  </si>
  <si>
    <t>PULPO LIMPIO IMP 0,9-1,8 CJ10KG IWP CONG</t>
  </si>
  <si>
    <t>SURTIDO MARISCOS GOLD  1kg IMPORTADO</t>
  </si>
  <si>
    <t>SURTIDO MARISCOS SILVER  1kg IMPORTADO</t>
  </si>
  <si>
    <t>LOCOS EN CONSERVA 1 KG CALIBRE 6</t>
  </si>
  <si>
    <t>CARNE DE JAIBA COCIDA IVP 500 GR CONG</t>
  </si>
  <si>
    <t>ANILLOS CALAMAR IQF 1kg IMPORTADO</t>
  </si>
  <si>
    <t>PECHUGA PAVO DESHUESADO 15 KG</t>
  </si>
  <si>
    <t>AGUA MIN S/GAS VIDRIO PUYEHUE 330 cc</t>
  </si>
  <si>
    <t>AGUA MIN S/GAS PET PUYEHUE 500 cc</t>
  </si>
  <si>
    <t>ASADO CARNICERO PORC. CAT V VACIO PRY</t>
  </si>
  <si>
    <t>PEPINILLO DILL RODAJAS HEINZ 3 kg</t>
  </si>
  <si>
    <t>CHUCRUT DON JUAN 1 kg</t>
  </si>
  <si>
    <t>AMERICANA DON JUAN 1 kg</t>
  </si>
  <si>
    <t>PEPINO RODAJAS CORTE LISO 4X1,5 kg NAC.</t>
  </si>
  <si>
    <t>PEPINILLO MEDIANO TRAVERSO 1 kg</t>
  </si>
  <si>
    <t>CARNE MECHADA CAMPESTRE 1 KG</t>
  </si>
  <si>
    <t>GRANOLA MIEL Y ALMENDRAS VIVO 330 G</t>
  </si>
  <si>
    <t>QUINOA BLANCA ZANAFOODS 1 kg</t>
  </si>
  <si>
    <t>BARRA FRUTOS ROJOS Y YOGURT COSTA 21 g</t>
  </si>
  <si>
    <t>CORNFLAKES 450 g</t>
  </si>
  <si>
    <t>QUINOA TRICOLOR ZANAFOODS 1 kg</t>
  </si>
  <si>
    <t>ZUCARITAS 680 g</t>
  </si>
  <si>
    <t>BARRA CHOCOCEREAL COSTA 18 g</t>
  </si>
  <si>
    <t>AVENA INSTANTANEA PURA AVENA 900 g</t>
  </si>
  <si>
    <t>BARRA GOLDEN CEREAL COSTA 18 g</t>
  </si>
  <si>
    <t>LENTEJAS 6 MM LOS GRANOS 1 kg</t>
  </si>
  <si>
    <t>POROTOS BLANCOS LOS GRANOS 1 kg</t>
  </si>
  <si>
    <t>GARBANZO ENTERO S/PIEL LOS GRANOS 1 kg</t>
  </si>
  <si>
    <t>POROTOS TORTOLA LOS GRANOS 1 kg</t>
  </si>
  <si>
    <t>JUGO PIÃ‘A C/STEVIA VIVO 190 ml</t>
  </si>
  <si>
    <t>JUGO MANZANA C/STEVIA VIVO 190 ml</t>
  </si>
  <si>
    <t>JUGO ORGANICO MANZANA MANGO AMA 300 ml</t>
  </si>
  <si>
    <t>JUGO ORGANICO MANZANA AMA 300 ml</t>
  </si>
  <si>
    <t>JUGO DURAZNO C/STEVIA VIVO 190 ML</t>
  </si>
  <si>
    <t>JUGO NARANJA C/STEVIA VIVO 190 ml</t>
  </si>
  <si>
    <t>JUGO ORGANICO MANZANA ARANDANO AMA 300ml</t>
  </si>
  <si>
    <t>JUGO ORGANICO MANZANA KIWI AMA 300 ml</t>
  </si>
  <si>
    <t>ROCHER T-3 37,5 g</t>
  </si>
  <si>
    <t>NUTELLA &amp; GO 52 g</t>
  </si>
  <si>
    <t>FERRERO ROCHER T12 150 g</t>
  </si>
  <si>
    <t>CHOCMAN 33 g</t>
  </si>
  <si>
    <t>PURE DE PAPA CONGELADO AVIKO 2,5 kg</t>
  </si>
  <si>
    <t>GRATIN PAPA QUESO 1,5 kg 100 g</t>
  </si>
  <si>
    <t>Ajo en polvo bolsa 1kg EDRA</t>
  </si>
  <si>
    <t>OREGANO 1 kg</t>
  </si>
  <si>
    <t>GLUTAMATO MONOSODICO AJINOMOTO 1 kg</t>
  </si>
  <si>
    <t>PIMENTON/AJI COLOR 1 kg</t>
  </si>
  <si>
    <t>PIMIENTA NEGRA MOLIDA BOLSA 1KG EDRA</t>
  </si>
  <si>
    <t>CANELA EN POLVO 454 G BADIA</t>
  </si>
  <si>
    <t>CANELA ENTERA 250 g</t>
  </si>
  <si>
    <t>MERKEN MOLIDO 1 KG</t>
  </si>
  <si>
    <t>COMINO MOLIDO BOLSA 1KG EDRA</t>
  </si>
  <si>
    <t>PIMIENTA NEGRA ENTERA 1 kg</t>
  </si>
  <si>
    <t>AJÃ ROJO EN HOJUELAS 340 G BADIA</t>
  </si>
  <si>
    <t>AJI COLOR 250 g</t>
  </si>
  <si>
    <t>SALSA CHOCOLATE 1 l</t>
  </si>
  <si>
    <t>MAGIC GLAZE CSM 1L</t>
  </si>
  <si>
    <t>COBERTURA MOLDER CHOCOLATE CAROZZI 1 kg</t>
  </si>
  <si>
    <t>GLASEADO CHOCOLATE CSM 16kg</t>
  </si>
  <si>
    <t>SALSA CHOCOLATE HERSHEY'S 680 g</t>
  </si>
  <si>
    <t>SYRUP VAINILLA TORANI 750 ml</t>
  </si>
  <si>
    <t>SYRUP CARAMELO TORANI 750 ml</t>
  </si>
  <si>
    <t>SYRUP TE CHAI TORANI 750 ml</t>
  </si>
  <si>
    <t>PAPAS ORIGINAL KRYZPO 37 g</t>
  </si>
  <si>
    <t>PAPAS FRITAS AMERICANAS MARCO POLO 42g</t>
  </si>
  <si>
    <t>PF RUSTICAS SAL MARCO POLO 185g x 12 UN</t>
  </si>
  <si>
    <t>TERRA VEGETALES RÃšSTICOS 180g DP</t>
  </si>
  <si>
    <t>PAPAS FRITAS CASERAS MARCO POLO 42g</t>
  </si>
  <si>
    <t>ALMENDRAS 1 kg</t>
  </si>
  <si>
    <t>HUESILLOS MEDIANOS 1 kg</t>
  </si>
  <si>
    <t>NUEZ CUARTILLO 1 kg</t>
  </si>
  <si>
    <t>Mani Salado bolsa 1K</t>
  </si>
  <si>
    <t>PASAS MORENAS 1 kg</t>
  </si>
  <si>
    <t>CIRUELA CON CAROZO 1 kg</t>
  </si>
  <si>
    <t>MIEL DE PALMA COCALAN 700 g</t>
  </si>
  <si>
    <t>MIEL DE ABEJA AMBROSOLI 1 kg</t>
  </si>
  <si>
    <t>DULCE MEMBRILLO PERELLO 1 kg</t>
  </si>
  <si>
    <t>DULCE MEMBRILLO WATTÂ´S 1 kg</t>
  </si>
  <si>
    <t>POLLO ENTERO 1,8 BRASIL CJ 14,4 KG</t>
  </si>
  <si>
    <t>POLLO ENTERO 1,9 ARGENTINA CJ 19 kg</t>
  </si>
  <si>
    <t>POLLO ENTERO 1,8 ARGENTINA CJ 18 KG</t>
  </si>
  <si>
    <t>RAMITAS SALADAS MARCO POLO 75x42g</t>
  </si>
  <si>
    <t>YOGHURT NATURAL BOLSA 1 KG COLUN</t>
  </si>
  <si>
    <t>YOGHURT LIGHT VAINILLA BOLSA 900GR COLUN</t>
  </si>
  <si>
    <t>YOGHURT FRUTILLA BOLSA 1 KG LOS ALERCES</t>
  </si>
  <si>
    <t>YOGHURT VAINILLA BOLSA 1 KG LOS ALERCES</t>
  </si>
  <si>
    <t>YOGHURT BATIDO DAMASCO 120 G LOS ALERCES</t>
  </si>
  <si>
    <t>YOGHURT BATIDO FRUTILLA 125 GR COLUN</t>
  </si>
  <si>
    <t>YOGHURT BATIDO DAMASCO 125 GR COLUN</t>
  </si>
  <si>
    <t>YOGHURT BATIDO VAINILLA 125 GR COLUN</t>
  </si>
  <si>
    <t>YOGHURT LIGHT FRUTILLA BOLSA 900GR COLUN</t>
  </si>
  <si>
    <t>PASTA CHOCLO MINUTO VERDE 1 kg</t>
  </si>
  <si>
    <t>AJI EN CREMA DON JUAN 900 g RRP</t>
  </si>
  <si>
    <t>JALEA FRAMBUESA MACROFOOD 1 kg</t>
  </si>
  <si>
    <t>JALEA NARANJA MACROFOOD 1 kg</t>
  </si>
  <si>
    <t>JALEA PIÃ‘A MACROFOOD 1 kg</t>
  </si>
  <si>
    <t>FLAN C/LECHE CHOCOLATE MACROFOOD 1 kg</t>
  </si>
  <si>
    <t>JALEA EN POLVO FRAMBUESA CARICIA 1 kg</t>
  </si>
  <si>
    <t>JALEA EN POLVO NARANJA CARICIA 1 kg</t>
  </si>
  <si>
    <t>SALSA SOYA KIKKOMAN 18,9 l</t>
  </si>
  <si>
    <t>SUCEDANEO JUGO LIMON 5 l</t>
  </si>
  <si>
    <t>PRIMAVERA VERDURAS IQF ARDO 2,5 kg</t>
  </si>
  <si>
    <t>PRIMAVERA VERDURAS 1 KG</t>
  </si>
  <si>
    <t>VINAGRE DE MANZANA HERNANDEZ PLAZA 5 l</t>
  </si>
  <si>
    <t>VINAGRE VINO BLANCO DON JUAN 5 l</t>
  </si>
  <si>
    <t>VINAGRE BLANCO HERNANDEZ PLAZA 5 l</t>
  </si>
  <si>
    <t>VINAGRE VINO TINTO DON JUAN 5 l</t>
  </si>
  <si>
    <t>SAL FINA 1 kg</t>
  </si>
  <si>
    <t>MIX BERRIES 1 kg</t>
  </si>
  <si>
    <t>ARANDANOS IQF 1 KG</t>
  </si>
  <si>
    <t>CORDERO GARRON TRASERO</t>
  </si>
  <si>
    <t>CORDERO GARRON DELANTERO</t>
  </si>
  <si>
    <t>ALCAPARRA FRASCO GOURMET 965 G</t>
  </si>
  <si>
    <t>TAZA AMERICANO LAVAZZA</t>
  </si>
  <si>
    <t>TAZA ESPRESSO LAVAZZA</t>
  </si>
  <si>
    <t>PLACA 30x30 cm LAVAZZA</t>
  </si>
  <si>
    <t>KIT DE LIMPIEZA LA SPAZIALE</t>
  </si>
  <si>
    <t>TAZA CAPPUCCINO LAVAZZA</t>
  </si>
  <si>
    <t>PLATO AMERICANO LAVAZZA</t>
  </si>
  <si>
    <t>BASE MAQUINA PREMIUM INROOM</t>
  </si>
  <si>
    <t>TAZA Y PLATO AMERICANO PREMIUM LAVAZZA</t>
  </si>
  <si>
    <t>ARROLLADO PRIMAVERA 2 kg</t>
  </si>
  <si>
    <t>ARROLLADO JAMON QUESO 2 kg</t>
  </si>
  <si>
    <t>GYOZAS CERDO 28 gr 180 uds SAMOSA</t>
  </si>
  <si>
    <t>EMPANADA ORIENTAL CAMARÃ“N QUESO 50UN</t>
  </si>
  <si>
    <t>GYOZAS CAMARON 28 gr 180 uds SAMOSA</t>
  </si>
  <si>
    <t>EMPANADA PINO CARNE MOLIDA 180G ARTEMASA</t>
  </si>
  <si>
    <t>Pizza Congelada Margarita 12x410g</t>
  </si>
  <si>
    <t>LASAÃ‘A BOLOGNESA SADIA 350 GR CONG</t>
  </si>
  <si>
    <t>Pizza Congelada Jamon ChampiÃ±ones 12x440</t>
  </si>
  <si>
    <t>PIZZA CONGELADAÂ SALAMIÂ 12x420g</t>
  </si>
  <si>
    <t>PIZZA PEPPERONI INDIVIDUAL 160 g</t>
  </si>
  <si>
    <t>CROISSANT RELLENO JAMON QUESO 145 G</t>
  </si>
  <si>
    <t>ACETO BALSAMICO SANTIAGO 5 L</t>
  </si>
  <si>
    <t>ACETO BALSAMICO OLITALIA 5 l</t>
  </si>
  <si>
    <t>ACEITE MARAVILLA MINI RELKON 8 ml</t>
  </si>
  <si>
    <t>LAVALOZAS LPU AD CLEAN 5 lts</t>
  </si>
  <si>
    <t>DESENGRASANTE LPU AD CLEAN 5 lts</t>
  </si>
  <si>
    <t>PAÃ‘O LIMPIEZA MULTIUSO VIRUTEX 3 uds.</t>
  </si>
  <si>
    <t>ESPONJA LAVALOZA VIRUTEX 4 uds.</t>
  </si>
  <si>
    <t>PAÃ‘O ESPONJA NATURAL VIRUTEX 3 UDS</t>
  </si>
  <si>
    <t>CALDO GALLINA MACROFOOD 1 kg</t>
  </si>
  <si>
    <t>LOMO VETADO CAT VACIO V CHILE</t>
  </si>
  <si>
    <t xml:space="preserve"> LOMO LISO CAT V VACIO CHILE</t>
  </si>
  <si>
    <t>EXHIBIDOR MINI PORCIONES LAVAZZA</t>
  </si>
  <si>
    <t>DOSIFICADOR SYRUP 750 ml TORANI</t>
  </si>
  <si>
    <t>FILTRO PAPEL TITAN BUNN</t>
  </si>
  <si>
    <t>FILTRO PAPEL ICBA BUNN</t>
  </si>
  <si>
    <t>CAJA DEPOSITO BORRA CAFE</t>
  </si>
  <si>
    <t>CREMA ESPARRAGOS MACROFOOD 1 kg</t>
  </si>
  <si>
    <t>CREMA CHOCLO MACROFOOD 1 kg</t>
  </si>
  <si>
    <t>SOPA SABOR POLLO CON FIDEOS CAROZZI 1 kg</t>
  </si>
  <si>
    <t>CREMA CHAMPIÃ‘ON MACROFOOD 1 kg</t>
  </si>
  <si>
    <t>LOMO LISO PORCIONADO 250 GRS</t>
  </si>
  <si>
    <t>MAQUINA CAFE CAPS LB CLASSY MINI LAVAZZA</t>
  </si>
  <si>
    <t>NOT CHICKEN BURGER NOTCO 95 g</t>
  </si>
  <si>
    <t>POWERADE ROJO 600 ML</t>
  </si>
  <si>
    <t>POWERADE FROZEN BLAST 600 ML</t>
  </si>
  <si>
    <t>PERCOLADORA CAFE 16,3 l WB</t>
  </si>
  <si>
    <t>NOT CHEESE CHEDDAR LAMINADO 200 GR</t>
  </si>
  <si>
    <t>TABLA CORTAR ROJO 30X46X1,1CM</t>
  </si>
  <si>
    <t>TABLA CORTAR AZUL 30X46X1,1CM</t>
  </si>
  <si>
    <t>Peso neto UMV</t>
  </si>
  <si>
    <t>interno</t>
  </si>
  <si>
    <t>retail</t>
  </si>
  <si>
    <t>importadora montenegro</t>
  </si>
  <si>
    <t>alimentika.cl</t>
  </si>
  <si>
    <t>https://elpaiquito.cl/arroz-miraflores-g1-de-1-kilo</t>
  </si>
  <si>
    <t>https://www.mercadolibre.cl/arroz-grado-1-los-granos-bolsa-1-kilo/p/MLC54124167?pdp_filters=item_id%3AMLC3106441230&amp;from=gshop&amp;matt_tool=62748267&amp;matt_word=&amp;matt_source=google&amp;matt_campaign_id=22116391590&amp;matt_ad_group_id=173057347149&amp;matt_match_type=&amp;matt_network=g&amp;matt_device=c&amp;matt_creative=729566856238&amp;matt_keyword=&amp;matt_ad_position=&amp;matt_ad_type=pla&amp;matt_merchant_id=735115857&amp;matt_product_id=MLC54124167-product&amp;matt_product_partition_id=2389822701801&amp;matt_target_id=aud-1816071484013:pla-2389822701801&amp;cq_src=google_ads&amp;cq_cmp=22116391590&amp;cq_net=g&amp;cq_plt=gp&amp;cq_med=pla&amp;gad_source=1&amp;gad_campaignid=22116391590&amp;gbraid=0AAAAADxxu6qRYg2Unoer475o3KMmWFbRI&amp;gclid=CjwKCAjwu9fHBhAWEiwAzGRC_7qXgNFG1wi_0-znUOndzEJaMCM1uunz9z-u9LjFiPwfaRPTDatHqBoC1xMQAvD_BwE</t>
  </si>
  <si>
    <t>https://www.agroloar.cl/arroz-g1-nacional-tucapel-2kg</t>
  </si>
  <si>
    <t>https://super.lider.cl/ip/00780142021013?channable=050ee769640030303738303134323032313031332a&amp;utm_source=google&amp;utm_medium=pmax&amp;utm_campaign=walp_sod_cl_performance-max_conversion_pmax-sod_nacional&amp;utm_content=&amp;utm_term=&amp;gclsrc=aw.ds&amp;gad_source=1&amp;gad_campaignid=18096637909&amp;gbraid=0AAAAAo2xgFyjm_B3Ph873h_2xeLDge19H&amp;gclid=CjwKCAjwu9fHBhAWEiwAzGRC_5d2zBWeCDpHHKAw8nxtMRV1qsKJrQfPhhuxtMmaci-MWCr25O2maxoCPEkQAvD_BwE</t>
  </si>
  <si>
    <t>https://www.serviceshop.cl/arroz-g2-importado-1-kg-miraflores?srsltid=AfmBOoqRn_HwNRt-Iu8kMQSB_KPFU6QTLxIhabgigvZeDDz9YdD59Tic</t>
  </si>
  <si>
    <t>https://www.tottus.cl/tottus-cl/articulo/130837203/Arroz-Largo-Ancho-G2-Miraflores-1-Kg/130837210?srsltid=AfmBOopYbLLLeyPA7ihnqQ1taxoPu-Opuf6U-DIJMQSskCC4FooB0Xmg</t>
  </si>
  <si>
    <t>https://www.alvi.cl/product/arroz-food-service-grado-2-nacional</t>
  </si>
  <si>
    <t>https://www.alvi.cl/product/arroz-pregraneado-largo-grado-kg</t>
  </si>
  <si>
    <t>https://www.jumbo.cl/arroz-grado-1-tucapel-1-kg-pregraneado-grano-largo/p?srsltid=AfmBOoqB3kN4d6GXXkZU-U8jOr0yXD-ulifHWoALcM5887eC2g_r7ik-</t>
  </si>
  <si>
    <t>https://www.santaisabel.cl/arroz-grado-1-tucapel-1-kg-pregraneado-grano-largo/p?idsku=280&amp;gclsrc=aw.ds&amp;gad_source=1&amp;gad_campaignid=16362902136&amp;gbraid=0AAAAADwNqMVe8CMxf5D3BnfK6yCXHslo0&amp;gclid=CjwKCAjwu9fHBhAWEiwAzGRC_4k8CT9Gefxf0EOLQqLJWMCeKl9sZf2nvQQ03COn86HHYlXOPdt8exoC1vMQAvD_BwE</t>
  </si>
  <si>
    <t>https://cugat.cl/producto/azucar-granulada-dama-blanca-1-kg/?srsltid=AfmBOooLwfks8gaZvIoQw8wgu1PaXiGiqnyk7iD0CFFE1w4LhzPhk_ym</t>
  </si>
  <si>
    <t>https://saborolivachile.com/producto/a-o-virgen-extra/</t>
  </si>
  <si>
    <t>https://www.mercadolibre.cl/nutricampo-500ml-aceite-de-oliva/up/MLCU3082690537#polycard_client=recommendations_pdp-v2p&amp;reco_backend=ranker_retrieval_system_org&amp;reco_model=rk_ent_v3_retsys_org&amp;reco_client=pdp-v2p&amp;reco_item_pos=0&amp;reco_backend_type=low_level&amp;reco_id=8505a9dc-d0a5-4aa7-a2b8-6f2f23713ec1&amp;wid=MLC1590104915&amp;sid=recos</t>
  </si>
  <si>
    <t>https://www.supertrebol.cl/products/aceite-parral-maravilla-900-ml?srsltid=AfmBOoo_NLU16Df4qXcdYpenj4MXE8i_8Itz3JgP8XdmH31iGv6hzO7l</t>
  </si>
  <si>
    <t>https://laoferta.cl/tienda/aceite-vegetal-los-silos-900-cc/?srsltid=AfmBOorsWnegC4nLBgHAISCUcwyuVjykASprih06YseBwWy-nH90KQ-m</t>
  </si>
  <si>
    <t>https://www.jumbo.cl/caracoles-carozzi-bolsa-400-g/p?srsltid=AfmBOopasDAFfOBoWshyUCPSDED4ATs66Vrra-tZbB5xyxL6iJ8oJARL</t>
  </si>
  <si>
    <t>https://www.centralmayorista.cl/p/cabello-angel-corto-400gr-carozzi-646780</t>
  </si>
  <si>
    <t>https://www.centralmayorista.cl/p/fideo-corbata-80-400gr-carozzi-691254</t>
  </si>
  <si>
    <t>https://super.eltit.cl/products/fideos-carozzi-400gr-corbata83</t>
  </si>
  <si>
    <t>https://www.jumbo.cl/espirales-carozzi-bolsa-400-g/p?srsltid=AfmBOoqxuQbhTz_9gpaeULVdqWo9f2JWis2YhKuWe1TwJmxR0PnTxhXA</t>
  </si>
  <si>
    <t>https://elpaiquito.cl/fetuccine-carozzi-400gr</t>
  </si>
  <si>
    <t>https://www.jumbo.cl/quifaros-carozzi-bolsa-400-g-2/p?srsltid=AfmBOoqmmIF5Pn6YbS5UiLCHPFgCLg8c5-SasF9D_fi_CqTOtVFHK5gz</t>
  </si>
  <si>
    <t>https://www.jumbo.cl/rigatoni-carozzi-bolsa-400-g-2/p?srsltid=AfmBOormk7W6EYyX0njzr1yZ3U8KOW4EbNVaXp-1Kd9AcJdxXZ_HOL52</t>
  </si>
  <si>
    <t>https://www.jumbo.cl/spaghetti-n-5-carozzi-bolsa-400-g-2/p?srsltid=AfmBOoouRheQyn0WuPDCFmngTGdwUDlHFSn3rJfAOfRGgakiP1zhppb1</t>
  </si>
  <si>
    <t>https://www.jumbo.cl/tallarines-n-87-carozzi-bolsa-400-g-2/p?srsltid=AfmBOoopOS4lWvFl1DxJCJsjIjMweKTN3wRgM753nH_xlufFK8DIXgzy</t>
  </si>
  <si>
    <t>https://www.distribuidoraelquesero.cl/product/caja-de-queso-cheddar-marca-lunchitas</t>
  </si>
  <si>
    <t>https://maukas.cl/producto/papas-pre-fritas-12mm-aviko/</t>
  </si>
  <si>
    <t>https://www.theatomic.shop/chile/papa-fritas-10-mm-aviko-2,5-kg</t>
  </si>
  <si>
    <t>https://www.mercadolibre.cl/cafe-lavazza-crema-e-aroma-en-grano-entero-1kg-food-service-paquete-azul/p/MLC24343070#polycard_client=search-nordic&amp;search_layout=stack&amp;position=1&amp;type=product&amp;tracking_id=9a9b66db-d39a-4d81-b816-1fc0eab9fcd9&amp;wid=MLC1536459107&amp;sid=search</t>
  </si>
  <si>
    <t>https://maukas.cl/producto/donuts-nutella-avellana-48und/</t>
  </si>
  <si>
    <t>https://grupodona.cl/tienda/congelados/listo-de-consumir/macarons-poppies-11gr-72und/</t>
  </si>
  <si>
    <t>https://grupodona.cl/tienda/congelados/listo-de-consumir/mini-donut-mix-poppies-18gr-112-und/</t>
  </si>
  <si>
    <t>https://grupodona.cl/tienda/congelados/listo-de-consumir/brownie-poppies-60gr-60und/</t>
  </si>
  <si>
    <t>https://grupodona.cl/tienda/congelados/listo-de-consumir/volcan-de-chocolate-berlys-80gr-30und/</t>
  </si>
  <si>
    <t>https://grupodona.cl/tienda/congelados/listo-de-consumir/donut-mix-rellenas-poppies-68gr-36-und/</t>
  </si>
  <si>
    <t>https://grupodona.cl/tienda/congelados/listo-de-consumir/cocada-con-chocolate-poppies-70-g/</t>
  </si>
  <si>
    <t>https://grupodona.cl/tienda/congelados/listo-de-consumir/profiterol-banado-choc-poppies-175gr/</t>
  </si>
  <si>
    <t>https://alimentika.cl/producto/tocino-laminado-sugardale-caja-68-kg-app/</t>
  </si>
  <si>
    <t>https://www.serviceshop.cl/queso-crema-136-kg-hahns?srsltid=AfmBOorny-pSF3leCm7JpoFtPvc7k2S48aVEfN26CXNXJm6D7KlmJE1S</t>
  </si>
  <si>
    <t>https://www.theatomic.shop/chile/queso-crema-zanafoods-1,36-kg</t>
  </si>
  <si>
    <t>mayorista</t>
  </si>
  <si>
    <t>https://alimentika.cl/producto/queso-crema-reny-picot-barra-136-kg-pallet-50-cajas10-barras-por-caja/</t>
  </si>
  <si>
    <t>https://aperitivo.cl/producto/burrata-congelada-granarolo/?srsltid=AfmBOooTEMUyNcMkRZmCf7axh-6aSHtBZLnhUf_QMsoi8RBSTICR-xmW</t>
  </si>
  <si>
    <t>https://super.lider.cl/ip/00779027200888?channable=050ee7696400303037373930323732303038383894&amp;utm_source=google&amp;utm_medium=pmax&amp;utm_campaign=walp_sod_cl_performance-max_conversion_pmax-sod_nacional&amp;utm_content=&amp;utm_term=&amp;gclsrc=aw.ds&amp;gad_source=1&amp;gad_campaignid=18096637909&amp;gbraid=0AAAAAo2xgFyjm_B3Ph873h_2xeLDge19H&amp;gclid=CjwKCAjwu9fHBhAWEiwAzGRC__Es-DFt1PBtqigIeivTD7gSvC3SbM--we2SkdwJISVrbQ7BaOTjZxoCDW4QAvD_BwE</t>
  </si>
  <si>
    <t>https://www.alvi.cl/brand/sadia</t>
  </si>
  <si>
    <t>https://alimentosdelpedregal.com/la-dehesa/productos/nuggets-de-pollo-crocante-3-kg-sadia/</t>
  </si>
  <si>
    <t>distribuidora</t>
  </si>
  <si>
    <t>https://www.mybidfood.cl/#/products/detail/200455011</t>
  </si>
  <si>
    <t>https://insumosrollstock.cl/producto/mayonesa-alacena-19-kg/</t>
  </si>
  <si>
    <t>https://super.eltit.cl/products/mayonesa-casera-don-juan-900gr</t>
  </si>
  <si>
    <t>https://carsnack.cl/products/kraft-mayonesa-deli-bolsa-1kg?srsltid=AfmBOoqlydUcmg783CMhQWP1kWYWt6X3QLejsRnnqzUrXLcVD27ZIqah</t>
  </si>
  <si>
    <t>https://www.mercadolibre.cl/mayonesa-kraft-real-mayo-4-galones-378-litros/up/MLCU95109746</t>
  </si>
  <si>
    <t>https://www.centralmayorista.cl/p/mayonesa-deli-bolsa-194kg-hellmanns-518171</t>
  </si>
  <si>
    <t>https://maukas.cl/producto/mini-top-de-chocolate/</t>
  </si>
  <si>
    <t>https://super.eltit.cl/products/c-palmito-esmeralda-810gr-ent</t>
  </si>
  <si>
    <t>https://www.mybidfood.cl/#/products/detail/200460046</t>
  </si>
  <si>
    <t>https://www.mercadolibre.cl/queso-reggianito-argentino-la-paulina-75-kg/up/MLCU74187982</t>
  </si>
  <si>
    <t>https://fishboxchile.cl/productos/pescados/atun-steak-ivp-200-250-gr?srsltid=AfmBOorPgcxiMMbJXXH935oaQ-trBgTdy_QYNtg0LHOoPJ2Y3wCdutxR</t>
  </si>
  <si>
    <t>https://www.centralmayorista.cl/p/choclo-en-grano-2500gr-ardo-597284</t>
  </si>
  <si>
    <t>https://www.centralmayorista.cl/p/champinon-lam-bolsa-2500gr-ardo-624468</t>
  </si>
  <si>
    <t>https://akikonviene.cl/tienda/HABAS-FINAS-CONGELADAS-ARDO-1-KG-p406118748</t>
  </si>
  <si>
    <t>https://www.centralmayorista.cl/p/cebolla-en-cubos-1un-ardo-678319</t>
  </si>
  <si>
    <t>https://www.aqualitysoluciones.cl/producto/salmon-ahumado-en-frio-laminado-500-g/?srsltid=AfmBOoq48sxkfxDkxGlQenceSIUcHlbKWr9BRWnbObmGxiCA-PaZzX0k</t>
  </si>
  <si>
    <t>https://www.theatomic.shop/chile/salmon-filete-ind-b-t-d-kg-cong</t>
  </si>
  <si>
    <t>https://www.theatomic.shop/chile//busqueda?seller=59&amp;category[]=549&amp;category[]=531&amp;category[]=511&amp;category[]=516&amp;category[]=504&amp;category[]=512&amp;brand=23</t>
  </si>
  <si>
    <t>https://carsnack.cl/products/salsa-de-queso-cheddar-4-x-4-kg?srsltid=AfmBOooDOSShJF_Ikj79Ih-UJaSWDYqUMKh8n8nUvtnmyM_59UQuqD8S</t>
  </si>
  <si>
    <t>https://www.lider.cl/ip/aderezos/queso-aderezo-cheddar-hellmanns-1-litro/00750102429980</t>
  </si>
  <si>
    <t>https://www.tottus.cl/tottus-cl/articulo/118706480/Sobrecostilla-Importada-Cat-V-Vacio/118706481?srsltid=AfmBOoodNrX3AxuBkI0ApC1jQPOTk6YL5XFPKZnMR0OgPcBq9VDoqdRy</t>
  </si>
  <si>
    <t>https://southwind.cl/products/camaron-36-40-sin-cascara?srsltid=AfmBOopNvJsNyVir--pRsFtCdg55IFeprPCqXGhUJCPkLLQXC4nLUht4</t>
  </si>
  <si>
    <t>https://marjano.cl/tienda/mariscos/camaron-crudo-y-con-cascara/camaron-36-40-con-cascara-crudo-1-kg/</t>
  </si>
  <si>
    <t>https://marjano.cl/tienda/por-mayor/b-mariscos-por-mayor/camaron-y-langostino-por-mayor/camaron-100-200-cocido-pelado-1-kg/</t>
  </si>
  <si>
    <t>https://aperitivo.cl/producto/camarones-apanados-mariposa-1-kg/?srsltid=AfmBOorTU6RA4nTPzOWBWVhOWerJv8V9RW_kQoivupDAtIqMEoPaNE6z</t>
  </si>
  <si>
    <t>https://grupodona.cl/tienda/congelados/para-freir/papa-pre-frita-skin-on-wedge-con-piel-aviko-4-x-2-5-kg/</t>
  </si>
  <si>
    <t>https://www.alvi.cl/product/spaghetti-n-5-don-vittorio-400gr</t>
  </si>
  <si>
    <t>https://www.centralmayorista.cl/p/spaghetti-5-5kg-carozzi-5055836</t>
  </si>
  <si>
    <t>https://www.centralmayorista.cl/p/lasagna-precocida-330gr-carozzi-5044824</t>
  </si>
  <si>
    <t>https://www.centralmayorista.cl/p/fideos-espiral-5kg-carozzi-5055835</t>
  </si>
  <si>
    <t>https://www.alvi.cl/product/espiral-don-vittorio-400gr</t>
  </si>
  <si>
    <t>https://www.centralmayorista.cl/p/fideos-tallarin-87-5kg-carozzi-5055837</t>
  </si>
  <si>
    <t>https://www.centralmayorista.cl/p/fideo-tallarin-88-400gr-carozzi-613836</t>
  </si>
  <si>
    <t>https://mercadocarozzi.cl/pasta-quifaro-5-kg.html?srsltid=AfmBOorTLlpl6oT02Quv9JatHTyPl_foFwtlolW0G6eeDudqcqI1qtir</t>
  </si>
  <si>
    <t>https://www.centralmayorista.cl/p/fideos-mostaccioli-5-kg-carozzi-5055834</t>
  </si>
  <si>
    <t>https://super.eltit.cl/products/f-vit-400-linguini</t>
  </si>
  <si>
    <t>https://mercadocarozzi.cl/pasta-corbata-80-5-kg.html</t>
  </si>
  <si>
    <t>https://mercadocarozzi.cl/carozzi-pasta-espiral-49-400-grs.html?srsltid=AfmBOory5Ezv4GHY9VsvHfVZv2vsYlBLk7VPvvDiigndm3sowepI2VYM</t>
  </si>
  <si>
    <t>https://www.unimarc.cl/product/penne-rigate-barilla-500-gr?srsltid=AfmBOoqf9Ppo4rvGXlUZHzIa23Y2hWT06qiOxfu-B4RhXYYqWBtj4OVE</t>
  </si>
  <si>
    <t>https://www.mercadolibre.cl/ketchup-heinz-bolsa-3-kg/up/MLCU67230001</t>
  </si>
  <si>
    <t>https://www.centralmayorista.cl/p/ketchup-sachet-900gr-don-juan-726359</t>
  </si>
  <si>
    <t>https://www.lider.cl/ip/marcas-destacadas/leche-condensada-6kg-fp/00844529158926</t>
  </si>
  <si>
    <t>https://super.lider.cl/ip/00844529102808?channable=050ee76964003030383434353239313032383038fa&amp;utm_source=google&amp;utm_medium=pmax&amp;utm_campaign=walp_sod_cl_performance-max_conversion_pmax-sod_nacional&amp;utm_content=&amp;utm_term=&amp;gclsrc=aw.ds&amp;gad_source=1&amp;gad_campaignid=18096637909&amp;gbraid=0AAAAAo2xgFyjm_B3Ph873h_2xeLDge19H&amp;gclid=CjwKCAjwu9fHBhAWEiwAzGRC_4xkIi6ZFdIbEWUdW0ihtaTgwtkRKYrq15StR3S-embhBBXId3u8VRoC0jsQAvD_BwE</t>
  </si>
  <si>
    <t>https://elpaiquito.cl/leche-condensada-nestle-397-gramos</t>
  </si>
  <si>
    <t>https://www.mercadolibre.cl/cacao-amargo-en-polvo-edra-1-kg/p/MLC58700506#polycard_client=search-nordic&amp;search_layout=stack&amp;position=2&amp;type=product&amp;tracking_id=afb6a15e-c044-4e33-abc7-6ef383034ff0&amp;wid=MLC3195399628&amp;sid=search</t>
  </si>
  <si>
    <t>https://www.centralmayorista.cl/p/azucar-flor-granulada-500gr-iansa-457036</t>
  </si>
  <si>
    <t>https://www.tottus.cl/tottus-cl/articulo/118705974/HUACHALOMO%20IMP.CAT-V/118705975?srsltid=AfmBOop72RK30LWzGb5MjvBjTJtskHpCJcO_UpCA_qYywe32iLGdJR1N</t>
  </si>
  <si>
    <t>https://www.interagro.cl/producto/empanada-de-queso-raviolera/</t>
  </si>
  <si>
    <t>https://www.mercadolibre.cl/atun-lomito-en-agua-van-camps-160g/p/MLC23131205#polycard_client=search-nordic&amp;search_layout=stack&amp;position=2&amp;type=product&amp;tracking_id=06f2b7c7-b88f-44cf-930c-80e24bb7f21c&amp;wid=MLC2426787142&amp;sid=search</t>
  </si>
  <si>
    <t>https://www.centralmayorista.cl/p/te-ceylan-100un-emblem-426049</t>
  </si>
  <si>
    <t>https://www.centralmayorista.cl/p/te-ceylan-premium-100bls-emblem-5061724</t>
  </si>
  <si>
    <t>https://www.alvi.cl/product/te-yellow-label-2</t>
  </si>
  <si>
    <t>https://www.tottus.cl/tottus-cl/articulo/113135144/EMBLEM%20TEA%20PREMIUM%20GRANEL%20225GRS/113135147?srsltid=AfmBOopKtmebA65Zql3ih3AW9T2zwdC3rYDFbatphd_YaUWqxZIrDiCM</t>
  </si>
  <si>
    <t>https://www.mercadolibre.cl/te-lipton-yellow-label-100-bolsitas/p/MLC21005060#polycard_client=search-nordic&amp;search_layout=stack&amp;position=1&amp;type=product&amp;tracking_id=8ceecd8d-543d-4dc4-b091-5b9f242d953c&amp;wid=MLC1683479041&amp;sid=search</t>
  </si>
  <si>
    <t>https://www.mercadolibre.cl/twinings-te-english-breakfast-etiqueta-roja-x-10-bolsitas/p/MLC19983671</t>
  </si>
  <si>
    <t>https://aperitivo.cl/producto/mozzarella-fingers-1-kg/?srsltid=AfmBOoqrohd-o1B9ikz-HEphnU3Yqfcrovny0cRyZ-1MQg3q4R7_I2Bf</t>
  </si>
  <si>
    <t>https://www.mitiendacolun.cl/leche-2225220b.html</t>
  </si>
  <si>
    <t>https://www.mitiendacolun.cl/leche-2801848b.html</t>
  </si>
  <si>
    <t>https://www.centralmayorista.cl/p/leche-entera-1lt-soprole-packx12-649201</t>
  </si>
  <si>
    <t>https://www.mitiendacolun.cl/lp-entera-inst-900-gr-pilow-2020.html</t>
  </si>
  <si>
    <t>https://www.mitiendacolun.cl/leche-2225077b.html</t>
  </si>
  <si>
    <t>https://alimentika.cl/producto/triple-concentrado-de-tomate-carozzi/</t>
  </si>
  <si>
    <t>https://alimentosdelpedregal.com/la-dehesa/productos/salsa-para-pizzas-3-kgs-pomarola/</t>
  </si>
  <si>
    <t>https://elpaiquito.cl/concentrado-de-tomate-carozzi-kilo</t>
  </si>
  <si>
    <t>https://www.distribuidoragk.cl/product/aceite-de-oliva-nutricampo-bidon-5l?srsltid=AfmBOop9e7QeNkSWIKTxpLlw94HHMT7exjhnsOGP-XBu4wAeUjgKW7AH</t>
  </si>
  <si>
    <t>https://www.mercadolibre.cl/ketchup-heinz-tomato-ketchup-regular-sachet-9-g-caja-1000u/p/MLC21994679</t>
  </si>
  <si>
    <t>https://mercadocarozzi.cl/mayonesa-sachet-500-uni-x-8-gr.html?srsltid=AfmBOopGtD1J9EPpZRaxBWPiPj7btqMY_AcNLtLY1MEA49xAccvlS8vp</t>
  </si>
  <si>
    <t>https://mercadocarozzi.cl/ketchup-sachet-500-x-8-gr.html?srsltid=AfmBOoqLeYIxM5Os7yAsSEW_7Ak7O7aDUa6Z7pXy2eLDZ13jHw7DW91e</t>
  </si>
  <si>
    <t>https://mercadocarozzi.cl/mostaza-sachet-500-uni-x-8-gr.html?srsltid=AfmBOorCcHDZvlTgUKfzmSej3vDNmf7wgroJoTKdHrKFhGc7w9L2uooz</t>
  </si>
  <si>
    <t>https://www.mercadolibre.cl/mayonesa-kraft-mayodeli-regular-sachet-7-g-caja-500u/p/MLC28340707</t>
  </si>
  <si>
    <t>https://www.mercadolibre.cl/ketchup-hellmans--sachet-8grs/up/MLCU40416743</t>
  </si>
  <si>
    <t>https://www.traverso.cl/products/mayonesa-traverso-300x8-sachet</t>
  </si>
  <si>
    <t>https://www.mercadolibre.cl/nescafe-tradicion-tarro-420g/p/MLC24794316#polycard_client=search-nordic&amp;search_layout=stack&amp;position=1&amp;type=product&amp;tracking_id=07692c29-9944-458d-ba2b-b5582a4169fd&amp;wid=MLC3067396020&amp;sid=search</t>
  </si>
  <si>
    <t>https://www.falabella.com/falabella-cl/product/123210896/Cafe-Nescafe-Stick-Sachet-108-Unidades-de-1.8-Gr/123210897?kid=shopp198fc&amp;gclsrc=aw.ds&amp;gad_source=1&amp;gad_campaignid=18851715298&amp;gbraid=0AAAAADnr5ng55qlEYbIKMBhgYFjaqmTjf&amp;gclid=CjwKCAjwu9fHBhAWEiwAzGRC_8Vy6N_rJPhJYWPHLmae1DgnQAGx3qiX2UMvUQgCDA6Wp7QoodnsfRoCqaQQAvD_BwE</t>
  </si>
  <si>
    <t>https://www.mercadolibre.cl/cafe-cruzeiro-tradicional-soluble-instantaneo-500gr/p/MLC21708272#polycard_client=search-nordic&amp;search_layout=stack&amp;position=3&amp;type=product&amp;tracking_id=08bc76e2-0419-4aa9-b353-4f2560835e03&amp;wid=MLC2476989106&amp;sid=search</t>
  </si>
  <si>
    <t>https://www.distribuidoragk.cl/product/jamon-pierna-laminado-san-jorge-500-gr?srsltid=AfmBOoqJdhgtiX_m0mDUgTnNpLoNgIe-oaitxGDe7DcyDL5tPNZ79Iv3</t>
  </si>
  <si>
    <t>https://www.mybidfood.cl/#/products/detail/302890007</t>
  </si>
  <si>
    <t>https://super.lider.cl/ip/00780161035635?channable=050ee769640030303738303136313033353633351f&amp;utm_source=google&amp;utm_medium=pmax&amp;utm_campaign=walp_sod_cl_performance-max_conversion_pmax-sod_nacional&amp;utm_content=&amp;utm_term=&amp;gclsrc=aw.ds&amp;gad_source=1&amp;gad_campaignid=18096637909&amp;gbraid=0AAAAAo2xgFyjm_B3Ph873h_2xeLDge19H&amp;gclid=CjwKCAjwu9fHBhAWEiwAzGRC__AkvrhbTnZsZepam6Z2_Roe6SWF2KzeXZ3gV6eLCdsDj1952StXwxoC0BsQAvD_BwE</t>
  </si>
  <si>
    <t>https://andina.micoca-cola.cl/coca-cola-original-6-x-350-ml/p?srsltid=AfmBOor4S-tcSqNwAyccBEYIaCnfQ1M0hbJLA8hnf3suy5GuXwueMlLz</t>
  </si>
  <si>
    <t>https://www.centralmayorista.cl/p/pure-de-papas-1kg-macro-food-539457</t>
  </si>
  <si>
    <t>https://www.mercadolibre.cl/panko-blanco-mayamoto-1kg/p/MLC47419010</t>
  </si>
  <si>
    <t>https://www.distribuidoragk.cl/product/mantequilla-con-sal-tonadita-250-gr?srsltid=AfmBOoqGk2yzK5JLsjalwJuVYv2kkM7H2Z-0yq9UxwevmdFXtUNwPf_c</t>
  </si>
  <si>
    <t>https://www.tottus.cl/tottus-cl/articulo/133329242/MANTEQUILLA%20CON%20SAL%20TONADITA%20200GR/133329244?srsltid=AfmBOooxonor8FVcHVVadiPkTpX0Ed3PxhipCNBS7DehHlkygBx6rpYE</t>
  </si>
  <si>
    <t>https://www.mercadolibre.cl/azucar-sachet-lavazza-5g--caja-x-800-unidades/up/MLCU3251775554</t>
  </si>
  <si>
    <t>https://www.mercadolibre.cl/azucar-blanca-iansa-en-sachet-pack-de-800/p/MLC38482710#polycard_client=search-nordic&amp;search_layout=stack&amp;position=1&amp;type=product&amp;tracking_id=2afa1b7e-8ac9-4fd9-9903-125a06029d62&amp;wid=MLC3138479194&amp;sid=search</t>
  </si>
  <si>
    <t>https://articulo.mercadolibre.cl/MLC-2551907298-sal-en-sachet-relkon-1gr-x-2000-sobres-_JM</t>
  </si>
  <si>
    <t>https://nosgustaelcafe.com/producto/sucralosa-lavazza-caja-de-2000-sachets-de-05-grs/</t>
  </si>
  <si>
    <t>https://www.mercadolibre.cl/sucralosa-en-sachet-05g-2000-unidades-iansa/p/MLC36752105</t>
  </si>
  <si>
    <t>https://elpaiquito.cl/semola-carozzi-de-1-kg</t>
  </si>
  <si>
    <t>https://www.sancristobalonline.cl/harina-pizza-25k.html?srsltid=AfmBOooqKvL1E8WsRXyI32axOV4Lb6BcN7snnhV_EJrJHLdGcz8VJ7Ao</t>
  </si>
  <si>
    <t>https://www.centralmayorista.cl/p/mostaza-sachet-900gr-don-juan-726358</t>
  </si>
  <si>
    <t>https://www.distribuidoraelquesero.cl/product/mostaza-marca-heinz</t>
  </si>
  <si>
    <t>https://www.mybidfood.cl/#/products/detail/204300056</t>
  </si>
  <si>
    <t>https://www.mercadolibre.cl/tortilla-pancho-villa-28cm-bolsa-12unid--810gr/up/MLCU402165820</t>
  </si>
  <si>
    <t>https://www.centralmayorista.cl/p/galleta-tuareg-120gr-costa-425270</t>
  </si>
  <si>
    <t>https://www.centralmayorista.cl/p/galleta-champana-140gr-costa-479038</t>
  </si>
  <si>
    <t>https://www.centralmayorista.cl/p/galleta-kuky-clasica-120gr-mc-kay-425175</t>
  </si>
  <si>
    <t>https://www.centralmayorista.cl/p/galleta-din-don-115gr-costa-554676</t>
  </si>
  <si>
    <t>https://www.centralmayorista.cl/p/galleta-mantequilla-140gr-costa-502678</t>
  </si>
  <si>
    <t>https://distribuidorasantiago.cl/producto/triton-galleta-sabor-vainilla-126-gr-cod-779/</t>
  </si>
  <si>
    <t>https://www.centralmayorista.cl/p/galleta-limon-140gr-costa-502677</t>
  </si>
  <si>
    <t>https://www.centralmayorista.cl/p/galleta-nik-bocado-71gr-costa-425272</t>
  </si>
  <si>
    <t>https://www.centralmayorista.cl/p/gall-obsesion-clas-85gr-costa-876411</t>
  </si>
  <si>
    <t>https://www.centralmayorista.cl/p/galleta-soda-line-160gr-costa-5041487</t>
  </si>
  <si>
    <t>https://www.alvi.cl/product/galleta-frac-costa-110gr-chocolate</t>
  </si>
  <si>
    <t>https://www.alvi.cl/product/galletas-coco</t>
  </si>
  <si>
    <t>https://www.centralmayorista.cl/p/gall-chips-choc-125gr-costa-479037</t>
  </si>
  <si>
    <t>https://www.centralmayorista.cl/p/costa-chocolate-24x140-gr-111879</t>
  </si>
  <si>
    <t>https://www.centralmayorista.cl/p/galleta-frac-clasica-110gr-costa-5068870</t>
  </si>
  <si>
    <t>https://www.centralmayorista.cl/p/galleta-vino-160gr-costa-502679</t>
  </si>
  <si>
    <t>https://www.frozenter.cl/product/surtido-mariscos-gold-1-kg</t>
  </si>
  <si>
    <t>https://southwind.cl/products/locos-fisherman?srsltid=AfmBOoobAp7efrqO2lC9P_E6eppk9Jw19mwQxdGWhmjCmYumCM9VNQX3</t>
  </si>
  <si>
    <t>https://www.mybidfood.cl/#/products/detail/100300007</t>
  </si>
  <si>
    <t>https://www.mybidfood.cl/#/products/detail/100300014</t>
  </si>
  <si>
    <t>https://www.mercadolibre.cl/pepinillo-kosher-dill-rodajas-heinz-3-kg/p/MLC52899875?pdp_filters=item_id%3AMLC2980496530&amp;from=gshop&amp;matt_tool=43650256&amp;matt_word=&amp;matt_source=google&amp;matt_campaign_id=22116391587&amp;matt_ad_group_id=173057344229&amp;matt_match_type=&amp;matt_network=g&amp;matt_device=c&amp;matt_creative=729566855914&amp;matt_keyword=&amp;matt_ad_position=&amp;matt_ad_type=pla&amp;matt_merchant_id=735119326&amp;matt_product_id=MLC52899875-product&amp;matt_product_partition_id=2387498245867&amp;matt_target_id=aud-1816071484013:pla-2387498245867&amp;cq_src=google_ads&amp;cq_cmp=22116391587&amp;cq_net=g&amp;cq_plt=gp&amp;cq_med=pla&amp;gad_source=1&amp;gad_campaignid=22116391587&amp;gbraid=0AAAAADxxu6oovLO6qn9iaVz248W-q2z5j&amp;gclid=CjwKCAjwgeLHBhBuEiwAL5gNEXme7RJ11rmZCM4tMmUJPm-09Oo9tXt-GUJ26OD6WasnRLAGZc9PABoCJpMQAvD_BwE</t>
  </si>
  <si>
    <t>https://super.eltit.cl/products/chucrut-djuan-1kg</t>
  </si>
  <si>
    <t>https://www.jumbo.cl/salsa-americana-don-juan-1-kg/p?srsltid=AfmBOopvn3WB8fRFMoF1xNO8NEc1a8fVzWEKLnG9Ugz4zPnCfYb2fIt_</t>
  </si>
  <si>
    <t>https://www.traverso.cl/products/pepinillo-1kg</t>
  </si>
  <si>
    <t>https://super.eltit.cl/products/vivo-granola-370gr-miel</t>
  </si>
  <si>
    <t>https://super.lider.cl/ip/00780221530337?channable=050ee76964003030373830323231353330333337f5&amp;utm_source=google&amp;utm_medium=pmax&amp;utm_campaign=walp_sod_cl_performance-max_conversion_pmax-sod_nacional&amp;utm_content=&amp;utm_term=&amp;gclsrc=aw.ds&amp;gad_source=1&amp;gad_campaignid=18096637909&amp;gbraid=0AAAAAo2xgFz0N81gHltpDSDUTJpnGAI3e&amp;gclid=CjwKCAjwgeLHBhBuEiwAL5gNEQRtxOkQYtMTrwGpHeJDdnpGJhc4O8Xw5VaiBuRT7w9NPM899EcfdBoCVikQAvD_BwE</t>
  </si>
  <si>
    <t>https://www.jumbo.cl/cereal-kelloggs-cornflakes-450gr-1972055/p?idsku=128267&amp;www.jumbo.cl&amp;gad_source=1&amp;gad_campaignid=16738220070&amp;gbraid=0AAAAAD0vkf06cyJP_cS5Pv5iPybVh9eKW&amp;gclid=CjwKCAjwgeLHBhBuEiwAL5gNESV7H2znP1hqE69Xwx1ZFKZfR-SqK3NFNdU04Q8MxO1hvX-_MKZaBRoCEaoQAvD_BwE</t>
  </si>
  <si>
    <t>https://www.unimarc.cl/product/cereal-zucaritas-kelloggs-680-gr?srsltid=AfmBOoqQQdw_Iqazkneyamg8vOyP76lO57qUU5-NCJ2hByJLkgjBe6Il</t>
  </si>
  <si>
    <t>https://www.jumbo.cl/barras-de-cereal-costa-chocolate-18-g-8-unid/p?idsku=1817&amp;www.jumbo.cl&amp;gad_source=1&amp;gad_campaignid=16738220070&amp;gbraid=0AAAAAD0vkf06cyJP_cS5Pv5iPybVh9eKW&amp;gclid=CjwKCAjwgeLHBhBuEiwAL5gNEZ57hB7uVcqHLzzoCtk17ARX3q-GTeUU7vbcn6wKeGWRgjgVlUs6MBoCf6cQAvD_BwE</t>
  </si>
  <si>
    <t>https://cugat.cl/producto/barra-de-cereal-golden-costa-8-und/?srsltid=AfmBOoo3-XG5pzXDqzIHE0DTQi6CtgRCykrqUOIlkeDq1ai88aEmlHCo</t>
  </si>
  <si>
    <t>https://laoferta.cl/tienda/lenteja-6mm-los-granos-1kg/?gad_source=1&amp;gad_campaignid=12800359638&amp;gbraid=0AAAAABfNH-lHdhdFlI-aP3hpfsEjC2mnt&amp;gclid=CjwKCAjwgeLHBhBuEiwAL5gNESMwJoMIyjNaMDia0eRNX2Pu64dnEIbtzQt_GjNMwoiD0Trmk-6DMhoCIFUQAvD_BwE</t>
  </si>
  <si>
    <t>https://cugat.cl/producto/porotos-blanco-los-gramos-1-kg/?srsltid=AfmBOorvxUpOxWwlUtFc7CXxb8eRk1wExwXTStcLvKTOc2X2FcId0bM1</t>
  </si>
  <si>
    <t>https://laoferta.cl/tienda/garbanzo-entero-sin-piel-los-granos-1kg/?srsltid=AfmBOoqNl64WkJZA9qkJ8dxJUx3q-UlX7nAIMPzh4tvoYRYb601XqL-E</t>
  </si>
  <si>
    <t>https://cugat.cl/producto/porotos-tortola-los-granos-1-kg/?srsltid=AfmBOorj5qxrxVt_Ojwb45I32xzTvncR_RXv5mm2NhrAtuL72DsbeEwU</t>
  </si>
  <si>
    <t>https://www.centralmayorista.cl/p/nectar-pina-190ml-vivo-packx3-553672</t>
  </si>
  <si>
    <t>https://www.centralmayorista.cl/p/nectar-manzana-190cc-vivo-packx3-546224</t>
  </si>
  <si>
    <t>https://www.amatime.com/products/jugo-manzana-mango-organico-300-cc-botella?srsltid=AfmBOoo-ByrYSp2c4XzBABhg0i056RokuMjqVJhoPAr2BAZ7F0l3eV1a</t>
  </si>
  <si>
    <t>https://www.amatime.com/products/jugo-manzana-organico-300-cc-botella?srsltid=AfmBOookyfFFIu-KzT7o4UfIlYNU0_TIudMJhQ40QFryyxGoxEeLucQ1</t>
  </si>
  <si>
    <t>https://laoferta.cl/tienda/nectar-vivo-durazno-190-ml/?gad_source=1&amp;gad_campaignid=12800359638&amp;gbraid=0AAAAABfNH-lHdhdFlI-aP3hpfsEjC2mnt&amp;gclid=CjwKCAjwgeLHBhBuEiwAL5gNEehqA9HWdfD6vnAu_jsOJevWMt7eQR15IgvzVEr1Yb-593CgkliRLRoCxK8QAvD_BwE</t>
  </si>
  <si>
    <t>https://laoferta.cl/tienda/nectar-vivo-naranja-190-ml/?gad_source=1&amp;gad_campaignid=12800359638&amp;gbraid=0AAAAABfNH-lHdhdFlI-aP3hpfsEjC2mnt&amp;gclid=CjwKCAjwgeLHBhBuEiwAL5gNERIIQL7HG7jgM_wIyzdbN2Kaom1ienthzY4I2uxURJImiu6m97upbRoCw7QQAvD_BwE</t>
  </si>
  <si>
    <t>https://www.amatime.com/products/jugo-manzana-arandano-organico-300-cc-botella?srsltid=AfmBOopRCKrksjjbGMiV_DSjb_8w2P8Qz39p9TAOgm1DlTO3RdctkKRf</t>
  </si>
  <si>
    <t>https://www.amatime.com/products/jugo-manzana-kiwi-organico-300-cc-botella?srsltid=AfmBOoqYLLJEFb1SE12CJFWixgTf3NhTIQ9YwuSB8QeicwaBruLIhL1W</t>
  </si>
  <si>
    <t>https://www.jumbo.cl/bombon-ferrero-rocher-triple-37-5-g/p?idsku=60432&amp;www.jumbo.cl&amp;gad_source=1&amp;gad_campaignid=16738220070&amp;gbraid=0AAAAAD0vkf06cyJP_cS5Pv5iPybVh9eKW&amp;gclid=CjwKCAjwgeLHBhBuEiwAL5gNEdc3lzW0sUr1e-WNmGuYn_qKkg5cEBUgKe3uc9MVu5Pr8zjNBWV9wxoCdtQQAvD_BwE</t>
  </si>
  <si>
    <t>https://super.lider.cl/ip/00006202005052?channable=050ee76964003030303036323032303035303532a9&amp;utm_source=google&amp;utm_medium=pmax&amp;utm_campaign=walp_sod_cl_performance-max_conversion_pmax-sod_nacional&amp;utm_content=&amp;utm_term=&amp;gclsrc=aw.ds&amp;gad_source=1&amp;gad_campaignid=18096637909&amp;gbraid=0AAAAAo2xgFz0N81gHltpDSDUTJpnGAI3e&amp;gclid=CjwKCAjwgeLHBhBuEiwAL5gNERMNzKhlM4TrNZBqImelSW2r3wqsH84zQRdNC_jP8WuPcZdCqmI-HhoCy9IQAvD_BwE</t>
  </si>
  <si>
    <t>https://www.mercadolibre.cl/bombon-chocolate-ferrero-rocher-12-unid-150g/p/MLC21361618#polycard_client=search-nordic&amp;search_layout=stack&amp;position=6&amp;type=product&amp;tracking_id=a9b9ca51-27eb-4bea-bb3c-0a89941b4341&amp;wid=MLC3000937862&amp;sid=search</t>
  </si>
  <si>
    <t>https://laoferta.cl/tienda/chocman-costa-33gr/?gad_source=1&amp;gad_campaignid=12800359638&amp;gbraid=0AAAAABfNH-lHdhdFlI-aP3hpfsEjC2mnt&amp;gclid=CjwKCAjwgeLHBhBuEiwAL5gNEYeIqkZm6izrwfuyMN4Sk6gu6oNPrcW6WduAUO9GEVpYBasRTeBWfxoCyGoQAvD_BwE</t>
  </si>
  <si>
    <t>https://www.centralmayorista.cl/p/gratin-de-papa-1500gr-aviko-5069951</t>
  </si>
  <si>
    <t>https://www.centralmayorista.cl/p/ajo-en-polvo-1kg-edra-757636</t>
  </si>
  <si>
    <t>https://articulo.mercadolibre.cl/MLC-1534675835-ajinomoto-glutamato-monosodico-japofood-1kg-sazonador-_JM?matt_tool=62748267&amp;matt_word=&amp;matt_source=google&amp;matt_campaign_id=22116391590&amp;matt_ad_group_id=173057348349&amp;matt_match_type=&amp;matt_network=g&amp;matt_device=c&amp;matt_creative=729566856373&amp;matt_keyword=&amp;matt_ad_position=&amp;matt_ad_type=pla&amp;matt_merchant_id=661193285&amp;matt_product_id=MLC1534675835&amp;matt_product_partition_id=2391702904057&amp;matt_target_id=aud-1816071484013:pla-2391702904057&amp;cq_src=google_ads&amp;cq_cmp=22116391590&amp;cq_net=g&amp;cq_plt=gp&amp;cq_med=pla&amp;gad_source=1&amp;gad_campaignid=22116391590&amp;gbraid=0AAAAADxxu6rWBpDccYUje6A5DHQyOGGWm&amp;gclid=CjwKCAjwgeLHBhBuEiwAL5gNEQPyYtGruYPZxVtHfIutTYGwrkxCleAclg6zzqcUAN4qHTaz1s3hjBoCUe0QAvD_BwE</t>
  </si>
  <si>
    <t>https://www.centralmayorista.cl/p/pimenton-aji-color-1kg-edra-757638</t>
  </si>
  <si>
    <t>https://badiachile.cl/products/canela-en-polvo-454g?srsltid=AfmBOooFDvF65-33qQPS1IlEdxagEGSPv6FEROptSx4aSyeBa92LBqQI</t>
  </si>
  <si>
    <t>https://www.mercadolibre.cl/pimienta-negra-entera-12-kilo-granel-agronewen/up/MLCU99718773#polycard_client=search-nordic&amp;search_layout=stack&amp;position=2&amp;type=product&amp;tracking_id=bd1798b7-e48d-4ab9-97a3-bac8044cea45&amp;wid=MLC507275491&amp;sid=search</t>
  </si>
  <si>
    <t>https://www.emporiodelqueulat.cl/product-page/aj%C3%AD-de-color-kilo?srsltid=AfmBOoq4IpkWr7Q7VDGIoz2yJ1rCB1Z-D9mIBctHLASfS8T9C65auYzB</t>
  </si>
  <si>
    <t>https://www.centralmayorista.cl/p/salsa-chocolate-1kg-gourmet-556734</t>
  </si>
  <si>
    <t>https://mercadocarozzi.cl/cobertura-molder-choc-1-kg.html?srsltid=AfmBOorIHnVfv_F7v4vs1m5QGyPKXS6WjsUAc2rkpQk5zuak-Ijzy03k</t>
  </si>
  <si>
    <t>https://www.mercadolibre.cl/cobertura-de-jarabe-hersheys-genuine-sabor-chocolate-680g/p/MLC20801538#polycard_client=search-nordic&amp;search_layout=stack&amp;position=6&amp;type=product&amp;tracking_id=8cacf9d9-cb8c-432e-8a74-2d2c72f8451b&amp;wid=MLC1694401569&amp;sid=search</t>
  </si>
  <si>
    <t>https://www.mercadolibre.cl/syrup-torani-750-ml-vainilla--cafes-y-cocktails/up/MLCU3013442719#polycard_client=search-nordic&amp;search_layout=stack&amp;position=3&amp;type=product&amp;tracking_id=967359d7-f79f-4743-bcdb-a6b06b7f4d41&amp;wid=MLC2845426308&amp;sid=search</t>
  </si>
  <si>
    <t>https://carsnack.cl/products/syrup-torani-caramel-750ml?srsltid=AfmBOooJCYIwP674mniKPXmwE5kLe1fNOHDNlrL9CsK5-4czCKi4A4cT</t>
  </si>
  <si>
    <t>https://bazarcafe.cl/products/syrup-torani-te-chai-750ml?srsltid=AfmBOorXTZitc2bNj0uIGgfbqrtJ94QKVu7Cou00Ntdaom6_hj3hW7EQ</t>
  </si>
  <si>
    <t>https://super.lider.cl/ip/00780280053556?channable=050ee7696400303037383032383030353335353696&amp;utm_source=google&amp;utm_medium=pmax&amp;utm_campaign=walp_sod_cl_performance-max_conversion_pmax-sod_nacional&amp;utm_content=&amp;utm_term=&amp;gclsrc=aw.ds&amp;gad_source=1&amp;gad_campaignid=18096637909&amp;gbraid=0AAAAAo2xgFz0N81gHltpDSDUTJpnGAI3e&amp;gclid=CjwKCAjwgeLHBhBuEiwAL5gNEYU_CWA2NYjm2heGzJ7ImDphvF8BvxbavVWP6SKRA5_-vEpWJFGtmxoCPKcQAvD_BwE</t>
  </si>
  <si>
    <t>https://www.mercadolibre.cl/papas-fritas-marco-polo-caseras-natural-42gr-x-5-unidad/up/MLCU3458288456</t>
  </si>
  <si>
    <t>https://www.mercadolibre.cl/papas-rusticas-marco-polo-sal-de-mar-150gr/p/MLC54513766?pdp_filters=item_id%3AMLC3114784664&amp;from=gshop&amp;matt_tool=62748267&amp;matt_word=&amp;matt_source=google&amp;matt_campaign_id=22116391590&amp;matt_ad_group_id=173057345229&amp;matt_match_type=&amp;matt_network=g&amp;matt_device=c&amp;matt_creative=729566856214&amp;matt_keyword=&amp;matt_ad_position=&amp;matt_ad_type=pla&amp;matt_merchant_id=735118555&amp;matt_product_id=MLC54513766-product&amp;matt_product_partition_id=2391110771410&amp;matt_target_id=aud-1816071484013:pla-2391110771410&amp;cq_src=google_ads&amp;cq_cmp=22116391590&amp;cq_net=g&amp;cq_plt=gp&amp;cq_med=pla&amp;gad_source=1&amp;gad_campaignid=22116391590&amp;gbraid=0AAAAADxxu6rWBpDccYUje6A5DHQyOGGWm&amp;gclid=CjwKCAjwgeLHBhBuEiwAL5gNEWLcL0BMzCpo5myYe6TBtoynnrFyjZV2FcJv_065dFVx88-scomDTRoCIacQAvD_BwE</t>
  </si>
  <si>
    <t>https://www.santaisabel.cl/terra-vegetales-doypack-180-g-1899219/p?srsltid=AfmBOorT-2xC5QZI8KKR6sMGoF2LNy423MFI7u99T8eTUVxQoOU4neu1</t>
  </si>
  <si>
    <t>https://www.mercadolibre.cl/almendra-partida-1-kg-hausnusse/p/MLC51186389#polycard_client=search-nordic&amp;search_layout=stack&amp;position=4&amp;type=product&amp;tracking_id=1d4475ad-c07a-4e3d-937f-8e460980a788&amp;wid=MLC2920518666&amp;sid=search</t>
  </si>
  <si>
    <t>https://www.mercadolibre.cl/huesillos-medianos-por-kilo/p/MLC2037816239#polycard_client=search-nordic&amp;search_layout=stack&amp;position=6&amp;type=product&amp;tracking_id=3b328d19-d143-4f21-a6a9-4c8eb7ab0768&amp;wid=MLC1692850757&amp;sid=search</t>
  </si>
  <si>
    <t>https://www.mercadolibre.cl/nuez-cuartillo-1kg-hausnusse/p/MLC46126716#polycard_client=search-nordic&amp;search_layout=stack&amp;position=1&amp;type=product&amp;tracking_id=a6372a52-6f9f-4876-85d1-bbc3d557ebe8&amp;wid=MLC2846271664&amp;sid=search</t>
  </si>
  <si>
    <t>https://www.mercadolibre.cl/mani-tostado-con-sal--1-kilo/up/MLCU95966102#polycard_client=search-nordic&amp;search_layout=stack&amp;position=18&amp;type=product&amp;tracking_id=7e9e5ccb-14de-4572-add1-10f2e6975beb&amp;wid=MLC635075700&amp;sid=search</t>
  </si>
  <si>
    <t>https://www.mercadolibre.cl/pasas-morenas-por-kilo/up/MLCU207965157#polycard_client=search-nordic&amp;search_layout=stack&amp;position=4&amp;type=product&amp;tracking_id=1614d275-d2fa-457e-9048-5069ad308500&amp;wid=MLC2269180266&amp;sid=search</t>
  </si>
  <si>
    <t>https://agronuss.cl/producto/ciruelas-con-carozo/</t>
  </si>
  <si>
    <t>https://www.unimarc.cl/product/miel-de-palma-tradicional-cocalan-700gr?srsltid=AfmBOopo5CsCj1vyl7bPjqPXA0XJ_vsnIlnlK_9TC4-mg_h3OuK6_MJ3</t>
  </si>
  <si>
    <t>https://www.jumbo.cl/miel-de-abeja-untable-ambrosoli-350-g/p</t>
  </si>
  <si>
    <t>https://www.centralmayorista.cl/p/dulce-membrillo-1kg-perello-426590</t>
  </si>
  <si>
    <t>https://www.centralmayorista.cl/p/dulce-de-membrillo-1kg-watts-425139</t>
  </si>
  <si>
    <t>https://www.buale.cl/producto/ramitas-saladas-42-gr-marco-polo-2/?utm_source=Google&amp;utm_medium=cpc&amp;utm_campaign=19248519729&amp;adgroup=&amp;adposition=&amp;utm_term=&amp;device=&amp;device_type=c&amp;loc_physical_ms=9198028&amp;loc_interest_ms=&amp;gclid=CjwKCAjwgeLHBhBuEiwAL5gNEZDZn_uZzF6FTfSbqMBhDsGW_6wDbHZgBiHHKGVoYEUGFvrCXG4CdxoCXY8QAvD_BwE&amp;gad_source=1&amp;gad_campaignid=19256704451&amp;gbraid=0AAAAAClWv__anIT7LBt68fnObA3QEhcfn</t>
  </si>
  <si>
    <t>https://www.jumbo.cl/yoghurt-colun-natural-1-kg/p?idsku=7076&amp;gclsrc=aw.ds&amp;gad_source=1&amp;gad_campaignid=16738220070&amp;gbraid=0AAAAAD0vkf06cyJP_cS5Pv5iPybVh9eKW&amp;gclid=CjwKCAjwgeLHBhBuEiwAL5gNEZXe6S7AXID6u4yJhkJSF5f2D_4RUPZEkzvywe8wj-6qWW4ohGUGfBoC0icQAvD_BwE</t>
  </si>
  <si>
    <t>https://www.mitiendacolun.cl/yog-light-900-g-vainilla.html</t>
  </si>
  <si>
    <t>https://www.centralmayorista.cl/p/yogurt-bolsa-frutill-1kg-los-alerces-530239</t>
  </si>
  <si>
    <t>https://cugat.cl/producto/yoghurt-sabor-vainilla-los-alerces-1-kg/?srsltid=AfmBOoq5Pah3pDdeqVM6lg5Pwe2sx4MLBUG7FBVpO9JPC_b-_4Eo2ulU</t>
  </si>
  <si>
    <t>https://www.jumbo.cl/yoghurt-batido-colun-frutilla-125-g/p?idsku=7060&amp;www.jumbo.cl&amp;gad_source=1&amp;gad_campaignid=16738220070&amp;gbraid=0AAAAAD0vkf06cyJP_cS5Pv5iPybVh9eKW&amp;gclid=CjwKCAjwgeLHBhBuEiwAL5gNEYW1F69aBW-wozxtmtQbGAFCzwaqlA6Y2MFXjOYFx5bY9WBzFElYvBoC3qIQAvD_BwE</t>
  </si>
  <si>
    <t>https://www.jumbo.cl/yoghurt-batido-colun-125-g-damasco/p?idsku=7055&amp;gclsrc=aw.ds&amp;gad_source=1&amp;gad_campaignid=16738220070&amp;gbraid=0AAAAAD0vkf06cyJP_cS5Pv5iPybVh9eKW&amp;gclid=CjwKCAjwgeLHBhBuEiwAL5gNEYV4EbFherZGk4cfOehU1GrfQVkUlMJKLAw4fF-o3UPSqLtkO9874hoCYu8QAvD_BwE</t>
  </si>
  <si>
    <t>https://www.centralmayorista.cl/p/yogurt-vainilla-125gr-colun-576843</t>
  </si>
  <si>
    <t>https://www.mitiendacolun.cl/yog-light-900-g-frutilla.html</t>
  </si>
  <si>
    <t>https://www.jumbo.cl/pasta-de-choclo-minuto-verde-bolsa-1-kg-congelado/p?idsku=1030&amp;gclsrc=aw.ds&amp;gad_source=1&amp;gad_campaignid=16738220070&amp;gbraid=0AAAAAD0vkf06cyJP_cS5Pv5iPybVh9eKW&amp;gclid=CjwKCAjwgeLHBhBuEiwAL5gNERSuoehynfLvYPbsjyn32BsWdL-X-cVS7gD_egWxQE5Xnzx63eNi3hoCH-gQAvD_BwE</t>
  </si>
  <si>
    <t>https://www.centralmayorista.cl/p/aji-crema-1kg-don-juan-726361</t>
  </si>
  <si>
    <t>https://conveniomarco.dagoway.cl/productos/jalea-en-polvo-macro-food-frambuesa-bolsa-1k-unidad</t>
  </si>
  <si>
    <t>https://www.centralmayorista.cl/p/jalea-polvo-naranja-1kg-macro-food-426508</t>
  </si>
  <si>
    <t>https://karamele.cl/products/121</t>
  </si>
  <si>
    <t>https://www.centralmayorista.cl/p/flan-leche-chocolate-1un-macro-food-426505</t>
  </si>
  <si>
    <t>https://www.centralmayorista.cl/p/gelatina-polvo-frambuesa-1kg-caricia-425549</t>
  </si>
  <si>
    <t>https://www.centralmayorista.cl/p/gelatina-polv-naranja-1kg-caricia-427368</t>
  </si>
  <si>
    <t>https://articulo.mercadolibre.cl/MLC-513047421-salsa-de-soya-kikkoman-balde-189lts-_JM?matt_tool=43650256&amp;matt_word=&amp;matt_source=google&amp;matt_campaign_id=22116391587&amp;matt_ad_group_id=173057348149&amp;matt_match_type=&amp;matt_network=g&amp;matt_device=c&amp;matt_creative=729566856133&amp;matt_keyword=&amp;matt_ad_position=&amp;matt_ad_type=pla&amp;matt_merchant_id=361172755&amp;matt_product_id=MLC513047421&amp;matt_product_partition_id=2391702903977&amp;matt_target_id=aud-1816071484013:pla-2391702903977&amp;cq_src=google_ads&amp;cq_cmp=22116391587&amp;cq_net=g&amp;cq_plt=gp&amp;cq_med=pla&amp;gad_source=1&amp;gad_campaignid=22116391587&amp;gbraid=0AAAAADxxu6oovLO6qn9iaVz248W-q2z5j&amp;gclid=CjwKCAjwgeLHBhBuEiwAL5gNEfp7ziKhN9gpTLYLmhy-DdaJzQSYnw6Px_tlnDhXrPyaWsGHtf7CbhoCP1cQAvD_BwE</t>
  </si>
  <si>
    <t>https://www.centralmayorista.cl/p/sucedaneo-limon-5lt-don-juan-425454</t>
  </si>
  <si>
    <t>https://balmacedafoods.cl/</t>
  </si>
  <si>
    <t>https://www.mercadolibre.cl/vinagre-sidra-de-manzana-5l-filtrado-hernandez-plaza/p/MLC56676683?pdp_filters=item_id%3AMLC3161586168&amp;from=gshop&amp;matt_tool=62748267&amp;matt_word=&amp;matt_source=google&amp;matt_campaign_id=22116391590&amp;matt_ad_group_id=173057348349&amp;matt_match_type=&amp;matt_network=g&amp;matt_device=c&amp;matt_creative=729566856373&amp;matt_keyword=&amp;matt_ad_position=&amp;matt_ad_type=pla&amp;matt_merchant_id=735118555&amp;matt_product_id=MLC56676683-product&amp;matt_product_partition_id=2389601459746&amp;matt_target_id=aud-1816071484013:pla-2389601459746&amp;cq_src=google_ads&amp;cq_cmp=22116391590&amp;cq_net=g&amp;cq_plt=gp&amp;cq_med=pla&amp;gad_source=1&amp;gad_campaignid=22116391590&amp;gbraid=0AAAAADxxu6rWBpDccYUje6A5DHQyOGGWm&amp;gclid=CjwKCAjwgeLHBhBuEiwAL5gNEbwUsw5NB6BM2tmuVshKdhpEJbT1xR2TdDddqiZy40R-DOZKydpekRoCerIQAvD_BwE</t>
  </si>
  <si>
    <t>https://super.eltit.cl/products/vinagre-djuan-5lt-blanco</t>
  </si>
  <si>
    <t>https://www.mercadolibre.cl/vinagre-de-vino-blanco-5-lts-hernandez-plaza-gourmet/p/MLC2044208782</t>
  </si>
  <si>
    <t>https://www.centralmayorista.cl/p/vinagre-rosado-5lt-don-juan-548812</t>
  </si>
  <si>
    <t>https://www.jumbo.cl/sal-fina-lobos-1-kg/p?idsku=3345&amp;gclsrc=aw.ds&amp;gad_source=1&amp;gad_campaignid=16738220070&amp;gbraid=0AAAAAD0vkf06cyJP_cS5Pv5iPybVh9eKW&amp;gclid=CjwKCAjwgeLHBhBuEiwAL5gNEX5Q_D0zroXkLymXJ9Be_Nmh480dn3orkcq59Azx_NFr8Z5t09XLcxoCgKMQAvD_BwE</t>
  </si>
  <si>
    <t>https://www.alvi.cl/product/mix-de-berries</t>
  </si>
  <si>
    <t>https://www.icekitchen.cl/product/arandanos-iqf-1-kg</t>
  </si>
  <si>
    <t>https://mrpork.cl/products/garron-de-cordero-trasero-3-unidades?srsltid=AfmBOoq_cafaFgZrEcu3mNBxvZ-OY0FTg_PxgoBt_SGz7C597_gpL7DW</t>
  </si>
  <si>
    <t>https://www.centralmayorista.cl/p/alcaparra-885mm-965gr-gourmet-646635</t>
  </si>
  <si>
    <t>https://www.cafeteroschile.cl/products/taza-americano?srsltid=AfmBOoqTqF5szlcmJEvwFL8g2AAH6WqOnqJ-CztzPlrGBlczmGvhYoz5</t>
  </si>
  <si>
    <t>https://asiawok.cl/product/arrollado-primavera-50grs/?srsltid=AfmBOoqYQrexFUNUuWnO3VXHYRvJEyiHThTn5GDmFk7Sd37YNLYbvLGh</t>
  </si>
  <si>
    <t>https://asiawok.cl/product/arrollado-jamon-queso-40grs-2/?srsltid=AfmBOopPGVv9-ySpibxZp30yvGM0-ArX_gowUi_pk1sRwVHtwoOrakQ2</t>
  </si>
  <si>
    <t>https://www.theatomic.shop/chile/gyozas-cerdo-28-gr-180-uds-samosa</t>
  </si>
  <si>
    <t>https://www.theatomic.shop/chile/gyozas-camaron-28-gr-180-uds-samosa</t>
  </si>
  <si>
    <t>https://www.jumbo.cl/pizza-congelada-italpizza-margarita-410g-2001365/p?idsku=138849&amp;gclsrc=aw.ds&amp;gad_source=1&amp;gad_campaignid=16738220070&amp;gbraid=0AAAAAD0vkf06cyJP_cS5Pv5iPybVh9eKW&amp;gclid=CjwKCAjwgeLHBhBuEiwAL5gNEXM_9iljboyQaO9W7htGxfLECBgOYjjqhE3oDHnB4YrHillJRnuFfRoCdDEQAvD_BwE</t>
  </si>
  <si>
    <t>https://www.jumbo.cl/lasagna-bolognesa-sadia-350g/p?srsltid=AfmBOoqp667XgB3PdKK_kaK0jBbTgTNeSF3NcjSw4pNYr6b4sJggGEHu</t>
  </si>
  <si>
    <t>https://www.jumbo.cl/pizza-congelada-italpizza-jam-champ-440g-2001363/p?srsltid=AfmBOoqwd-3CJWdHkssEcqvVvm0eh0efxpES4wRb_rbtiXwem4eq4o-4</t>
  </si>
  <si>
    <t>https://www.jumbo.cl/pizza-congelada-italpizza-salami-410g-2001364/p?srsltid=AfmBOookalvGwS-7XC8rIA4LMzcx3oXj4Me6tpodjlr6V9-ScKrPVVjo</t>
  </si>
  <si>
    <t>https://maukas.cl/producto/pizzas-individuales-de-pepperoni/</t>
  </si>
  <si>
    <t>https://www.mybidfood.cl/#/products/detail/102530001</t>
  </si>
  <si>
    <t>https://www.mercadolibre.cl/sachet-de-aceite-de-maravilla-8-cc-pack-50-uni-relkon/p/MLC2042903198?pdp_filters=item_id%3AMLC1460470433&amp;from=gshop&amp;matt_tool=62748267&amp;matt_word=&amp;matt_source=google&amp;matt_campaign_id=22116391590&amp;matt_ad_group_id=173057348349&amp;matt_match_type=&amp;matt_network=g&amp;matt_device=c&amp;matt_creative=729566856373&amp;matt_keyword=&amp;matt_ad_position=&amp;matt_ad_type=pla&amp;matt_merchant_id=735115857&amp;matt_product_id=MLC2042903198-product&amp;matt_product_partition_id=2391702904057&amp;matt_target_id=aud-1816071484013:pla-2391702904057&amp;cq_src=google_ads&amp;cq_cmp=22116391590&amp;cq_net=g&amp;cq_plt=gp&amp;cq_med=pla&amp;gad_source=1&amp;gad_campaignid=22116391590&amp;gbraid=0AAAAADxxu6rWBpDccYUje6A5DHQyOGGWm&amp;gclid=CjwKCAjwgeLHBhBuEiwAL5gNEW6EuUSj4ag4r2-9mfDbbG2zooU3rGUZTK7tPN7OTfVTKhamQfLJ2hoCmdsQAvD_BwE</t>
  </si>
  <si>
    <t>https://super.lider.cl/ip/00780681000718?channable=050ee769640030303738303638313030303731389e&amp;utm_source=google&amp;utm_medium=pmax&amp;utm_campaign=walp_sod_cl_performance-max_conversion_pmax-sod_nacional&amp;utm_content=&amp;utm_term=&amp;gclsrc=aw.ds&amp;gad_source=1&amp;gad_campaignid=18096637909&amp;gbraid=0AAAAAo2xgFz0N81gHltpDSDUTJpnGAI3e&amp;gclid=CjwKCAjwgeLHBhBuEiwAL5gNEQjlYg-Flnptm9zAYx0QiYPK3LUUdFXJS6PlBYv1xcBEkCt9mH8dchoC4uIQAvD_BwE</t>
  </si>
  <si>
    <t>https://www.centralmayorista.cl/p/caldo-concentr-pollo-1kg-macro-food-430733</t>
  </si>
  <si>
    <t>https://www.mybidfood.cl/#/products/detail/100700011</t>
  </si>
  <si>
    <t>https://www.dipy.cl/products/crema-de-choclo-1-kg?srsltid=AfmBOopeOPgUhqJvH71R9WDg_qU9MNJm-1vM_Z021m1gMWudKOcl4Gaq</t>
  </si>
  <si>
    <t>https://mercadocarozzi.cl/sopa-sabor-pollo-con-fideos-1-kg.html?srsltid=AfmBOorb31LIsx-f1hgkFbB4f7bEBoQjSiyfs5d5HqM6bp8f0hW4L6wt</t>
  </si>
  <si>
    <t>https://www.mybidfood.cl/#/products/detail/100700006</t>
  </si>
  <si>
    <t>https://www.mybidfood.cl/#/products/detail/203210109</t>
  </si>
  <si>
    <t>https://tienda.notco.com/products/notchicken-burger-95-g</t>
  </si>
  <si>
    <t>https://www.jumbo.cl/bebida-isotonicas-powerade-600-ml-rojo/p?idsku=474&amp;www.jumbo.cl&amp;gad_source=1&amp;gad_campaignid=16738220070&amp;gbraid=0AAAAAD0vkf06cyJP_cS5Pv5iPybVh9eKW&amp;gclid=CjwKCAjwgeLHBhBuEiwAL5gNEUGf-gP9hhPWSmLAr5W02A9dPuFTL5Wm1ATUZPEqMroaGaECf9PrsRoCAOEQAvD_BwE</t>
  </si>
  <si>
    <t>https://www.jumbo.cl/bebida-isotonica-powerade-zero-frozen-blast-600-cc/p?idsku=36779&amp;gclsrc=aw.ds&amp;gad_source=1&amp;gad_campaignid=16738220070&amp;gbraid=0AAAAAD0vkf06cyJP_cS5Pv5iPybVh9eKW&amp;gclid=CjwKCAjwgeLHBhBuEiwAL5gNEV49mRdE08am-RtsQXbkGBrtHcUNOOITjeNRwl1AcuChVbX9QfQWXxoCWRoQAvD_BwE</t>
  </si>
  <si>
    <t>https://veggiemania.cl/product/not-cheese-cheddar-laminado-200g-not-co/</t>
  </si>
  <si>
    <t>Unidad</t>
  </si>
  <si>
    <t>https://www.centralmayorista.cl/p/nutella-140gr-ferrero-753587</t>
  </si>
  <si>
    <t>$16.560ACEITE VEGETAL 900ML SMART PRICE CAJAx12Caja x 12UN$1.380/un</t>
  </si>
  <si>
    <t>https://www.centralmayorista.cl/p/aceite-vegetal-900ml-smart-price-cajax12-644435</t>
  </si>
  <si>
    <t>Ahorro $1.300$10.690($11.990)ALITA REBOZADA 2KG SADIA$10.690/un</t>
  </si>
  <si>
    <t>https://www.centralmayorista.cl/p/alita-rebozada-2kg-sadia-5073333</t>
  </si>
  <si>
    <t>$18.500NUGGETS POLLO 3KG SADIA$18.500/un</t>
  </si>
  <si>
    <t>https://www.centralmayorista.cl/p/nuggets-pollo-3kg-sadia-465700</t>
  </si>
  <si>
    <t>$330MAYONESA CLASICA 100GR DON JUAN$330/unDesde 6 un$330 c/uDesde 12 un$310 c/uCompra mínima 6 un</t>
  </si>
  <si>
    <t>https://www.centralmayorista.cl/p/mayonesa-clasica-100gr-don-juan-674257</t>
  </si>
  <si>
    <t>Ahorro $970$5.590($6.560)MAYONESA FRASCO 789GR KRAFT$5.590/unCompra mínima 2 un</t>
  </si>
  <si>
    <t>https://www.centralmayorista.cl/p/mayonesa-frasco-789gr-kraft-111346</t>
  </si>
  <si>
    <t>$12.885CARNE VACUNO V POSTA ROSADA 1,5 KG$8.590/kg</t>
  </si>
  <si>
    <t>https://www.centralmayorista.cl/p/carne-vacuno-v-posta-rosada-15-kg-534142</t>
  </si>
  <si>
    <t>$1.590PALMITO RODAJA 400GR WASIL$1.590/unCompra mínima 2 un</t>
  </si>
  <si>
    <t>https://www.centralmayorista.cl/p/palmito-rodaja-400gr-wasil-681834</t>
  </si>
  <si>
    <t>$1.760CHURRASCO VACUNO 120GR RDA$1.760/unCompra mínima 5 un</t>
  </si>
  <si>
    <t>https://www.centralmayorista.cl/p/churrasco-vacuno-120gr-rda-693123</t>
  </si>
  <si>
    <t>$700QUESO REGGIANITO 40GR COLUN$700/unCompra mínima 6 un</t>
  </si>
  <si>
    <t>https://www.centralmayorista.cl/p/queso-reggianito-40gr-colun-488045</t>
  </si>
  <si>
    <t>$13.390PEPPERONI LAMINADO 850GR PF$13.390/kg</t>
  </si>
  <si>
    <t>https://www.centralmayorista.cl/p/pepperoni-pf-706559</t>
  </si>
  <si>
    <t>$8.710ACEITUNA NEGRA RODAJA 3KG TOSTANI$8.710/unDesde 1 un$8.710 c/uDesde 2 un$8.540 c/u</t>
  </si>
  <si>
    <t>https://www.centralmayorista.cl/p/aceituna-negra-rodaja-3kg-tostani-681840</t>
  </si>
  <si>
    <t>$9.490CHOCLO EN GRANO 2500GR ARDO$9.490/un</t>
  </si>
  <si>
    <t>$2.140POROTO VERDE C/FRANC 1KG MINUTO VERDE$2.140/unCompra mínima 2 un</t>
  </si>
  <si>
    <t>https://www.centralmayorista.cl/p/poroto-verde-cfranc-1kg-minuto-verde-718434</t>
  </si>
  <si>
    <t>$2.750CEBOLLA CUBO 1KG MINUTO VERDE$2.750/unDesde 2 un$2.750 c/uDesde 3 un$2.700 c/uCompra mínima 2 un</t>
  </si>
  <si>
    <t>https://www.centralmayorista.cl/p/cebolla-cubo-1kg-minuto-verde-597131</t>
  </si>
  <si>
    <t>$16.300ARROZ G2 GRAN SELECC 1KG TUCAPEL MANGAx10...Manga x 10UN$1.630/un</t>
  </si>
  <si>
    <t>https://www.centralmayorista.cl/p/arroz-g2-gran-selecc-1kg-tucapel-mangax10-425329</t>
  </si>
  <si>
    <t>Ahorro $1.300$18.600($19.900)ARROZ G1 LAMINADO 1KG MIRAFLORES MANGAx10...Manga x 10UN$1.860/un</t>
  </si>
  <si>
    <t>https://www.centralmayorista.cl/p/arroz-g1-laminado-1kg-miraflores-mangax10-430555</t>
  </si>
  <si>
    <t>Ahorro $2.400$9.100($11.500)ARROZ G2 1KG BONANZA MANGAx10Manga x 10UN$910/un</t>
  </si>
  <si>
    <t>https://www.centralmayorista.cl/p/arroz-g2-1kg-bonanza-mangax10-725152</t>
  </si>
  <si>
    <t>$11.535CARNE VACUNO V SOBRECOSTILLA 1,5 KG�$7.690/kg</t>
  </si>
  <si>
    <t>https://www.centralmayorista.cl/p/carne-vacuno-v-sobrecostilla-15-kg%EF%BF%BD-534146</t>
  </si>
  <si>
    <t>$3.690CREMA NATURAL PARA BATIR 1LT SURLAT$3.690/unCompra mínima 2 un</t>
  </si>
  <si>
    <t>https://www.centralmayorista.cl/p/crema-natural-para-batir-1lt-surlat-121548</t>
  </si>
  <si>
    <t>$16.990CAMARON CRUDO 36/40 1KG MARES DE CHILOE$16.990/un</t>
  </si>
  <si>
    <t>https://www.centralmayorista.cl/p/camaron-crudo-3640-1kg-mares-de-chiloe-707819</t>
  </si>
  <si>
    <t>$12.990CAMARON CRUDO C/C 36/40  1KG EL GOLFO$12.990/un</t>
  </si>
  <si>
    <t>https://www.centralmayorista.cl/p/camaron-crudo-cc-3640-1kg-el-golfo-5041993</t>
  </si>
  <si>
    <t>$9.890PAPA GAJO CON PIEL 2500GR AVIKO$9.890/un</t>
  </si>
  <si>
    <t>https://www.centralmayorista.cl/p/papa-gajo-con-piel-2500gr-aviko-5066888</t>
  </si>
  <si>
    <t>Ahorro $150$740($890)FIDEO SPAGHETTI N5 400GR CAROZZI$740/unCompra mínima 3 un</t>
  </si>
  <si>
    <t>https://www.centralmayorista.cl/p/fideo-spaghetti-n5-400gr-carozzi-613833</t>
  </si>
  <si>
    <t>Ahorro $150$740($890)FIDEO TALLARIN 87 400GR CAROZZI$740/unCompra mínima 3 un</t>
  </si>
  <si>
    <t>https://www.centralmayorista.cl/p/fideo-tallarin-87-400gr-carozzi-613834</t>
  </si>
  <si>
    <t>$2.090KETCHUP SACHET 900GR DON JUAN$2.090/unCompra mínima 2 un</t>
  </si>
  <si>
    <t>$7.190CACAO AMARGO 300GR GOURMET$7.190/unDesde 1 un$7.190 c/uDesde 3 un$7.050 c/u</t>
  </si>
  <si>
    <t>https://www.centralmayorista.cl/p/cacao-amargo-300gr-gourmet-106456</t>
  </si>
  <si>
    <t>$9.228CARNE VACUNO V HUACHALOMO 1,2 KG�$7.690/kg</t>
  </si>
  <si>
    <t>https://www.centralmayorista.cl/p/carne-vacuno-v-huachalomo-12-kg%EF%BF%BD-534136</t>
  </si>
  <si>
    <t>$780ATUN LOMITOS AGUA 160GR SMART PRICE$780/unDesde 3 un$780 c/uDesde 6 un$760 c/uCompra mínima 3 un</t>
  </si>
  <si>
    <t>https://www.centralmayorista.cl/p/atun-lomitos-agua-160gr-smart-price-5065963</t>
  </si>
  <si>
    <t>$3.450TE CEYLAN PREMIUM  100BLS EMBLEM$3.450/un</t>
  </si>
  <si>
    <t>$12.000AZUCAR BLANCA GRANUL 1KG IANSA MANGAx10Manga x 10UN$1.200/un</t>
  </si>
  <si>
    <t>https://www.centralmayorista.cl/p/azucar-blanca-granul-1kg-iansa-mangax10-577377</t>
  </si>
  <si>
    <t>$17.990PALITOS MOZZARELLA 1KG AVIKO$17.990/unDesde 1 un$17.990 c/uDesde 2 un$17.630 c/u</t>
  </si>
  <si>
    <t>https://www.centralmayorista.cl/p/palitos-mozzarella-1kg-aviko-5060741</t>
  </si>
  <si>
    <t>$12.960LECHE ENTERA 1LT COLUN CAJAx12Caja x 12UN$1.080/un</t>
  </si>
  <si>
    <t>https://www.centralmayorista.cl/p/leche-entera-1lt-colun-cajax12-499799</t>
  </si>
  <si>
    <t>$12.960LECHE ENTERA 1LT SOPROLE PACKx12Pack x 12UN$1.080/un</t>
  </si>
  <si>
    <t>$2.820SALSA TOMATE 200GR POMAROLAPack x 6UN$470/un</t>
  </si>
  <si>
    <t>https://www.centralmayorista.cl/p/salsa-tomate-200gr-pomarola-734440</t>
  </si>
  <si>
    <t>$57.990ACEITE DE OLIVA 5LT GRECCO$57.990/un</t>
  </si>
  <si>
    <t>https://www.centralmayorista.cl/p/aceite-de-oliva-5lt-grecco-634524</t>
  </si>
  <si>
    <t>Ahorro $470$2.420($2.890)BRESLER VAINILLA POTE 1L$2.420/unCompra mínima 2 un</t>
  </si>
  <si>
    <t>https://www.centralmayorista.cl/p/bresler-vainilla-pote-1l-791059</t>
  </si>
  <si>
    <t>$2.790KETCHUP DOYPACK 620GR HEINZ$2.790/unCompra mínima 2 un</t>
  </si>
  <si>
    <t>https://www.centralmayorista.cl/p/ketchup-doypack-620gr-heinz-5059265</t>
  </si>
  <si>
    <t>Ahorro $90$600($690)KETCHUP SACHET 100GR HELLMANNS$600/unCompra mínima 6 un</t>
  </si>
  <si>
    <t>https://www.centralmayorista.cl/p/ketchup-sachet-100gr-hellmanns-495800</t>
  </si>
  <si>
    <t>$3.800CAFE TRADICION 100GRS NESCAFE$3.800/un</t>
  </si>
  <si>
    <t>https://www.centralmayorista.cl/p/cafe-tradicion-100grs-nescafe-5022956</t>
  </si>
  <si>
    <t>$11.400STICK CAFE TRADICION 1.8GR NESCAFEPack x 96UN$119/un</t>
  </si>
  <si>
    <t>https://www.centralmayorista.cl/p/stick-cafe-tradicion-18gr-nescafe-590822</t>
  </si>
  <si>
    <t>$1.590DURAZNO MITAD 590GR BONANZA$1.590/unCompra mínima 2 un</t>
  </si>
  <si>
    <t>https://www.centralmayorista.cl/p/durazno-mitad-590gr-bonanza-120174</t>
  </si>
  <si>
    <t>$6.190PURE DE PAPAS 1KG ALCAFOOD$6.190/un</t>
  </si>
  <si>
    <t>https://www.centralmayorista.cl/p/pure-de-papas-1kg-alcafood-751862</t>
  </si>
  <si>
    <t>$6.290PURE DE PAPA ESCAMAS 1KG MACRO FOOD$6.290/unDesde 1 un$6.290 c/uDesde 2 un$6.160 c/u</t>
  </si>
  <si>
    <t>https://www.centralmayorista.cl/p/pure-de-papa-escamas-1kg-macro-food-539458</t>
  </si>
  <si>
    <t>$2.660MANTEQUILLA SIN SAL 250GR COLUN$2.660/unCompra mínima 2 un</t>
  </si>
  <si>
    <t>https://www.centralmayorista.cl/p/mantequilla-sin-sal-250gr-colun-555935</t>
  </si>
  <si>
    <t>$8.000SUCRALOSA LIQUIDA 270ML DAILYPack x 1UN$8.000/unDesde 1 Pack$8.000 c/uDesde 2 Pack$7.840 c/u</t>
  </si>
  <si>
    <t>https://www.centralmayorista.cl/p/sucralosa-liquida-270ml-daily-775812</t>
  </si>
  <si>
    <t>$7.100HARINA SIN POLVOS 1KG SMART PRICE MANGAx10...Manga x 10UN$710/unDesde 1 Manga$7.100 c/uDesde 2 Manga$7.000 c/u</t>
  </si>
  <si>
    <t>https://www.centralmayorista.cl/p/harina-sin-polvos-1kg-smart-price-mangax10-743353</t>
  </si>
  <si>
    <t>$1.190MOSTAZA POTE 240GR DON JUAN$1.190/unCompra mínima 2 un</t>
  </si>
  <si>
    <t>https://www.centralmayorista.cl/p/mostaza-pote-240gr-don-juan-687570</t>
  </si>
  <si>
    <t>$1.750MOSTAZA DOYPACK 350GR HEINZ$1.750/unDesde 2 un$1.750 c/uDesde 3 un$1.710 c/uCompra mínima 2 un</t>
  </si>
  <si>
    <t>https://www.centralmayorista.cl/p/mostaza-doypack-350gr-heinz-106878</t>
  </si>
  <si>
    <t>$990TORTILLA RAPIDITA 200GR IDEAL$990/unDesde 2 un$990 c/uDesde 3 un$980 c/uCompra mínima 2 un</t>
  </si>
  <si>
    <t>https://www.centralmayorista.cl/p/tortilla-rapidita-200gr-ideal-703227</t>
  </si>
  <si>
    <t>$1.590TORTILLA L PANCHO VILLA$1.590/un</t>
  </si>
  <si>
    <t>https://www.centralmayorista.cl/p/tortilla-l-pancho-villa-5100184</t>
  </si>
  <si>
    <t>$5.290PECHUGA DESHUESADA 700GR SUPER POLLO$5.290/unDesde 2 un$5.290 c/uDesde 4 un$5.190 c/uCompra mínima 2 un</t>
  </si>
  <si>
    <t>https://www.centralmayorista.cl/p/pechuga-deshuesada-700gr-super-pollo-5060069</t>
  </si>
  <si>
    <t>$9.228CARNE VACUNO ASADO DEL CARNICERO 1,2 KG$7.690/kg</t>
  </si>
  <si>
    <t>https://www.centralmayorista.cl/p/carne-vacuno-asado-del-carnicero-12-kg-533972</t>
  </si>
  <si>
    <t>$2.110PEPINOS DILL 200GR.$2.110/unDesde 2 un$2.110 c/uDesde 3 un$2.070 c/uCompra mínima 2 un</t>
  </si>
  <si>
    <t>https://www.centralmayorista.cl/p/pepinos-dill-200gr-705874</t>
  </si>
  <si>
    <t>$3.590CHUCRUT. 1KG DON JUAN.$3.590/unDesde 1 un$3.590 c/uDesde 2 un$3.360 c/u</t>
  </si>
  <si>
    <t>https://www.centralmayorista.cl/p/chucrut-1kg-don-juan-705881</t>
  </si>
  <si>
    <t>$2.390GRANOLA VIVO MIEL ALMENDRA 12X330GR$2.390/un</t>
  </si>
  <si>
    <t>https://www.centralmayorista.cl/p/granola-vivo-miel-almendra-12x330gr-5033566</t>
  </si>
  <si>
    <t>$3.890CEREAL CORNFLAKES 450GR KELLOGGS$3.890/un</t>
  </si>
  <si>
    <t>https://www.centralmayorista.cl/p/cornflakes-450gr-kellooggs-5032215</t>
  </si>
  <si>
    <t>$2.990CHOCOCEREAL DOYPACK 20UN COSTA$2.990/unCompra mínima 2 un</t>
  </si>
  <si>
    <t>https://www.centralmayorista.cl/p/chococereal-doypack-20un-costa-592858</t>
  </si>
  <si>
    <t>https://www.centralmayorista.cl/p/papa-frita-original-130gr-kryzpo-529163</t>
  </si>
  <si>
    <t>https://www.centralmayorista.cl/p/ramitas-salada-230gr-marco-polo-5067811</t>
  </si>
  <si>
    <t>https://www.centralmayorista.cl/p/yogurt-damasco-bolsa-1lt-los-alerces-530240</t>
  </si>
  <si>
    <t>https://www.centralmayorista.cl/p/powerade-frozen-blast-850cc-5005125</t>
  </si>
  <si>
    <t>CAJA</t>
  </si>
  <si>
    <t>SUGARDALE</t>
  </si>
  <si>
    <t>https://www.mybidfood.cl/#/products/detail/200452003</t>
  </si>
  <si>
    <t>HELLMANNS</t>
  </si>
  <si>
    <t>https://www.mybidfood.cl/#/products/detail/101353019</t>
  </si>
  <si>
    <t>INTERBAKE</t>
  </si>
  <si>
    <t>https://www.mybidfood.cl/#/products/detail/204150002</t>
  </si>
  <si>
    <t>CAROZZI</t>
  </si>
  <si>
    <t>https://www.mybidfood.cl/#/products/detail/101356002</t>
  </si>
  <si>
    <t>https://www.mybidfood.cl/#/products/detail/101355003</t>
  </si>
  <si>
    <t>MIRAFLORES</t>
  </si>
  <si>
    <t>https://www.mybidfood.cl/#/products/detail/100101009</t>
  </si>
  <si>
    <t>POR DEFINIR</t>
  </si>
  <si>
    <t>https://www.mybidfood.cl/#/products/detail/103700004</t>
  </si>
  <si>
    <t>MINUTO VERDE</t>
  </si>
  <si>
    <t>https://www.mybidfood.cl/#/products/detail/200051006</t>
  </si>
  <si>
    <t>COLUN</t>
  </si>
  <si>
    <t>https://www.mybidfood.cl/#/products/detail/101008003</t>
  </si>
  <si>
    <t>https://www.mybidfood.cl/#/products/detail/101010002</t>
  </si>
  <si>
    <t>SOPROLE</t>
  </si>
  <si>
    <t>https://www.mybidfood.cl/#/products/detail/101008004</t>
  </si>
  <si>
    <t>https://www.mybidfood.cl/#/products/detail/101006004</t>
  </si>
  <si>
    <t>POMAROLA</t>
  </si>
  <si>
    <t>https://www.mybidfood.cl/#/products/detail/101358003</t>
  </si>
  <si>
    <t>SAN FRANCISCO</t>
  </si>
  <si>
    <t>https://www.mybidfood.cl/#/products/detail/200100010</t>
  </si>
  <si>
    <t>TRAVERSO</t>
  </si>
  <si>
    <t>https://www.mybidfood.cl/#/products/detail/103880018</t>
  </si>
  <si>
    <t>https://www.mybidfood.cl/#/products/detail/102560016</t>
  </si>
  <si>
    <t>https://www.mybidfood.cl/#/products/detail/103670010</t>
  </si>
  <si>
    <t>Nescafé</t>
  </si>
  <si>
    <t>https://www.mybidfood.cl/#/products/detail/100351011</t>
  </si>
  <si>
    <t>TKF</t>
  </si>
  <si>
    <t>https://www.mybidfood.cl/#/products/detail/101202002</t>
  </si>
  <si>
    <t>Según Disponibilidad</t>
  </si>
  <si>
    <t>https://www.mybidfood.cl/#/products/detail/103520016</t>
  </si>
  <si>
    <t>Por Definir</t>
  </si>
  <si>
    <t>https://www.mybidfood.cl/#/products/detail/203200017</t>
  </si>
  <si>
    <t>COSTA</t>
  </si>
  <si>
    <t>https://www.mybidfood.cl/#/products/detail/100852024</t>
  </si>
  <si>
    <t>MCKAY</t>
  </si>
  <si>
    <t>https://www.mybidfood.cl/#/products/detail/100852002</t>
  </si>
  <si>
    <t>SMART CHOICE</t>
  </si>
  <si>
    <t>https://www.mybidfood.cl/#/products/detail/100558004</t>
  </si>
  <si>
    <t>MONIN</t>
  </si>
  <si>
    <t>https://www.mybidfood.cl/#/products/detail/100355017</t>
  </si>
  <si>
    <t>KRYZPO</t>
  </si>
  <si>
    <t>https://www.mybidfood.cl/#/products/detail/100854010</t>
  </si>
  <si>
    <t>AGRONUSS</t>
  </si>
  <si>
    <t>https://www.mybidfood.cl/#/products/detail/100803003</t>
  </si>
  <si>
    <t>ALMIFRUT</t>
  </si>
  <si>
    <t>https://www.mybidfood.cl/#/products/detail/100801001</t>
  </si>
  <si>
    <t>PERELLO</t>
  </si>
  <si>
    <t>https://www.mybidfood.cl/#/products/detail/100754001</t>
  </si>
  <si>
    <t>https://www.mybidfood.cl/#/products/detail/300158002</t>
  </si>
  <si>
    <t>https://www.mybidfood.cl/#/products/detail/300158003</t>
  </si>
  <si>
    <t>KIKKOMAN</t>
  </si>
  <si>
    <t>https://www.mybidfood.cl/#/products/detail/101357003</t>
  </si>
  <si>
    <t>https://www.mybidfood.cl/#/products/detail/204790020</t>
  </si>
  <si>
    <t>https://www.mybidfood.cl/#/products/detail/100559007</t>
  </si>
  <si>
    <t>LP</t>
  </si>
  <si>
    <t>https://www.jumbo.cl/queso-burrata-dibufala-125gr/p</t>
  </si>
  <si>
    <t>https://www.jumbo.cl/busca?ft=QUESO%20CREMA%20BAKING%20CHEEZE%201%2C36%20KG</t>
  </si>
  <si>
    <t>https://www.jumbo.cl/lomo-vetado-eeuu-brandt-v-kg-1953748-kg/p</t>
  </si>
  <si>
    <t>https://www.jumbo.cl/busca?ft=LOMO%20VETADO%20C/H%20CERTIFIED%20ANGUS%20BEEF</t>
  </si>
  <si>
    <t>https://www.jumbo.cl/busca?ft=SUPREMITA%20REBOZADA%20SADIA%203%20kg</t>
  </si>
  <si>
    <t>https://www.jumbo.cl/busca?ft=NUGGET%20CROCANTE%20SADIA%203%20kg</t>
  </si>
  <si>
    <t>https://www.jumbo.cl/busca?ft=MAYONESA%20DELI%20KRAFT%201%20kg</t>
  </si>
  <si>
    <t>https://www.jumbo.cl/mayonesa-kraft-1276-ml/p</t>
  </si>
  <si>
    <t>https://www.jumbo.cl/busca?ft=POSTA%20ROSADA%20CAT%20V%20CONG%20PRY</t>
  </si>
  <si>
    <t>https://www.jumbo.cl/corazones-de-alcachofas-esmeralda-400-g-2/p</t>
  </si>
  <si>
    <t>https://www.jumbo.cl/busca?ft=CHAMPI%C3%83%E2%80%98ON%20LAMINADO%20ZANAFOODS%20400%20g</t>
  </si>
  <si>
    <t>https://www.jumbo.cl/aceituna-negra-rodaja-kr-kg/p</t>
  </si>
  <si>
    <t>https://www.jumbo.cl/choclo-grano-cong-cuisine-and-co-1kg-1993673/p</t>
  </si>
  <si>
    <t>https://www.jumbo.cl/busca?ft=CHOCLO%20GRANO%20IQF%20ARDO%201%20kg</t>
  </si>
  <si>
    <t>https://www.jumbo.cl/pollo-pechuga-desh-2034037/p</t>
  </si>
  <si>
    <t>https://www.jumbo.cl/busca?ft=SALMON%20AHUMADO%20LAMINADO%20500g%20cong</t>
  </si>
  <si>
    <t>https://www.jumbo.cl/salmon-granel/p</t>
  </si>
  <si>
    <t>https://www.jumbo.cl/busca?ft=SALSA%20QUESO%20CHEDDAR%20BOLSA%20C/DISPEN%204%20kg</t>
  </si>
  <si>
    <t>https://www.jumbo.cl/busca?ft=SALSA%20BARBACOA%20HEINZ%206%2C8%20kg</t>
  </si>
  <si>
    <t>https://www.jumbo.cl/arroz-grado-2-tucapel-1-kg-blue-bonnet-grano-largo-y-delgado/p</t>
  </si>
  <si>
    <t>https://www.jumbo.cl/arroz-grado-1-miraflores-1-kg-grano-largo-y-ancho/p</t>
  </si>
  <si>
    <t>https://www.jumbo.cl/arroz-grado-1-tucapel-gran-seleccion-grano-largo-y-ancho-1-kg/p</t>
  </si>
  <si>
    <t>https://www.jumbo.cl/arroz-grado-1-tucapel-1-kg-pregraneado-grano-largo/p</t>
  </si>
  <si>
    <t>https://www.jumbo.cl/crema-de-leche-nestle-caja-200-ml/p</t>
  </si>
  <si>
    <t>https://www.jumbo.cl/lasana-precocida-carozzi-estuche-330-1984578/p</t>
  </si>
  <si>
    <t>https://www.jumbo.cl/tallarines-n-87-carozzi-bolsa-1-kg-2/p</t>
  </si>
  <si>
    <t>https://www.jumbo.cl/busca?ft=FETUCCINI%2088%20CAROZZI%20400%20g</t>
  </si>
  <si>
    <t>https://www.jumbo.cl/busca?ft=KETCHUP%20BOLSA%20HEINZ%203%20kg</t>
  </si>
  <si>
    <t>https://www.jumbo.cl/azucar-flor-iansa-bolsa-500-g/p</t>
  </si>
  <si>
    <t>https://www.jumbo.cl/leche-condensada-nestle-lata-397-g/p</t>
  </si>
  <si>
    <t>https://www.jumbo.cl/empanada-raviolera-queso-552-g-cuisine-and-co-1768257/p</t>
  </si>
  <si>
    <t>https://www.jumbo.cl/busca?ft=ATUN%20AGUA%20VAN%20CAMPS%20160%20g%20IMPORTADO</t>
  </si>
  <si>
    <t>https://www.jumbo.cl/pack-leche-colun-descremada-sin-tapa-1-l-12-unid/p</t>
  </si>
  <si>
    <t>https://www.jumbo.cl/leche-soprole-natural-1-litro/p</t>
  </si>
  <si>
    <t>https://www.jumbo.cl/salsa-de-tomate-para-pizzas-carozzi-doypack-200-g-condimentada-con-tomate-oregano-albahaca-y-pimienta/p</t>
  </si>
  <si>
    <t>https://www.jumbo.cl/concentrado-de-tomate-mutti-210-g/p</t>
  </si>
  <si>
    <t>https://www.jumbo.cl/busca?ft=ACEITE%20OLIVA%20E/VIRGEN%20OLITALIA%205%20l</t>
  </si>
  <si>
    <t>https://www.jumbo.cl/cafe-nescafe-tradicion-tarro-125-gr-1931230/p</t>
  </si>
  <si>
    <t>https://www.jumbo.cl/pure-de-papas-instantaneo-250-g-cuisine-and-co-1862114/p</t>
  </si>
  <si>
    <t>https://www.jumbo.cl/mantequilla-c-s-250g-cuisine-and-co-nbe-mp-1995545/p</t>
  </si>
  <si>
    <t>https://www.jumbo.cl/mantequilla-soprole-pan-250-g-sin-sal/p</t>
  </si>
  <si>
    <t>https://www.jumbo.cl/busca?ft=MOSTAZA%20DON%20JUAN%20900%20g%20RRP</t>
  </si>
  <si>
    <t>https://www.jumbo.cl/tortillas-mexicanas-pancho-villa-bolsa-200-g-2/p</t>
  </si>
  <si>
    <t>https://www.jumbo.cl/busca?ft=GALLETA%20TUAREG%20COSTA%20120%20g</t>
  </si>
  <si>
    <t>https://www.jumbo.cl/galletas-champana-costa-140-g-dulces-azucaradas/p</t>
  </si>
  <si>
    <t>https://www.jumbo.cl/busca?ft=GALLETA%20KUKY%20CLASICA%20120%20g</t>
  </si>
  <si>
    <t>https://www.jumbo.cl/galletas-de-mantequilla-costa-140-g/p</t>
  </si>
  <si>
    <t>https://www.jumbo.cl/galletas-limon-costa-140-g-sabor-limon-2/p</t>
  </si>
  <si>
    <t>https://www.jumbo.cl/galletas-dulces-costa-71-g-bocado-nik/p</t>
  </si>
  <si>
    <t>https://www.jumbo.cl/galletas-dulces-costa-85-g-obsesion/p</t>
  </si>
  <si>
    <t>https://www.jumbo.cl/galleta-de-soda-160-gr-1972585/p</t>
  </si>
  <si>
    <t>https://www.jumbo.cl/busca?ft=GALLETA%20FRAC%20CHOCOLATE%20110%20g</t>
  </si>
  <si>
    <t>https://www.jumbo.cl/galletas-coco-costa-125-g-sabor-coco-natural/p</t>
  </si>
  <si>
    <t>https://www.jumbo.cl/galletas-choco-chips-costa-con-trocitos-de-chocolate-125-g/p</t>
  </si>
  <si>
    <t>https://www.jumbo.cl/galletas-chocolate-costa-140-g-sabor-chocolate/p</t>
  </si>
  <si>
    <t>https://www.jumbo.cl/galleta-frac-clasica-110-gr-2004368/p</t>
  </si>
  <si>
    <t>https://www.jumbo.cl/busca?ft=GALLETA%20VINO%20COSTA%20160%20g</t>
  </si>
  <si>
    <t>https://www.jumbo.cl/agua-mineral-sin-gas-puyehue-500-cc-botella-desechable/p</t>
  </si>
  <si>
    <t>https://www.jumbo.cl/chucrut-don-juan-1-kg-2/p</t>
  </si>
  <si>
    <t>https://www.jumbo.cl/salsa-americana-don-juan-1-kg/p</t>
  </si>
  <si>
    <t>https://www.jumbo.cl/quinoa-natural-cuisine-and-co-400-gr-1979590/p</t>
  </si>
  <si>
    <t>https://www.jumbo.cl/barra-de-cereal-cereal-bar-caja-8-unid-frutos-rojos-mas-yoghurt/p</t>
  </si>
  <si>
    <t>https://www.jumbo.cl/barras-de-cereal-costa-chocolate-18-g-8-unid/p</t>
  </si>
  <si>
    <t>https://www.jumbo.cl/avena-instantanea-450-g-cuisine-and-co-1869914/p</t>
  </si>
  <si>
    <t>https://www.jumbo.cl/barra-cereal-costa-nuts-almendras-5un-1995040/p</t>
  </si>
  <si>
    <t>https://www.jumbo.cl/lentejas-banquete-bolsa-1-kg-6mm/p</t>
  </si>
  <si>
    <t>https://www.jumbo.cl/garbanzos-pelados-1-kg-cuisine-and-co-1840322/p</t>
  </si>
  <si>
    <t>https://www.jumbo.cl/jugo-organico-ama-1-l-manzana/p</t>
  </si>
  <si>
    <t>https://www.jumbo.cl/ferrero-rocher-t-12-150-gr/p</t>
  </si>
  <si>
    <t>https://www.jumbo.cl/busca?ft=Ajo%20en%20polvo%20bolsa%201kg%20EDRA</t>
  </si>
  <si>
    <t>https://www.jumbo.cl/aji-color-cuisine-and-co-100g-1914331/p</t>
  </si>
  <si>
    <t>https://www.jumbo.cl/pimienta-negra-molida-fco-edra-28gr-1950550/p</t>
  </si>
  <si>
    <t>https://www.jumbo.cl/comino-molido-15-g-cuisine-and-co-1770132/p</t>
  </si>
  <si>
    <t>https://www.jumbo.cl/busca?ft=PIMIENTA%20NEGRA%20ENTERA%201%20kg</t>
  </si>
  <si>
    <t>https://www.jumbo.cl/papas-fritas-kryzpo-sabor-original-envase-de-40-g/p</t>
  </si>
  <si>
    <t>https://www.jumbo.cl/papas-fritas-corte-americano-marco-polo-450-g/p</t>
  </si>
  <si>
    <t>https://www.jumbo.cl/dulce-de-mebrillo-500-g-cuisine-and-co-1798153/p</t>
  </si>
  <si>
    <t>https://www.jumbo.cl/yog-colun-lig900g/p</t>
  </si>
  <si>
    <t>https://www.jumbo.cl/yoghurt-batido-colun-frutilla-125-g/p</t>
  </si>
  <si>
    <t>https://www.jumbo.cl/pasta-de-choclo-minuto-verde-bolsa-1-kg-congelado/p</t>
  </si>
  <si>
    <t>https://www.jumbo.cl/busca?ft=VINAGRE%20DE%20MANZANA%20HERNANDEZ%20PLAZA%205%20l</t>
  </si>
  <si>
    <t>https://www.jumbo.cl/vinagre-vino-blanco-500-ml-cuisine-and-co-1878035/p</t>
  </si>
  <si>
    <t>https://www.jumbo.cl/not-chicken-burger-95gr-1950909/p</t>
  </si>
  <si>
    <t>fuente_comercial</t>
  </si>
  <si>
    <t>jumbo</t>
  </si>
  <si>
    <t>central mayorista</t>
  </si>
  <si>
    <t>bidfood</t>
  </si>
  <si>
    <t>otros</t>
  </si>
  <si>
    <t>https://www.mybidfood.cl/#/products/detail/304460002</t>
  </si>
  <si>
    <t>https://www.mybidfood.cl/#/products/detail/300404007</t>
  </si>
  <si>
    <t>https://www.mybidfood.cl/#/products/detail/300406003</t>
  </si>
  <si>
    <t>https://www.mybidfood.cl/#/products/detail/304420001</t>
  </si>
  <si>
    <t>https://www.mybidfood.cl/#/products/detail/204180025</t>
  </si>
  <si>
    <t>https://www.mybidfood.cl/#/products/detail/200250039</t>
  </si>
  <si>
    <t>https://www.mybidfood.cl/#/products/detail/202730011</t>
  </si>
  <si>
    <t>https://www.mybidfood.cl/#/products/detail/200201032</t>
  </si>
  <si>
    <t>https://www.mybidfood.cl/#/products/detail/202730014</t>
  </si>
  <si>
    <t>https://www.mybidfood.cl/#/products/detail/202730039</t>
  </si>
  <si>
    <t>https://www.mybidfood.cl/#/products/detail/202720006</t>
  </si>
  <si>
    <t>https://www.mybidfood.cl/#/products/detail/204310013</t>
  </si>
  <si>
    <t>https://www.mybidfood.cl/#/products/detail/202730017</t>
  </si>
  <si>
    <t>https://www.mybidfood.cl/#/products/detail/202720033</t>
  </si>
  <si>
    <t>https://www.mybidfood.cl/#/products/detail/204310008</t>
  </si>
  <si>
    <t>https://www.mybidfood.cl/#/products/detail/100753002</t>
  </si>
  <si>
    <t>https://www.mybidfood.cl/#/products/detail/304430000</t>
  </si>
  <si>
    <t>https://www.mybidfood.cl/#/products/detail/100004001</t>
  </si>
  <si>
    <t>https://www.mybidfood.cl/#/products/detail/202910013</t>
  </si>
  <si>
    <t>https://www.mybidfood.cl/#/products/detail/202910014</t>
  </si>
  <si>
    <t>https://www.mybidfood.cl/#/products/detail/304760227</t>
  </si>
  <si>
    <t>https://www.mybidfood.cl/#/products/detail/304760001</t>
  </si>
  <si>
    <t>https://www.mybidfood.cl/#/products/detail/304760108</t>
  </si>
  <si>
    <t>https://www.mybidfood.cl/#/products/detail/200455004</t>
  </si>
  <si>
    <t>https://www.mybidfood.cl/#/products/detail/200455003</t>
  </si>
  <si>
    <t>https://www.mybidfood.cl/#/products/detail/101353011</t>
  </si>
  <si>
    <t>https://www.mybidfood.cl/#/products/detail/101353038</t>
  </si>
  <si>
    <t>https://www.mybidfood.cl/#/products/detail/103880017</t>
  </si>
  <si>
    <t>https://www.mybidfood.cl/#/products/detail/300353024</t>
  </si>
  <si>
    <t>https://www.mybidfood.cl/#/products/detail/202730070</t>
  </si>
  <si>
    <t>https://www.mybidfood.cl/#/products/detail/200200010</t>
  </si>
  <si>
    <t>https://www.mybidfood.cl/#/products/detail/101403002</t>
  </si>
  <si>
    <t>https://www.mybidfood.cl/#/products/detail/101400001</t>
  </si>
  <si>
    <t>https://www.mybidfood.cl/#/products/detail/103070006</t>
  </si>
  <si>
    <t>https://www.mybidfood.cl/#/products/detail/101403004</t>
  </si>
  <si>
    <t>https://www.mybidfood.cl/#/products/detail/200460023</t>
  </si>
  <si>
    <t>https://www.mybidfood.cl/#/products/detail/200460018</t>
  </si>
  <si>
    <t>https://www.mybidfood.cl/#/products/detail/203210096</t>
  </si>
  <si>
    <t>https://www.mybidfood.cl/#/products/detail/300407004</t>
  </si>
  <si>
    <t>https://www.mybidfood.cl/#/products/detail/300407001</t>
  </si>
  <si>
    <t>https://www.mybidfood.cl/#/products/detail/100050007</t>
  </si>
  <si>
    <t>https://www.mybidfood.cl/#/products/detail/202910045</t>
  </si>
  <si>
    <t>https://www.mybidfood.cl/#/products/detail/200300002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</si>
</sst>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14" fontId="0" fillId="0" borderId="0" xfId="0" applyNumberFormat="1"/>
    <xf numFmtId="0" fontId="2" fillId="2" borderId="0" xfId="0" applyFont="1" applyFill="1"/>
    <xf numFmtId="1" fontId="0" fillId="0" borderId="0" xfId="0" applyNumberFormat="1"/>
    <xf numFmtId="0" fontId="3" fillId="0" borderId="0" xfId="1"/>
    <xf numFmtId="0" fontId="0" fillId="0" borderId="0" xfId="0" applyAlignment="1">
      <alignment horizontal="left" indent="1"/>
    </xf>
    <xf numFmtId="0" fontId="3" fillId="0" borderId="0" xfId="1" applyAlignment="1">
      <alignment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icbfsfood-my.sharepoint.com/personal/scatalanv_icbfs_cl/Documents/posicionamiento/LP_20250925.xlsx" TargetMode="External"/><Relationship Id="rId1" Type="http://schemas.openxmlformats.org/officeDocument/2006/relationships/externalLinkPath" Target="LP_202509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BD LP"/>
      <sheetName val="MAQUINAS Y REPUESTOS"/>
      <sheetName val="REVISAR UMV UMB"/>
      <sheetName val="Hoja3"/>
      <sheetName val="Hoja1"/>
      <sheetName val="AFOODS"/>
      <sheetName val="DELETE"/>
      <sheetName val="BD ACTIV FS"/>
      <sheetName val="BD ACTV AF"/>
      <sheetName val="Planilla de Carga"/>
      <sheetName val="VALIDACIONES"/>
    </sheetNames>
    <sheetDataSet>
      <sheetData sheetId="0">
        <row r="1">
          <cell r="B1">
            <v>1</v>
          </cell>
          <cell r="Y1">
            <v>24</v>
          </cell>
          <cell r="AC1">
            <v>28</v>
          </cell>
        </row>
        <row r="2">
          <cell r="B2" t="str">
            <v>CÓDIGO</v>
          </cell>
          <cell r="Y2" t="str">
            <v>PRECIO</v>
          </cell>
          <cell r="AC2" t="str">
            <v>Peso Neto UMV (KG)</v>
          </cell>
        </row>
        <row r="3">
          <cell r="B3">
            <v>104535440</v>
          </cell>
          <cell r="Y3">
            <v>31000</v>
          </cell>
          <cell r="AC3">
            <v>18.8</v>
          </cell>
        </row>
        <row r="4">
          <cell r="B4">
            <v>104543470</v>
          </cell>
          <cell r="Y4">
            <v>50000</v>
          </cell>
          <cell r="AC4">
            <v>16</v>
          </cell>
        </row>
        <row r="5">
          <cell r="B5">
            <v>104547090</v>
          </cell>
          <cell r="Y5">
            <v>35000</v>
          </cell>
          <cell r="AC5">
            <v>12</v>
          </cell>
        </row>
        <row r="6">
          <cell r="B6">
            <v>104534870</v>
          </cell>
          <cell r="Y6">
            <v>40000</v>
          </cell>
          <cell r="AC6">
            <v>2.4</v>
          </cell>
        </row>
        <row r="7">
          <cell r="B7">
            <v>150001863</v>
          </cell>
          <cell r="Y7">
            <v>20000</v>
          </cell>
          <cell r="AC7">
            <v>10</v>
          </cell>
        </row>
        <row r="8">
          <cell r="B8">
            <v>150000400</v>
          </cell>
          <cell r="Y8">
            <v>72245</v>
          </cell>
          <cell r="AC8">
            <v>9.6</v>
          </cell>
        </row>
        <row r="9">
          <cell r="B9">
            <v>104526980</v>
          </cell>
          <cell r="Y9">
            <v>0</v>
          </cell>
          <cell r="AC9">
            <v>12</v>
          </cell>
        </row>
        <row r="10">
          <cell r="B10">
            <v>150002024</v>
          </cell>
          <cell r="Y10">
            <v>32340</v>
          </cell>
          <cell r="AC10">
            <v>6.6</v>
          </cell>
        </row>
        <row r="11">
          <cell r="B11">
            <v>104545230</v>
          </cell>
          <cell r="Y11">
            <v>55600</v>
          </cell>
          <cell r="AC11">
            <v>6</v>
          </cell>
        </row>
        <row r="12">
          <cell r="B12">
            <v>104534190</v>
          </cell>
          <cell r="Y12">
            <v>0</v>
          </cell>
          <cell r="AC12">
            <v>2.97</v>
          </cell>
        </row>
        <row r="13">
          <cell r="B13">
            <v>104532660</v>
          </cell>
          <cell r="Y13">
            <v>0</v>
          </cell>
          <cell r="AC13">
            <v>4</v>
          </cell>
        </row>
        <row r="14">
          <cell r="B14">
            <v>104539120</v>
          </cell>
          <cell r="Y14">
            <v>24500</v>
          </cell>
          <cell r="AC14">
            <v>5</v>
          </cell>
        </row>
        <row r="15">
          <cell r="B15">
            <v>104543910</v>
          </cell>
          <cell r="Y15">
            <v>26000</v>
          </cell>
          <cell r="AC15">
            <v>5</v>
          </cell>
        </row>
        <row r="16">
          <cell r="B16">
            <v>104534670</v>
          </cell>
          <cell r="Y16">
            <v>83000</v>
          </cell>
          <cell r="AC16">
            <v>10</v>
          </cell>
        </row>
        <row r="17">
          <cell r="B17">
            <v>104516330</v>
          </cell>
          <cell r="Y17">
            <v>49000</v>
          </cell>
          <cell r="AC17">
            <v>10</v>
          </cell>
        </row>
        <row r="18">
          <cell r="B18">
            <v>104538340</v>
          </cell>
          <cell r="Y18">
            <v>0</v>
          </cell>
          <cell r="AC18">
            <v>5.6</v>
          </cell>
        </row>
        <row r="19">
          <cell r="B19">
            <v>104340040</v>
          </cell>
          <cell r="Y19">
            <v>0</v>
          </cell>
          <cell r="AC19">
            <v>10</v>
          </cell>
        </row>
        <row r="20">
          <cell r="B20">
            <v>104341100</v>
          </cell>
          <cell r="Y20">
            <v>0</v>
          </cell>
          <cell r="AC20">
            <v>10</v>
          </cell>
        </row>
        <row r="21">
          <cell r="B21">
            <v>104529700</v>
          </cell>
          <cell r="Y21">
            <v>0</v>
          </cell>
          <cell r="AC21">
            <v>15</v>
          </cell>
        </row>
        <row r="22">
          <cell r="B22">
            <v>104538910</v>
          </cell>
          <cell r="Y22">
            <v>0</v>
          </cell>
          <cell r="AC22">
            <v>15.2</v>
          </cell>
        </row>
        <row r="23">
          <cell r="B23">
            <v>104545120</v>
          </cell>
          <cell r="Y23">
            <v>67900</v>
          </cell>
          <cell r="AC23">
            <v>3</v>
          </cell>
        </row>
        <row r="24">
          <cell r="B24">
            <v>104541760</v>
          </cell>
          <cell r="Y24">
            <v>105000</v>
          </cell>
          <cell r="AC24">
            <v>13.6</v>
          </cell>
        </row>
        <row r="25">
          <cell r="B25">
            <v>104543030</v>
          </cell>
          <cell r="Y25">
            <v>0</v>
          </cell>
          <cell r="AC25">
            <v>2</v>
          </cell>
        </row>
        <row r="26">
          <cell r="B26">
            <v>104539820</v>
          </cell>
          <cell r="Y26">
            <v>9990</v>
          </cell>
          <cell r="AC26">
            <v>1</v>
          </cell>
        </row>
        <row r="27">
          <cell r="B27">
            <v>104539790</v>
          </cell>
          <cell r="Y27">
            <v>10590</v>
          </cell>
          <cell r="AC27">
            <v>1</v>
          </cell>
        </row>
        <row r="28">
          <cell r="B28">
            <v>101600020</v>
          </cell>
          <cell r="Y28">
            <v>117000</v>
          </cell>
          <cell r="AC28">
            <v>3</v>
          </cell>
        </row>
        <row r="29">
          <cell r="B29">
            <v>101600051</v>
          </cell>
          <cell r="Y29">
            <v>121500</v>
          </cell>
          <cell r="AC29">
            <v>3</v>
          </cell>
        </row>
        <row r="30">
          <cell r="B30">
            <v>101600036</v>
          </cell>
          <cell r="Y30">
            <v>61998</v>
          </cell>
          <cell r="AC30">
            <v>1.08</v>
          </cell>
        </row>
        <row r="31">
          <cell r="B31">
            <v>101600038</v>
          </cell>
          <cell r="Y31">
            <v>61998</v>
          </cell>
          <cell r="AC31">
            <v>1.08</v>
          </cell>
        </row>
        <row r="32">
          <cell r="B32">
            <v>101600062</v>
          </cell>
          <cell r="Y32">
            <v>61998</v>
          </cell>
          <cell r="AC32">
            <v>1.08</v>
          </cell>
        </row>
        <row r="33">
          <cell r="B33">
            <v>101600050</v>
          </cell>
          <cell r="Y33">
            <v>121500</v>
          </cell>
          <cell r="AC33">
            <v>3</v>
          </cell>
        </row>
        <row r="34">
          <cell r="B34">
            <v>101600070</v>
          </cell>
          <cell r="Y34">
            <v>39990</v>
          </cell>
          <cell r="AC34">
            <v>0.56999999999999995</v>
          </cell>
        </row>
        <row r="35">
          <cell r="B35">
            <v>101600041</v>
          </cell>
          <cell r="Y35">
            <v>41930</v>
          </cell>
          <cell r="AC35">
            <v>0.56999999999999995</v>
          </cell>
        </row>
        <row r="36">
          <cell r="B36">
            <v>101600042</v>
          </cell>
          <cell r="Y36">
            <v>41930</v>
          </cell>
          <cell r="AC36">
            <v>0.53</v>
          </cell>
        </row>
        <row r="37">
          <cell r="B37">
            <v>101600043</v>
          </cell>
          <cell r="Y37">
            <v>41930</v>
          </cell>
          <cell r="AC37">
            <v>0.55000000000000004</v>
          </cell>
        </row>
        <row r="38">
          <cell r="B38">
            <v>104543140</v>
          </cell>
          <cell r="Y38">
            <v>0</v>
          </cell>
          <cell r="AC38">
            <v>9.56</v>
          </cell>
        </row>
        <row r="39">
          <cell r="B39">
            <v>104548580</v>
          </cell>
          <cell r="Y39">
            <v>0</v>
          </cell>
          <cell r="AC39">
            <v>0.04</v>
          </cell>
        </row>
        <row r="40">
          <cell r="B40">
            <v>104544050</v>
          </cell>
          <cell r="Y40">
            <v>0</v>
          </cell>
          <cell r="AC40">
            <v>5</v>
          </cell>
        </row>
        <row r="41">
          <cell r="B41">
            <v>104544060</v>
          </cell>
          <cell r="Y41">
            <v>0</v>
          </cell>
          <cell r="AC41">
            <v>5</v>
          </cell>
        </row>
        <row r="42">
          <cell r="B42">
            <v>104548600</v>
          </cell>
          <cell r="Y42">
            <v>0</v>
          </cell>
          <cell r="AC42">
            <v>0.02</v>
          </cell>
        </row>
        <row r="43">
          <cell r="B43">
            <v>104548530</v>
          </cell>
          <cell r="Y43">
            <v>0</v>
          </cell>
          <cell r="AC43">
            <v>4.8</v>
          </cell>
        </row>
        <row r="44">
          <cell r="B44">
            <v>104548520</v>
          </cell>
          <cell r="Y44">
            <v>0</v>
          </cell>
          <cell r="AC44">
            <v>8.06</v>
          </cell>
        </row>
        <row r="45">
          <cell r="B45">
            <v>104548510</v>
          </cell>
          <cell r="Y45">
            <v>0</v>
          </cell>
          <cell r="AC45">
            <v>8.8000000000000007</v>
          </cell>
        </row>
        <row r="46">
          <cell r="B46">
            <v>104548500</v>
          </cell>
          <cell r="Y46">
            <v>0</v>
          </cell>
          <cell r="AC46">
            <v>8.8000000000000007</v>
          </cell>
        </row>
        <row r="47">
          <cell r="B47">
            <v>104548590</v>
          </cell>
          <cell r="Y47">
            <v>0</v>
          </cell>
          <cell r="AC47">
            <v>8.8000000000000007</v>
          </cell>
        </row>
        <row r="48">
          <cell r="B48">
            <v>104548570</v>
          </cell>
          <cell r="Y48">
            <v>0</v>
          </cell>
          <cell r="AC48">
            <v>5.2</v>
          </cell>
        </row>
        <row r="49">
          <cell r="B49">
            <v>104548560</v>
          </cell>
          <cell r="Y49">
            <v>0</v>
          </cell>
          <cell r="AC49">
            <v>9.3000000000000007</v>
          </cell>
        </row>
        <row r="50">
          <cell r="B50">
            <v>104548550</v>
          </cell>
          <cell r="Y50">
            <v>0</v>
          </cell>
          <cell r="AC50">
            <v>6.8</v>
          </cell>
        </row>
        <row r="51">
          <cell r="B51">
            <v>104548540</v>
          </cell>
          <cell r="Y51">
            <v>0</v>
          </cell>
          <cell r="AC51">
            <v>6.66</v>
          </cell>
        </row>
        <row r="52">
          <cell r="B52">
            <v>101500120</v>
          </cell>
          <cell r="Y52">
            <v>45500</v>
          </cell>
          <cell r="AC52">
            <v>17.04</v>
          </cell>
        </row>
        <row r="53">
          <cell r="B53">
            <v>104512160</v>
          </cell>
          <cell r="Y53">
            <v>32000</v>
          </cell>
          <cell r="AC53">
            <v>8.1</v>
          </cell>
        </row>
        <row r="54">
          <cell r="B54">
            <v>209100280</v>
          </cell>
          <cell r="Y54">
            <v>0</v>
          </cell>
          <cell r="AC54">
            <v>10</v>
          </cell>
        </row>
        <row r="55">
          <cell r="B55">
            <v>209100142</v>
          </cell>
          <cell r="Y55">
            <v>0</v>
          </cell>
          <cell r="AC55">
            <v>10</v>
          </cell>
        </row>
        <row r="56">
          <cell r="B56">
            <v>209100144</v>
          </cell>
          <cell r="Y56">
            <v>0</v>
          </cell>
          <cell r="AC56">
            <v>9</v>
          </cell>
        </row>
        <row r="57">
          <cell r="B57">
            <v>209100143</v>
          </cell>
          <cell r="Y57">
            <v>0</v>
          </cell>
          <cell r="AC57">
            <v>9.6</v>
          </cell>
        </row>
        <row r="58">
          <cell r="B58">
            <v>209100146</v>
          </cell>
          <cell r="Y58">
            <v>0</v>
          </cell>
          <cell r="AC58">
            <v>10</v>
          </cell>
        </row>
        <row r="59">
          <cell r="B59">
            <v>104547370</v>
          </cell>
          <cell r="Y59">
            <v>0</v>
          </cell>
          <cell r="AC59">
            <v>6.4</v>
          </cell>
        </row>
        <row r="60">
          <cell r="B60">
            <v>104547380</v>
          </cell>
          <cell r="Y60">
            <v>0</v>
          </cell>
          <cell r="AC60">
            <v>5.76</v>
          </cell>
        </row>
        <row r="61">
          <cell r="B61">
            <v>105201270</v>
          </cell>
          <cell r="Y61">
            <v>0</v>
          </cell>
          <cell r="AC61">
            <v>8</v>
          </cell>
        </row>
        <row r="62">
          <cell r="B62">
            <v>104542950</v>
          </cell>
          <cell r="Y62">
            <v>0</v>
          </cell>
          <cell r="AC62">
            <v>4</v>
          </cell>
        </row>
        <row r="63">
          <cell r="B63">
            <v>104541930</v>
          </cell>
          <cell r="Y63">
            <v>0</v>
          </cell>
          <cell r="AC63">
            <v>8</v>
          </cell>
        </row>
        <row r="64">
          <cell r="B64">
            <v>104541940</v>
          </cell>
          <cell r="Y64">
            <v>0</v>
          </cell>
          <cell r="AC64">
            <v>5.5</v>
          </cell>
        </row>
        <row r="65">
          <cell r="B65">
            <v>104542570</v>
          </cell>
          <cell r="Y65">
            <v>0</v>
          </cell>
          <cell r="AC65">
            <v>3</v>
          </cell>
        </row>
        <row r="66">
          <cell r="B66">
            <v>104541950</v>
          </cell>
          <cell r="Y66">
            <v>0</v>
          </cell>
          <cell r="AC66">
            <v>4</v>
          </cell>
        </row>
        <row r="67">
          <cell r="B67">
            <v>104548320</v>
          </cell>
          <cell r="Y67">
            <v>0</v>
          </cell>
          <cell r="AC67">
            <v>6</v>
          </cell>
        </row>
        <row r="68">
          <cell r="B68">
            <v>104548350</v>
          </cell>
          <cell r="Y68">
            <v>0</v>
          </cell>
          <cell r="AC68">
            <v>6</v>
          </cell>
        </row>
        <row r="69">
          <cell r="B69">
            <v>104548360</v>
          </cell>
          <cell r="Y69">
            <v>0</v>
          </cell>
          <cell r="AC69">
            <v>2</v>
          </cell>
        </row>
        <row r="70">
          <cell r="B70">
            <v>104548370</v>
          </cell>
          <cell r="Y70">
            <v>0</v>
          </cell>
          <cell r="AC70">
            <v>2</v>
          </cell>
        </row>
        <row r="71">
          <cell r="B71">
            <v>104548380</v>
          </cell>
          <cell r="Y71">
            <v>0</v>
          </cell>
          <cell r="AC71">
            <v>5</v>
          </cell>
        </row>
        <row r="72">
          <cell r="B72">
            <v>104541910</v>
          </cell>
          <cell r="Y72">
            <v>0</v>
          </cell>
          <cell r="AC72">
            <v>14</v>
          </cell>
        </row>
        <row r="73">
          <cell r="B73">
            <v>104541920</v>
          </cell>
          <cell r="Y73">
            <v>0</v>
          </cell>
          <cell r="AC73">
            <v>8.5</v>
          </cell>
        </row>
        <row r="74">
          <cell r="B74">
            <v>104541900</v>
          </cell>
          <cell r="Y74">
            <v>0</v>
          </cell>
          <cell r="AC74">
            <v>10</v>
          </cell>
        </row>
        <row r="75">
          <cell r="B75">
            <v>104542540</v>
          </cell>
          <cell r="Y75">
            <v>0</v>
          </cell>
          <cell r="AC75">
            <v>6</v>
          </cell>
        </row>
        <row r="76">
          <cell r="B76">
            <v>104548330</v>
          </cell>
          <cell r="Y76">
            <v>0</v>
          </cell>
          <cell r="AC76">
            <v>3</v>
          </cell>
        </row>
        <row r="77">
          <cell r="B77">
            <v>104548390</v>
          </cell>
          <cell r="Y77">
            <v>0</v>
          </cell>
          <cell r="AC77">
            <v>3</v>
          </cell>
        </row>
        <row r="78">
          <cell r="B78">
            <v>104542960</v>
          </cell>
          <cell r="Y78">
            <v>0</v>
          </cell>
          <cell r="AC78">
            <v>3</v>
          </cell>
        </row>
        <row r="79">
          <cell r="B79">
            <v>104548340</v>
          </cell>
          <cell r="Y79">
            <v>0</v>
          </cell>
          <cell r="AC79">
            <v>0.5</v>
          </cell>
        </row>
        <row r="80">
          <cell r="B80">
            <v>104547120</v>
          </cell>
          <cell r="Y80">
            <v>0</v>
          </cell>
          <cell r="AC80">
            <v>6</v>
          </cell>
        </row>
        <row r="81">
          <cell r="B81">
            <v>104547130</v>
          </cell>
          <cell r="Y81">
            <v>0</v>
          </cell>
          <cell r="AC81">
            <v>6</v>
          </cell>
        </row>
        <row r="82">
          <cell r="B82">
            <v>104548400</v>
          </cell>
          <cell r="Y82">
            <v>0</v>
          </cell>
          <cell r="AC82">
            <v>10</v>
          </cell>
        </row>
        <row r="83">
          <cell r="B83">
            <v>104545260</v>
          </cell>
          <cell r="Y83">
            <v>0</v>
          </cell>
          <cell r="AC83">
            <v>14</v>
          </cell>
        </row>
        <row r="84">
          <cell r="B84">
            <v>104545270</v>
          </cell>
          <cell r="Y84">
            <v>0</v>
          </cell>
          <cell r="AC84">
            <v>12</v>
          </cell>
        </row>
        <row r="85">
          <cell r="B85">
            <v>104540520</v>
          </cell>
          <cell r="Y85">
            <v>0</v>
          </cell>
          <cell r="AC85">
            <v>13</v>
          </cell>
        </row>
        <row r="86">
          <cell r="B86">
            <v>104540530</v>
          </cell>
          <cell r="Y86">
            <v>0</v>
          </cell>
          <cell r="AC86">
            <v>11.5</v>
          </cell>
        </row>
        <row r="87">
          <cell r="B87">
            <v>104540510</v>
          </cell>
          <cell r="Y87">
            <v>0</v>
          </cell>
          <cell r="AC87">
            <v>13</v>
          </cell>
        </row>
        <row r="88">
          <cell r="B88">
            <v>104542990</v>
          </cell>
          <cell r="Y88">
            <v>0</v>
          </cell>
          <cell r="AC88">
            <v>9</v>
          </cell>
        </row>
        <row r="89">
          <cell r="B89">
            <v>104542980</v>
          </cell>
          <cell r="Y89">
            <v>0</v>
          </cell>
          <cell r="AC89">
            <v>7</v>
          </cell>
        </row>
        <row r="90">
          <cell r="B90">
            <v>104542550</v>
          </cell>
          <cell r="Y90">
            <v>0</v>
          </cell>
          <cell r="AC90">
            <v>6</v>
          </cell>
        </row>
        <row r="91">
          <cell r="B91">
            <v>104544300</v>
          </cell>
          <cell r="Y91">
            <v>0</v>
          </cell>
          <cell r="AC91">
            <v>3</v>
          </cell>
        </row>
        <row r="92">
          <cell r="B92">
            <v>104541960</v>
          </cell>
          <cell r="Y92">
            <v>0</v>
          </cell>
          <cell r="AC92">
            <v>12</v>
          </cell>
        </row>
        <row r="93">
          <cell r="B93">
            <v>104541970</v>
          </cell>
          <cell r="Y93">
            <v>0</v>
          </cell>
          <cell r="AC93">
            <v>13</v>
          </cell>
        </row>
        <row r="94">
          <cell r="B94">
            <v>104542970</v>
          </cell>
          <cell r="Y94">
            <v>0</v>
          </cell>
          <cell r="AC94">
            <v>10</v>
          </cell>
        </row>
        <row r="95">
          <cell r="B95">
            <v>104542940</v>
          </cell>
          <cell r="Y95">
            <v>0</v>
          </cell>
          <cell r="AC95">
            <v>12</v>
          </cell>
        </row>
        <row r="96">
          <cell r="B96">
            <v>104547430</v>
          </cell>
          <cell r="Y96">
            <v>0</v>
          </cell>
          <cell r="AC96">
            <v>4.2</v>
          </cell>
        </row>
        <row r="97">
          <cell r="B97">
            <v>104533810</v>
          </cell>
          <cell r="Y97">
            <v>1290</v>
          </cell>
          <cell r="AC97">
            <v>1</v>
          </cell>
        </row>
        <row r="98">
          <cell r="B98">
            <v>104547530</v>
          </cell>
          <cell r="Y98">
            <v>10690</v>
          </cell>
          <cell r="AC98">
            <v>1</v>
          </cell>
        </row>
        <row r="99">
          <cell r="B99">
            <v>104542640</v>
          </cell>
          <cell r="Y99">
            <v>196900</v>
          </cell>
          <cell r="AC99">
            <v>16.32</v>
          </cell>
        </row>
        <row r="100">
          <cell r="B100">
            <v>104547560</v>
          </cell>
          <cell r="Y100">
            <v>0</v>
          </cell>
          <cell r="AC100">
            <v>1</v>
          </cell>
        </row>
        <row r="101">
          <cell r="B101">
            <v>104547540</v>
          </cell>
          <cell r="Y101">
            <v>0</v>
          </cell>
          <cell r="AC101">
            <v>4.54</v>
          </cell>
        </row>
        <row r="102">
          <cell r="B102">
            <v>104542790</v>
          </cell>
          <cell r="Y102"/>
          <cell r="AC102">
            <v>4.54</v>
          </cell>
        </row>
        <row r="103">
          <cell r="B103">
            <v>104500540</v>
          </cell>
          <cell r="Y103">
            <v>42000</v>
          </cell>
          <cell r="AC103">
            <v>1</v>
          </cell>
        </row>
        <row r="104">
          <cell r="B104">
            <v>104529950</v>
          </cell>
          <cell r="Y104">
            <v>32000</v>
          </cell>
          <cell r="AC104">
            <v>1</v>
          </cell>
        </row>
        <row r="105">
          <cell r="B105">
            <v>104538130</v>
          </cell>
          <cell r="Y105">
            <v>25000</v>
          </cell>
          <cell r="AC105">
            <v>1</v>
          </cell>
        </row>
        <row r="106">
          <cell r="B106">
            <v>104500690</v>
          </cell>
          <cell r="Y106">
            <v>36000</v>
          </cell>
          <cell r="AC106">
            <v>1</v>
          </cell>
        </row>
        <row r="107">
          <cell r="B107">
            <v>104533520</v>
          </cell>
          <cell r="Y107">
            <v>35000</v>
          </cell>
          <cell r="AC107">
            <v>1</v>
          </cell>
        </row>
        <row r="108">
          <cell r="B108">
            <v>104500570</v>
          </cell>
          <cell r="Y108">
            <v>44000</v>
          </cell>
          <cell r="AC108">
            <v>1</v>
          </cell>
        </row>
        <row r="109">
          <cell r="B109">
            <v>104529960</v>
          </cell>
          <cell r="Y109">
            <v>36000</v>
          </cell>
          <cell r="AC109">
            <v>1</v>
          </cell>
        </row>
        <row r="110">
          <cell r="B110">
            <v>104538120</v>
          </cell>
          <cell r="Y110">
            <v>34000</v>
          </cell>
          <cell r="AC110">
            <v>1</v>
          </cell>
        </row>
        <row r="111">
          <cell r="B111">
            <v>104529400</v>
          </cell>
          <cell r="Y111">
            <v>0</v>
          </cell>
          <cell r="AC111">
            <v>36</v>
          </cell>
        </row>
        <row r="112">
          <cell r="B112">
            <v>104518200</v>
          </cell>
          <cell r="Y112">
            <v>25700</v>
          </cell>
          <cell r="AC112">
            <v>2.1</v>
          </cell>
        </row>
        <row r="113">
          <cell r="B113">
            <v>104518180</v>
          </cell>
          <cell r="Y113">
            <v>40000</v>
          </cell>
          <cell r="AC113">
            <v>2.4</v>
          </cell>
        </row>
        <row r="114">
          <cell r="B114">
            <v>104528970</v>
          </cell>
          <cell r="Y114">
            <v>112390</v>
          </cell>
          <cell r="AC114">
            <v>6</v>
          </cell>
        </row>
        <row r="115">
          <cell r="B115">
            <v>968200390</v>
          </cell>
          <cell r="Y115">
            <v>0</v>
          </cell>
          <cell r="AC115">
            <v>0.6</v>
          </cell>
        </row>
        <row r="116">
          <cell r="B116">
            <v>104517040</v>
          </cell>
          <cell r="Y116">
            <v>155000</v>
          </cell>
          <cell r="AC116">
            <v>10</v>
          </cell>
        </row>
        <row r="117">
          <cell r="B117">
            <v>104542670</v>
          </cell>
          <cell r="Y117">
            <v>119596</v>
          </cell>
          <cell r="AC117">
            <v>4.5199999999999996</v>
          </cell>
        </row>
        <row r="118">
          <cell r="B118">
            <v>101710005</v>
          </cell>
          <cell r="Y118">
            <v>0</v>
          </cell>
          <cell r="AC118">
            <v>1.7</v>
          </cell>
        </row>
        <row r="119">
          <cell r="B119">
            <v>104518430</v>
          </cell>
          <cell r="Y119">
            <v>0</v>
          </cell>
          <cell r="AC119">
            <v>0.6</v>
          </cell>
        </row>
        <row r="120">
          <cell r="B120">
            <v>968200370</v>
          </cell>
          <cell r="Y120">
            <v>0</v>
          </cell>
          <cell r="AC120">
            <v>2.5</v>
          </cell>
        </row>
        <row r="121">
          <cell r="B121">
            <v>968200380</v>
          </cell>
          <cell r="Y121">
            <v>0</v>
          </cell>
          <cell r="AC121">
            <v>2.5</v>
          </cell>
        </row>
        <row r="122">
          <cell r="B122">
            <v>101710002</v>
          </cell>
          <cell r="Y122">
            <v>0</v>
          </cell>
          <cell r="AC122">
            <v>1.7</v>
          </cell>
        </row>
        <row r="123">
          <cell r="B123">
            <v>104518210</v>
          </cell>
          <cell r="Y123">
            <v>0</v>
          </cell>
          <cell r="AC123">
            <v>1.2</v>
          </cell>
        </row>
        <row r="124">
          <cell r="B124">
            <v>150000186</v>
          </cell>
          <cell r="Y124">
            <v>132000</v>
          </cell>
          <cell r="AC124">
            <v>5.2960000000000003</v>
          </cell>
        </row>
        <row r="125">
          <cell r="B125">
            <v>150000188</v>
          </cell>
          <cell r="Y125">
            <v>125000</v>
          </cell>
          <cell r="AC125">
            <v>5.6159999999999997</v>
          </cell>
        </row>
        <row r="126">
          <cell r="B126">
            <v>104517980</v>
          </cell>
          <cell r="Y126">
            <v>82220</v>
          </cell>
          <cell r="AC126">
            <v>40</v>
          </cell>
        </row>
        <row r="127">
          <cell r="B127">
            <v>104517800</v>
          </cell>
          <cell r="Y127">
            <v>0</v>
          </cell>
          <cell r="AC127">
            <v>0.01</v>
          </cell>
        </row>
        <row r="128">
          <cell r="B128">
            <v>104517780</v>
          </cell>
          <cell r="Y128">
            <v>0</v>
          </cell>
          <cell r="AC128">
            <v>0.01</v>
          </cell>
        </row>
        <row r="129">
          <cell r="B129">
            <v>40009381</v>
          </cell>
          <cell r="Y129">
            <v>0</v>
          </cell>
          <cell r="AC129">
            <v>48</v>
          </cell>
        </row>
        <row r="130">
          <cell r="B130">
            <v>40002120</v>
          </cell>
          <cell r="Y130">
            <v>0</v>
          </cell>
          <cell r="AC130">
            <v>0.24</v>
          </cell>
        </row>
        <row r="131">
          <cell r="B131">
            <v>40522160</v>
          </cell>
          <cell r="Y131">
            <v>0</v>
          </cell>
          <cell r="AC131">
            <v>19</v>
          </cell>
        </row>
        <row r="132">
          <cell r="B132">
            <v>40522152</v>
          </cell>
          <cell r="Y132">
            <v>0</v>
          </cell>
          <cell r="AC132">
            <v>4</v>
          </cell>
        </row>
        <row r="133">
          <cell r="B133">
            <v>92009233</v>
          </cell>
          <cell r="Y133">
            <v>0</v>
          </cell>
          <cell r="AC133">
            <v>20</v>
          </cell>
        </row>
        <row r="134">
          <cell r="B134">
            <v>40002150</v>
          </cell>
          <cell r="Y134">
            <v>0</v>
          </cell>
          <cell r="AC134">
            <v>57</v>
          </cell>
        </row>
        <row r="135">
          <cell r="B135">
            <v>40002149</v>
          </cell>
          <cell r="Y135">
            <v>0</v>
          </cell>
          <cell r="AC135">
            <v>3.6</v>
          </cell>
        </row>
        <row r="136">
          <cell r="B136">
            <v>105201940</v>
          </cell>
          <cell r="Y136">
            <v>0</v>
          </cell>
          <cell r="AC136">
            <v>4.2</v>
          </cell>
        </row>
        <row r="137">
          <cell r="B137">
            <v>40002153</v>
          </cell>
          <cell r="Y137">
            <v>0</v>
          </cell>
          <cell r="AC137">
            <v>62.14</v>
          </cell>
        </row>
        <row r="138">
          <cell r="B138">
            <v>40002143</v>
          </cell>
          <cell r="Y138">
            <v>0</v>
          </cell>
          <cell r="AC138">
            <v>5</v>
          </cell>
        </row>
        <row r="139">
          <cell r="B139">
            <v>100093740</v>
          </cell>
          <cell r="Y139">
            <v>0</v>
          </cell>
          <cell r="AC139">
            <v>20</v>
          </cell>
        </row>
        <row r="140">
          <cell r="B140">
            <v>40002127</v>
          </cell>
          <cell r="Y140">
            <v>0</v>
          </cell>
          <cell r="AC140">
            <v>1.9</v>
          </cell>
        </row>
        <row r="141">
          <cell r="B141">
            <v>40002122</v>
          </cell>
          <cell r="Y141">
            <v>5000000</v>
          </cell>
          <cell r="AC141">
            <v>73.599999999999994</v>
          </cell>
        </row>
        <row r="142">
          <cell r="B142">
            <v>40002155</v>
          </cell>
          <cell r="Y142">
            <v>1540000</v>
          </cell>
          <cell r="AC142">
            <v>19</v>
          </cell>
        </row>
        <row r="143">
          <cell r="B143">
            <v>92009363</v>
          </cell>
          <cell r="Y143">
            <v>452441</v>
          </cell>
          <cell r="AC143">
            <v>32</v>
          </cell>
        </row>
        <row r="144">
          <cell r="B144">
            <v>104539450</v>
          </cell>
          <cell r="Y144">
            <v>63000</v>
          </cell>
          <cell r="AC144">
            <v>3</v>
          </cell>
        </row>
        <row r="145">
          <cell r="B145">
            <v>104539460</v>
          </cell>
          <cell r="Y145">
            <v>76000</v>
          </cell>
          <cell r="AC145">
            <v>4.8499999999999996</v>
          </cell>
        </row>
        <row r="146">
          <cell r="B146">
            <v>104539470</v>
          </cell>
          <cell r="Y146">
            <v>60000</v>
          </cell>
          <cell r="AC146">
            <v>5.52</v>
          </cell>
        </row>
        <row r="147">
          <cell r="B147">
            <v>104539520</v>
          </cell>
          <cell r="Y147">
            <v>30900</v>
          </cell>
          <cell r="AC147">
            <v>2.76</v>
          </cell>
        </row>
        <row r="148">
          <cell r="B148">
            <v>104539440</v>
          </cell>
          <cell r="Y148">
            <v>34500</v>
          </cell>
          <cell r="AC148">
            <v>3</v>
          </cell>
        </row>
        <row r="149">
          <cell r="B149">
            <v>104539430</v>
          </cell>
          <cell r="Y149">
            <v>30000</v>
          </cell>
          <cell r="AC149">
            <v>5</v>
          </cell>
        </row>
        <row r="150">
          <cell r="B150">
            <v>104535430</v>
          </cell>
          <cell r="Y150">
            <v>25000</v>
          </cell>
          <cell r="AC150">
            <v>10.199999999999999</v>
          </cell>
        </row>
        <row r="151">
          <cell r="B151">
            <v>104534280</v>
          </cell>
          <cell r="Y151">
            <v>16000</v>
          </cell>
          <cell r="AC151">
            <v>5.2</v>
          </cell>
        </row>
        <row r="152">
          <cell r="B152">
            <v>104534410</v>
          </cell>
          <cell r="Y152">
            <v>35400</v>
          </cell>
          <cell r="AC152">
            <v>3.5</v>
          </cell>
        </row>
        <row r="153">
          <cell r="B153">
            <v>104534420</v>
          </cell>
          <cell r="Y153">
            <v>32600</v>
          </cell>
          <cell r="AC153">
            <v>3.5</v>
          </cell>
        </row>
        <row r="154">
          <cell r="B154">
            <v>104534430</v>
          </cell>
          <cell r="Y154">
            <v>38300</v>
          </cell>
          <cell r="AC154">
            <v>3.5</v>
          </cell>
        </row>
        <row r="155">
          <cell r="B155">
            <v>104544280</v>
          </cell>
          <cell r="Y155">
            <v>23400</v>
          </cell>
          <cell r="AC155">
            <v>2.88</v>
          </cell>
        </row>
        <row r="156">
          <cell r="B156">
            <v>104543420</v>
          </cell>
          <cell r="Y156">
            <v>37000</v>
          </cell>
          <cell r="AC156">
            <v>6</v>
          </cell>
        </row>
        <row r="157">
          <cell r="B157">
            <v>104530330</v>
          </cell>
          <cell r="Y157">
            <v>30000</v>
          </cell>
          <cell r="AC157">
            <v>6</v>
          </cell>
        </row>
        <row r="158">
          <cell r="B158">
            <v>104516860</v>
          </cell>
          <cell r="Y158">
            <v>5000</v>
          </cell>
          <cell r="AC158">
            <v>12.12</v>
          </cell>
        </row>
        <row r="159">
          <cell r="B159">
            <v>104530060</v>
          </cell>
          <cell r="Y159">
            <v>5000</v>
          </cell>
          <cell r="AC159">
            <v>12</v>
          </cell>
        </row>
        <row r="160">
          <cell r="B160">
            <v>104539860</v>
          </cell>
          <cell r="Y160">
            <v>20900</v>
          </cell>
          <cell r="AC160">
            <v>5.4</v>
          </cell>
        </row>
        <row r="161">
          <cell r="B161">
            <v>104534600</v>
          </cell>
          <cell r="Y161">
            <v>0</v>
          </cell>
          <cell r="AC161">
            <v>4.8</v>
          </cell>
        </row>
        <row r="162">
          <cell r="B162">
            <v>104539870</v>
          </cell>
          <cell r="Y162">
            <v>28900</v>
          </cell>
          <cell r="AC162">
            <v>3.6</v>
          </cell>
        </row>
        <row r="163">
          <cell r="B163">
            <v>104538310</v>
          </cell>
          <cell r="Y163">
            <v>17200</v>
          </cell>
          <cell r="AC163">
            <v>7</v>
          </cell>
        </row>
        <row r="164">
          <cell r="B164">
            <v>104538210</v>
          </cell>
          <cell r="Y164"/>
          <cell r="AC164">
            <v>2.21</v>
          </cell>
        </row>
        <row r="165">
          <cell r="B165">
            <v>150001828</v>
          </cell>
          <cell r="Y165">
            <v>3000</v>
          </cell>
          <cell r="AC165">
            <v>1</v>
          </cell>
        </row>
        <row r="166">
          <cell r="B166">
            <v>104522470</v>
          </cell>
          <cell r="Y166">
            <v>5000</v>
          </cell>
          <cell r="AC166">
            <v>1</v>
          </cell>
        </row>
        <row r="167">
          <cell r="B167">
            <v>104532990</v>
          </cell>
          <cell r="Y167">
            <v>5000</v>
          </cell>
          <cell r="AC167">
            <v>3</v>
          </cell>
        </row>
        <row r="168">
          <cell r="B168">
            <v>102140230</v>
          </cell>
          <cell r="Y168">
            <v>32000</v>
          </cell>
          <cell r="AC168">
            <v>3.84</v>
          </cell>
        </row>
        <row r="169">
          <cell r="B169">
            <v>102140240</v>
          </cell>
          <cell r="Y169">
            <v>34400</v>
          </cell>
          <cell r="AC169">
            <v>3.84</v>
          </cell>
        </row>
        <row r="170">
          <cell r="B170">
            <v>150000270</v>
          </cell>
          <cell r="Y170">
            <v>48000</v>
          </cell>
          <cell r="AC170">
            <v>15.12</v>
          </cell>
        </row>
        <row r="171">
          <cell r="B171">
            <v>104541780</v>
          </cell>
          <cell r="Y171">
            <v>41000</v>
          </cell>
          <cell r="AC171">
            <v>13.608000000000001</v>
          </cell>
        </row>
        <row r="172">
          <cell r="B172">
            <v>104541770</v>
          </cell>
          <cell r="Y172">
            <v>39000</v>
          </cell>
          <cell r="AC172">
            <v>13.56</v>
          </cell>
        </row>
        <row r="173">
          <cell r="B173">
            <v>104547030</v>
          </cell>
          <cell r="Y173">
            <v>44000</v>
          </cell>
          <cell r="AC173">
            <v>9.6</v>
          </cell>
        </row>
        <row r="174">
          <cell r="B174">
            <v>104520080</v>
          </cell>
          <cell r="Y174">
            <v>47000</v>
          </cell>
          <cell r="AC174">
            <v>18</v>
          </cell>
        </row>
        <row r="175">
          <cell r="B175">
            <v>104320510</v>
          </cell>
          <cell r="Y175">
            <v>48604.150800000003</v>
          </cell>
          <cell r="AC175">
            <v>10.199999999999999</v>
          </cell>
        </row>
        <row r="176">
          <cell r="B176">
            <v>104300050</v>
          </cell>
          <cell r="Y176">
            <v>46000</v>
          </cell>
          <cell r="AC176">
            <v>10</v>
          </cell>
        </row>
        <row r="177">
          <cell r="B177">
            <v>104300450</v>
          </cell>
          <cell r="Y177">
            <v>45000</v>
          </cell>
          <cell r="AC177">
            <v>10</v>
          </cell>
        </row>
        <row r="178">
          <cell r="B178">
            <v>104544650</v>
          </cell>
          <cell r="Y178">
            <v>21000</v>
          </cell>
          <cell r="AC178">
            <v>10</v>
          </cell>
        </row>
        <row r="179">
          <cell r="B179">
            <v>104300530</v>
          </cell>
          <cell r="Y179">
            <v>20000</v>
          </cell>
          <cell r="AC179">
            <v>10</v>
          </cell>
        </row>
        <row r="180">
          <cell r="B180">
            <v>104519690</v>
          </cell>
          <cell r="Y180">
            <v>24000</v>
          </cell>
          <cell r="AC180">
            <v>10</v>
          </cell>
        </row>
        <row r="181">
          <cell r="B181">
            <v>104520710</v>
          </cell>
          <cell r="Y181">
            <v>17000</v>
          </cell>
          <cell r="AC181">
            <v>6</v>
          </cell>
        </row>
        <row r="182">
          <cell r="B182">
            <v>104519750</v>
          </cell>
          <cell r="Y182">
            <v>30000</v>
          </cell>
          <cell r="AC182">
            <v>10</v>
          </cell>
        </row>
        <row r="183">
          <cell r="B183">
            <v>104519740</v>
          </cell>
          <cell r="Y183">
            <v>28000</v>
          </cell>
          <cell r="AC183">
            <v>10</v>
          </cell>
        </row>
        <row r="184">
          <cell r="B184">
            <v>104547040</v>
          </cell>
          <cell r="Y184">
            <v>26400</v>
          </cell>
          <cell r="AC184">
            <v>10</v>
          </cell>
        </row>
        <row r="185">
          <cell r="B185">
            <v>104519610</v>
          </cell>
          <cell r="Y185">
            <v>28000</v>
          </cell>
          <cell r="AC185">
            <v>10</v>
          </cell>
        </row>
        <row r="186">
          <cell r="B186">
            <v>104520700</v>
          </cell>
          <cell r="Y186">
            <v>22000</v>
          </cell>
          <cell r="AC186">
            <v>10</v>
          </cell>
        </row>
        <row r="187">
          <cell r="B187">
            <v>104538050</v>
          </cell>
          <cell r="Y187">
            <v>0</v>
          </cell>
          <cell r="AC187">
            <v>10</v>
          </cell>
        </row>
        <row r="188">
          <cell r="B188">
            <v>104538040</v>
          </cell>
          <cell r="Y188">
            <v>0</v>
          </cell>
          <cell r="AC188">
            <v>10</v>
          </cell>
        </row>
        <row r="189">
          <cell r="B189">
            <v>104538030</v>
          </cell>
          <cell r="Y189">
            <v>0</v>
          </cell>
          <cell r="AC189">
            <v>10</v>
          </cell>
        </row>
        <row r="190">
          <cell r="B190">
            <v>104538000</v>
          </cell>
          <cell r="Y190">
            <v>0</v>
          </cell>
          <cell r="AC190">
            <v>10</v>
          </cell>
        </row>
        <row r="191">
          <cell r="B191">
            <v>104537990</v>
          </cell>
          <cell r="Y191">
            <v>0</v>
          </cell>
          <cell r="AC191">
            <v>10</v>
          </cell>
        </row>
        <row r="192">
          <cell r="B192">
            <v>104537980</v>
          </cell>
          <cell r="Y192">
            <v>0</v>
          </cell>
          <cell r="AC192">
            <v>10</v>
          </cell>
        </row>
        <row r="193">
          <cell r="B193">
            <v>104538020</v>
          </cell>
          <cell r="Y193">
            <v>0</v>
          </cell>
          <cell r="AC193">
            <v>10</v>
          </cell>
        </row>
        <row r="194">
          <cell r="B194">
            <v>104538010</v>
          </cell>
          <cell r="Y194">
            <v>0</v>
          </cell>
          <cell r="AC194">
            <v>10</v>
          </cell>
        </row>
        <row r="195">
          <cell r="B195">
            <v>104542860</v>
          </cell>
          <cell r="Y195">
            <v>31300</v>
          </cell>
          <cell r="AC195">
            <v>10</v>
          </cell>
        </row>
        <row r="196">
          <cell r="B196">
            <v>104519650</v>
          </cell>
          <cell r="Y196">
            <v>25500</v>
          </cell>
          <cell r="AC196">
            <v>10</v>
          </cell>
        </row>
        <row r="197">
          <cell r="B197">
            <v>104519710</v>
          </cell>
          <cell r="Y197">
            <v>57000</v>
          </cell>
          <cell r="AC197">
            <v>10</v>
          </cell>
        </row>
        <row r="198">
          <cell r="B198">
            <v>104519600</v>
          </cell>
          <cell r="Y198">
            <v>37000</v>
          </cell>
          <cell r="AC198">
            <v>10</v>
          </cell>
        </row>
        <row r="199">
          <cell r="B199">
            <v>102200081</v>
          </cell>
          <cell r="Y199">
            <v>8000</v>
          </cell>
          <cell r="AC199">
            <v>4.8</v>
          </cell>
        </row>
        <row r="200">
          <cell r="B200">
            <v>102500040</v>
          </cell>
          <cell r="Y200">
            <v>29000</v>
          </cell>
          <cell r="AC200">
            <v>6</v>
          </cell>
        </row>
        <row r="201">
          <cell r="B201">
            <v>102200083</v>
          </cell>
          <cell r="Y201">
            <v>16000</v>
          </cell>
          <cell r="AC201">
            <v>9.6</v>
          </cell>
        </row>
        <row r="202">
          <cell r="B202">
            <v>102200084</v>
          </cell>
          <cell r="Y202">
            <v>8040</v>
          </cell>
          <cell r="AC202">
            <v>4.8</v>
          </cell>
        </row>
        <row r="203">
          <cell r="B203">
            <v>102200085</v>
          </cell>
          <cell r="Y203">
            <v>8000</v>
          </cell>
          <cell r="AC203">
            <v>4.8</v>
          </cell>
        </row>
        <row r="204">
          <cell r="B204">
            <v>102200086</v>
          </cell>
          <cell r="Y204">
            <v>14400</v>
          </cell>
          <cell r="AC204">
            <v>9.6</v>
          </cell>
        </row>
        <row r="205">
          <cell r="B205">
            <v>101920021</v>
          </cell>
          <cell r="Y205">
            <v>28800</v>
          </cell>
          <cell r="AC205">
            <v>2.6880000000000002</v>
          </cell>
        </row>
        <row r="206">
          <cell r="B206">
            <v>101920020</v>
          </cell>
          <cell r="Y206">
            <v>28800</v>
          </cell>
          <cell r="AC206">
            <v>2.6880000000000002</v>
          </cell>
        </row>
        <row r="207">
          <cell r="B207">
            <v>104526080</v>
          </cell>
          <cell r="Y207">
            <v>11700</v>
          </cell>
          <cell r="AC207">
            <v>10</v>
          </cell>
        </row>
        <row r="208">
          <cell r="B208">
            <v>150002022</v>
          </cell>
          <cell r="Y208">
            <v>55000</v>
          </cell>
          <cell r="AC208">
            <v>5.1840000000000002</v>
          </cell>
        </row>
        <row r="209">
          <cell r="B209">
            <v>104534140</v>
          </cell>
          <cell r="Y209">
            <v>396000</v>
          </cell>
          <cell r="AC209">
            <v>12.6</v>
          </cell>
        </row>
        <row r="210">
          <cell r="B210">
            <v>104540320</v>
          </cell>
          <cell r="Y210">
            <v>21000</v>
          </cell>
          <cell r="AC210">
            <v>12</v>
          </cell>
        </row>
        <row r="211">
          <cell r="B211">
            <v>104526990</v>
          </cell>
          <cell r="Y211">
            <v>18000</v>
          </cell>
          <cell r="AC211">
            <v>12</v>
          </cell>
        </row>
        <row r="212">
          <cell r="B212">
            <v>150001831</v>
          </cell>
          <cell r="Y212">
            <v>31000</v>
          </cell>
          <cell r="AC212">
            <v>12</v>
          </cell>
        </row>
        <row r="213">
          <cell r="B213">
            <v>104540260</v>
          </cell>
          <cell r="Y213">
            <v>21000</v>
          </cell>
          <cell r="AC213">
            <v>12</v>
          </cell>
        </row>
        <row r="214">
          <cell r="B214">
            <v>104540340</v>
          </cell>
          <cell r="Y214">
            <v>21000</v>
          </cell>
          <cell r="AC214">
            <v>12</v>
          </cell>
        </row>
        <row r="215">
          <cell r="B215">
            <v>104540270</v>
          </cell>
          <cell r="Y215">
            <v>18000</v>
          </cell>
          <cell r="AC215">
            <v>10</v>
          </cell>
        </row>
        <row r="216">
          <cell r="B216">
            <v>104530550</v>
          </cell>
          <cell r="Y216">
            <v>49000</v>
          </cell>
          <cell r="AC216">
            <v>7</v>
          </cell>
        </row>
        <row r="217">
          <cell r="B217">
            <v>150000425</v>
          </cell>
          <cell r="Y217">
            <v>19000</v>
          </cell>
          <cell r="AC217">
            <v>3.78</v>
          </cell>
        </row>
        <row r="218">
          <cell r="B218">
            <v>102200082</v>
          </cell>
          <cell r="Y218">
            <v>8000</v>
          </cell>
          <cell r="AC218">
            <v>4.8</v>
          </cell>
        </row>
        <row r="219">
          <cell r="B219">
            <v>104544220</v>
          </cell>
          <cell r="Y219">
            <v>47700</v>
          </cell>
          <cell r="AC219">
            <v>15</v>
          </cell>
        </row>
        <row r="220">
          <cell r="B220">
            <v>104527030</v>
          </cell>
          <cell r="Y220">
            <v>25000</v>
          </cell>
          <cell r="AC220">
            <v>12</v>
          </cell>
        </row>
        <row r="221">
          <cell r="B221">
            <v>104330270</v>
          </cell>
          <cell r="Y221">
            <v>0</v>
          </cell>
          <cell r="AC221">
            <v>10</v>
          </cell>
        </row>
        <row r="222">
          <cell r="B222">
            <v>104534700</v>
          </cell>
          <cell r="Y222">
            <v>30000</v>
          </cell>
          <cell r="AC222">
            <v>8</v>
          </cell>
        </row>
        <row r="223">
          <cell r="B223">
            <v>104542870</v>
          </cell>
          <cell r="Y223">
            <v>45000</v>
          </cell>
          <cell r="AC223">
            <v>6.96</v>
          </cell>
        </row>
        <row r="224">
          <cell r="B224">
            <v>104545130</v>
          </cell>
          <cell r="Y224">
            <v>47392</v>
          </cell>
          <cell r="AC224">
            <v>6.88</v>
          </cell>
        </row>
        <row r="225">
          <cell r="B225">
            <v>104540440</v>
          </cell>
          <cell r="Y225">
            <v>29000</v>
          </cell>
          <cell r="AC225">
            <v>4.5</v>
          </cell>
        </row>
        <row r="226">
          <cell r="B226">
            <v>150000899</v>
          </cell>
          <cell r="Y226">
            <v>60000</v>
          </cell>
          <cell r="AC226">
            <v>18</v>
          </cell>
        </row>
        <row r="227">
          <cell r="B227">
            <v>104533160</v>
          </cell>
          <cell r="Y227">
            <v>33000</v>
          </cell>
          <cell r="AC227">
            <v>5</v>
          </cell>
        </row>
        <row r="228">
          <cell r="B228">
            <v>104537950</v>
          </cell>
          <cell r="Y228">
            <v>64000</v>
          </cell>
          <cell r="AC228">
            <v>16</v>
          </cell>
        </row>
        <row r="229">
          <cell r="B229">
            <v>104533190</v>
          </cell>
          <cell r="Y229">
            <v>42000</v>
          </cell>
          <cell r="AC229">
            <v>12</v>
          </cell>
        </row>
        <row r="230">
          <cell r="B230">
            <v>104528530</v>
          </cell>
          <cell r="Y230">
            <v>18500</v>
          </cell>
          <cell r="AC230">
            <v>4.9480000000000004</v>
          </cell>
        </row>
        <row r="231">
          <cell r="B231">
            <v>104539420</v>
          </cell>
          <cell r="Y231">
            <v>6500</v>
          </cell>
          <cell r="AC231">
            <v>1.54</v>
          </cell>
        </row>
        <row r="232">
          <cell r="B232">
            <v>104539410</v>
          </cell>
          <cell r="Y232">
            <v>6500</v>
          </cell>
          <cell r="AC232">
            <v>1.54</v>
          </cell>
        </row>
        <row r="233">
          <cell r="B233">
            <v>104545000</v>
          </cell>
          <cell r="Y233">
            <v>27356</v>
          </cell>
          <cell r="AC233">
            <v>5.46</v>
          </cell>
        </row>
        <row r="234">
          <cell r="B234">
            <v>104528540</v>
          </cell>
          <cell r="Y234">
            <v>18900</v>
          </cell>
          <cell r="AC234">
            <v>4.8680000000000003</v>
          </cell>
        </row>
        <row r="235">
          <cell r="B235">
            <v>104533280</v>
          </cell>
          <cell r="Y235">
            <v>51000</v>
          </cell>
          <cell r="AC235">
            <v>10</v>
          </cell>
        </row>
        <row r="236">
          <cell r="B236">
            <v>104533300</v>
          </cell>
          <cell r="Y236">
            <v>35000</v>
          </cell>
          <cell r="AC236">
            <v>10</v>
          </cell>
        </row>
        <row r="237">
          <cell r="B237">
            <v>104539030</v>
          </cell>
          <cell r="Y237">
            <v>31130</v>
          </cell>
          <cell r="AC237">
            <v>5</v>
          </cell>
        </row>
        <row r="238">
          <cell r="B238">
            <v>104544120</v>
          </cell>
          <cell r="Y238">
            <v>0</v>
          </cell>
          <cell r="AC238">
            <v>5</v>
          </cell>
        </row>
        <row r="239">
          <cell r="B239">
            <v>104543560</v>
          </cell>
          <cell r="Y239">
            <v>6900</v>
          </cell>
          <cell r="AC239">
            <v>5</v>
          </cell>
        </row>
        <row r="240">
          <cell r="B240">
            <v>104544130</v>
          </cell>
          <cell r="Y240">
            <v>0</v>
          </cell>
          <cell r="AC240">
            <v>5</v>
          </cell>
        </row>
        <row r="241">
          <cell r="B241">
            <v>104539530</v>
          </cell>
          <cell r="Y241">
            <v>0</v>
          </cell>
          <cell r="AC241">
            <v>10</v>
          </cell>
        </row>
        <row r="242">
          <cell r="B242">
            <v>104538890</v>
          </cell>
          <cell r="Y242">
            <v>225000</v>
          </cell>
          <cell r="AC242">
            <v>25</v>
          </cell>
        </row>
        <row r="243">
          <cell r="B243">
            <v>104544950</v>
          </cell>
          <cell r="Y243">
            <v>137500</v>
          </cell>
          <cell r="AC243">
            <v>12.5</v>
          </cell>
        </row>
        <row r="244">
          <cell r="B244">
            <v>104544960</v>
          </cell>
          <cell r="Y244">
            <v>60000</v>
          </cell>
          <cell r="AC244">
            <v>5</v>
          </cell>
        </row>
        <row r="245">
          <cell r="B245">
            <v>102500008</v>
          </cell>
          <cell r="Y245">
            <v>17000</v>
          </cell>
          <cell r="AC245">
            <v>2.4</v>
          </cell>
        </row>
        <row r="246">
          <cell r="B246">
            <v>104544070</v>
          </cell>
          <cell r="Y246">
            <v>24000</v>
          </cell>
          <cell r="AC246">
            <v>6.3520000000000003</v>
          </cell>
        </row>
        <row r="247">
          <cell r="B247">
            <v>104544080</v>
          </cell>
          <cell r="Y247">
            <v>22000</v>
          </cell>
          <cell r="AC247">
            <v>4.7519999999999998</v>
          </cell>
        </row>
        <row r="248">
          <cell r="B248">
            <v>201200250</v>
          </cell>
          <cell r="Y248">
            <v>21900</v>
          </cell>
          <cell r="AC248">
            <v>12</v>
          </cell>
        </row>
        <row r="249">
          <cell r="B249">
            <v>104543730</v>
          </cell>
          <cell r="Y249">
            <v>11000</v>
          </cell>
          <cell r="AC249">
            <v>2.4</v>
          </cell>
        </row>
        <row r="250">
          <cell r="B250">
            <v>104528220</v>
          </cell>
          <cell r="Y250">
            <v>39000</v>
          </cell>
          <cell r="AC250">
            <v>9</v>
          </cell>
        </row>
        <row r="251">
          <cell r="B251">
            <v>104543740</v>
          </cell>
          <cell r="Y251">
            <v>12000</v>
          </cell>
          <cell r="AC251">
            <v>2.4</v>
          </cell>
        </row>
        <row r="252">
          <cell r="B252">
            <v>104543750</v>
          </cell>
          <cell r="Y252">
            <v>12250</v>
          </cell>
          <cell r="AC252">
            <v>2.4</v>
          </cell>
        </row>
        <row r="253">
          <cell r="B253">
            <v>104524270</v>
          </cell>
          <cell r="Y253">
            <v>29500</v>
          </cell>
          <cell r="AC253">
            <v>4.2240000000000002</v>
          </cell>
        </row>
        <row r="254">
          <cell r="B254">
            <v>104543760</v>
          </cell>
          <cell r="Y254">
            <v>10500</v>
          </cell>
          <cell r="AC254">
            <v>2.4</v>
          </cell>
        </row>
        <row r="255">
          <cell r="B255">
            <v>201200230</v>
          </cell>
          <cell r="Y255">
            <v>14800</v>
          </cell>
          <cell r="AC255">
            <v>12</v>
          </cell>
        </row>
        <row r="256">
          <cell r="B256">
            <v>104529930</v>
          </cell>
          <cell r="Y256">
            <v>10990</v>
          </cell>
          <cell r="AC256">
            <v>10</v>
          </cell>
        </row>
        <row r="257">
          <cell r="B257">
            <v>104545220</v>
          </cell>
          <cell r="Y257">
            <v>89000</v>
          </cell>
          <cell r="AC257">
            <v>18</v>
          </cell>
        </row>
        <row r="258">
          <cell r="B258">
            <v>201700347</v>
          </cell>
          <cell r="Y258">
            <v>15400</v>
          </cell>
          <cell r="AC258">
            <v>2.66</v>
          </cell>
        </row>
        <row r="259">
          <cell r="B259">
            <v>104538880</v>
          </cell>
          <cell r="Y259">
            <v>4827.5</v>
          </cell>
          <cell r="AC259">
            <v>2.75</v>
          </cell>
        </row>
        <row r="260">
          <cell r="B260">
            <v>150001924</v>
          </cell>
          <cell r="Y260">
            <v>20498.099999999999</v>
          </cell>
          <cell r="AC260">
            <v>6.4</v>
          </cell>
        </row>
        <row r="261">
          <cell r="B261">
            <v>104531220</v>
          </cell>
          <cell r="Y261">
            <v>3724.5</v>
          </cell>
          <cell r="AC261">
            <v>2.4</v>
          </cell>
        </row>
        <row r="262">
          <cell r="B262">
            <v>150001710</v>
          </cell>
          <cell r="Y262">
            <v>8862.5</v>
          </cell>
          <cell r="AC262">
            <v>6.36</v>
          </cell>
        </row>
        <row r="263">
          <cell r="B263">
            <v>104524110</v>
          </cell>
          <cell r="Y263">
            <v>2005.9999999999998</v>
          </cell>
          <cell r="AC263">
            <v>0.4</v>
          </cell>
        </row>
        <row r="264">
          <cell r="B264">
            <v>105010800</v>
          </cell>
          <cell r="Y264">
            <v>5358.0550000000003</v>
          </cell>
          <cell r="AC264">
            <v>1</v>
          </cell>
        </row>
        <row r="265">
          <cell r="B265">
            <v>104537800</v>
          </cell>
          <cell r="Y265">
            <v>38500</v>
          </cell>
          <cell r="AC265">
            <v>10</v>
          </cell>
        </row>
        <row r="266">
          <cell r="B266">
            <v>150001177</v>
          </cell>
          <cell r="Y266">
            <v>4625</v>
          </cell>
          <cell r="AC266">
            <v>5</v>
          </cell>
        </row>
        <row r="267">
          <cell r="B267">
            <v>104525140</v>
          </cell>
          <cell r="Y267">
            <v>193</v>
          </cell>
          <cell r="AC267">
            <v>0.16</v>
          </cell>
        </row>
        <row r="268">
          <cell r="B268">
            <v>105201370</v>
          </cell>
          <cell r="Y268">
            <v>6767.5</v>
          </cell>
          <cell r="AC268">
            <v>1</v>
          </cell>
        </row>
        <row r="269">
          <cell r="B269">
            <v>150000674</v>
          </cell>
          <cell r="Y269">
            <v>2092.5</v>
          </cell>
          <cell r="AC269">
            <v>0.15</v>
          </cell>
        </row>
        <row r="270">
          <cell r="B270">
            <v>104529810</v>
          </cell>
          <cell r="Y270">
            <v>829.5</v>
          </cell>
          <cell r="AC270">
            <v>0.08</v>
          </cell>
        </row>
        <row r="271">
          <cell r="B271">
            <v>104531450</v>
          </cell>
          <cell r="Y271">
            <v>850</v>
          </cell>
          <cell r="AC271">
            <v>0.08</v>
          </cell>
        </row>
        <row r="272">
          <cell r="B272">
            <v>150000304</v>
          </cell>
          <cell r="Y272">
            <v>25341.25</v>
          </cell>
          <cell r="AC272">
            <v>4.5</v>
          </cell>
        </row>
        <row r="273">
          <cell r="B273">
            <v>105010750</v>
          </cell>
          <cell r="Y273">
            <v>7577.59</v>
          </cell>
          <cell r="AC273">
            <v>10</v>
          </cell>
        </row>
        <row r="274">
          <cell r="B274">
            <v>104523090</v>
          </cell>
          <cell r="Y274">
            <v>10000</v>
          </cell>
          <cell r="AC274">
            <v>10</v>
          </cell>
        </row>
        <row r="275">
          <cell r="B275">
            <v>104524220</v>
          </cell>
          <cell r="Y275">
            <v>7450</v>
          </cell>
          <cell r="AC275">
            <v>10</v>
          </cell>
        </row>
        <row r="276">
          <cell r="B276">
            <v>150000649</v>
          </cell>
          <cell r="Y276">
            <v>3595</v>
          </cell>
          <cell r="AC276">
            <v>1</v>
          </cell>
        </row>
        <row r="277">
          <cell r="B277">
            <v>104527680</v>
          </cell>
          <cell r="Y277">
            <v>3000</v>
          </cell>
          <cell r="AC277">
            <v>2</v>
          </cell>
        </row>
        <row r="278">
          <cell r="B278">
            <v>104521690</v>
          </cell>
          <cell r="Y278">
            <v>6960</v>
          </cell>
          <cell r="AC278">
            <v>2</v>
          </cell>
        </row>
        <row r="279">
          <cell r="B279">
            <v>150000972</v>
          </cell>
          <cell r="Y279">
            <v>9539.5</v>
          </cell>
          <cell r="AC279">
            <v>3.7</v>
          </cell>
        </row>
        <row r="280">
          <cell r="B280">
            <v>104524600</v>
          </cell>
          <cell r="Y280">
            <v>13905</v>
          </cell>
          <cell r="AC280">
            <v>10</v>
          </cell>
        </row>
        <row r="281">
          <cell r="B281">
            <v>104524610</v>
          </cell>
          <cell r="Y281">
            <v>27860</v>
          </cell>
          <cell r="AC281">
            <v>10</v>
          </cell>
        </row>
        <row r="282">
          <cell r="B282">
            <v>104524590</v>
          </cell>
          <cell r="Y282">
            <v>19805</v>
          </cell>
          <cell r="AC282">
            <v>7</v>
          </cell>
        </row>
        <row r="283">
          <cell r="B283">
            <v>105010970</v>
          </cell>
          <cell r="Y283">
            <v>16621.55</v>
          </cell>
          <cell r="AC283">
            <v>1</v>
          </cell>
        </row>
        <row r="284">
          <cell r="B284">
            <v>104537810</v>
          </cell>
          <cell r="Y284">
            <v>19800</v>
          </cell>
          <cell r="AC284">
            <v>9</v>
          </cell>
        </row>
        <row r="285">
          <cell r="B285">
            <v>104539730</v>
          </cell>
          <cell r="Y285">
            <v>43000</v>
          </cell>
          <cell r="AC285">
            <v>13</v>
          </cell>
        </row>
        <row r="286">
          <cell r="B286">
            <v>104537840</v>
          </cell>
          <cell r="Y286">
            <v>0</v>
          </cell>
          <cell r="AC286">
            <v>10</v>
          </cell>
        </row>
        <row r="287">
          <cell r="B287">
            <v>104360460</v>
          </cell>
          <cell r="Y287">
            <v>23408.5</v>
          </cell>
          <cell r="AC287">
            <v>9.6</v>
          </cell>
        </row>
        <row r="288">
          <cell r="B288">
            <v>104522980</v>
          </cell>
          <cell r="Y288">
            <v>32000</v>
          </cell>
          <cell r="AC288">
            <v>8</v>
          </cell>
        </row>
        <row r="289">
          <cell r="B289">
            <v>104523000</v>
          </cell>
          <cell r="Y289">
            <v>29000</v>
          </cell>
          <cell r="AC289">
            <v>6</v>
          </cell>
        </row>
        <row r="290">
          <cell r="B290">
            <v>104516790</v>
          </cell>
          <cell r="Y290">
            <v>37670</v>
          </cell>
          <cell r="AC290">
            <v>8</v>
          </cell>
        </row>
        <row r="291">
          <cell r="B291">
            <v>104541840</v>
          </cell>
          <cell r="Y291">
            <v>38780</v>
          </cell>
          <cell r="AC291">
            <v>8</v>
          </cell>
        </row>
        <row r="292">
          <cell r="B292">
            <v>104522970</v>
          </cell>
          <cell r="Y292">
            <v>18750</v>
          </cell>
          <cell r="AC292">
            <v>8</v>
          </cell>
        </row>
        <row r="293">
          <cell r="B293">
            <v>104522990</v>
          </cell>
          <cell r="Y293">
            <v>16500</v>
          </cell>
          <cell r="AC293">
            <v>7</v>
          </cell>
        </row>
        <row r="294">
          <cell r="B294">
            <v>104538090</v>
          </cell>
          <cell r="Y294">
            <v>4436</v>
          </cell>
          <cell r="AC294">
            <v>2.64</v>
          </cell>
        </row>
        <row r="295">
          <cell r="B295">
            <v>104523960</v>
          </cell>
          <cell r="Y295">
            <v>24275</v>
          </cell>
          <cell r="AC295">
            <v>5.28</v>
          </cell>
        </row>
        <row r="296">
          <cell r="B296">
            <v>105201800</v>
          </cell>
          <cell r="Y296">
            <v>0</v>
          </cell>
          <cell r="AC296">
            <v>1</v>
          </cell>
        </row>
        <row r="297">
          <cell r="B297">
            <v>50723037</v>
          </cell>
          <cell r="Y297">
            <v>0</v>
          </cell>
          <cell r="AC297">
            <v>4.2</v>
          </cell>
        </row>
        <row r="298">
          <cell r="B298">
            <v>104529540</v>
          </cell>
          <cell r="Y298">
            <v>0</v>
          </cell>
          <cell r="AC298">
            <v>0.18</v>
          </cell>
        </row>
        <row r="299">
          <cell r="B299">
            <v>104524790</v>
          </cell>
          <cell r="Y299">
            <v>0</v>
          </cell>
          <cell r="AC299">
            <v>0.22</v>
          </cell>
        </row>
        <row r="300">
          <cell r="B300">
            <v>104524780</v>
          </cell>
          <cell r="Y300">
            <v>0</v>
          </cell>
          <cell r="AC300">
            <v>0.18</v>
          </cell>
        </row>
        <row r="301">
          <cell r="B301">
            <v>104524800</v>
          </cell>
          <cell r="Y301">
            <v>0</v>
          </cell>
          <cell r="AC301">
            <v>0.14000000000000001</v>
          </cell>
        </row>
        <row r="302">
          <cell r="B302">
            <v>104523930</v>
          </cell>
          <cell r="Y302">
            <v>23883.5</v>
          </cell>
          <cell r="AC302">
            <v>2.8559999999999999</v>
          </cell>
        </row>
        <row r="303">
          <cell r="B303">
            <v>104529080</v>
          </cell>
          <cell r="Y303">
            <v>42400</v>
          </cell>
          <cell r="AC303">
            <v>8</v>
          </cell>
        </row>
        <row r="304">
          <cell r="B304">
            <v>104543590</v>
          </cell>
          <cell r="Y304">
            <v>40800</v>
          </cell>
          <cell r="AC304">
            <v>4</v>
          </cell>
        </row>
        <row r="305">
          <cell r="B305">
            <v>104543600</v>
          </cell>
          <cell r="Y305">
            <v>41440</v>
          </cell>
          <cell r="AC305">
            <v>4</v>
          </cell>
        </row>
        <row r="306">
          <cell r="B306">
            <v>104516630</v>
          </cell>
          <cell r="Y306">
            <v>40000</v>
          </cell>
          <cell r="AC306">
            <v>5.44</v>
          </cell>
        </row>
        <row r="307">
          <cell r="B307">
            <v>104544970</v>
          </cell>
          <cell r="Y307">
            <v>13000</v>
          </cell>
          <cell r="AC307">
            <v>5</v>
          </cell>
        </row>
        <row r="308">
          <cell r="B308">
            <v>104544900</v>
          </cell>
          <cell r="Y308">
            <v>8990</v>
          </cell>
          <cell r="AC308">
            <v>1</v>
          </cell>
        </row>
        <row r="309">
          <cell r="B309">
            <v>104543210</v>
          </cell>
          <cell r="Y309">
            <v>23400</v>
          </cell>
          <cell r="AC309">
            <v>3.24</v>
          </cell>
        </row>
        <row r="310">
          <cell r="B310">
            <v>104529350</v>
          </cell>
          <cell r="Y310">
            <v>7196.5599999999995</v>
          </cell>
          <cell r="AC310">
            <v>0.4</v>
          </cell>
        </row>
        <row r="311">
          <cell r="B311">
            <v>104538940</v>
          </cell>
          <cell r="Y311">
            <v>38276.1</v>
          </cell>
          <cell r="AC311">
            <v>1.35</v>
          </cell>
        </row>
        <row r="312">
          <cell r="B312">
            <v>104539090</v>
          </cell>
          <cell r="Y312">
            <v>68779.12</v>
          </cell>
          <cell r="AC312">
            <v>0.3</v>
          </cell>
        </row>
        <row r="313">
          <cell r="B313">
            <v>104545180</v>
          </cell>
          <cell r="Y313">
            <v>70495.899999999994</v>
          </cell>
          <cell r="AC313">
            <v>1</v>
          </cell>
        </row>
        <row r="314">
          <cell r="B314">
            <v>104545170</v>
          </cell>
          <cell r="Y314">
            <v>21797</v>
          </cell>
          <cell r="AC314">
            <v>5.5</v>
          </cell>
        </row>
        <row r="315">
          <cell r="B315">
            <v>104539060</v>
          </cell>
          <cell r="Y315">
            <v>21308.52</v>
          </cell>
          <cell r="AC315">
            <v>0.11</v>
          </cell>
        </row>
        <row r="316">
          <cell r="B316">
            <v>104539040</v>
          </cell>
          <cell r="Y316">
            <v>25781.52</v>
          </cell>
          <cell r="AC316">
            <v>2.2799999999999998</v>
          </cell>
        </row>
        <row r="317">
          <cell r="B317">
            <v>104539050</v>
          </cell>
          <cell r="Y317">
            <v>37044.959999999999</v>
          </cell>
          <cell r="AC317">
            <v>3</v>
          </cell>
        </row>
        <row r="318">
          <cell r="B318">
            <v>104539600</v>
          </cell>
          <cell r="Y318">
            <v>280024</v>
          </cell>
          <cell r="AC318">
            <v>3.5</v>
          </cell>
        </row>
        <row r="319">
          <cell r="B319">
            <v>104539110</v>
          </cell>
          <cell r="Y319">
            <v>12616.699999999999</v>
          </cell>
          <cell r="AC319">
            <v>0.25</v>
          </cell>
        </row>
        <row r="320">
          <cell r="B320">
            <v>104538950</v>
          </cell>
          <cell r="Y320">
            <v>27349.199999999997</v>
          </cell>
          <cell r="AC320">
            <v>1.68</v>
          </cell>
        </row>
        <row r="321">
          <cell r="B321">
            <v>104545190</v>
          </cell>
          <cell r="Y321">
            <v>8670.52</v>
          </cell>
          <cell r="AC321">
            <v>0.35</v>
          </cell>
        </row>
        <row r="322">
          <cell r="B322">
            <v>104539010</v>
          </cell>
          <cell r="Y322">
            <v>8458.9399999999987</v>
          </cell>
          <cell r="AC322">
            <v>0.35</v>
          </cell>
        </row>
        <row r="323">
          <cell r="B323">
            <v>104539000</v>
          </cell>
          <cell r="Y323">
            <v>24350.16</v>
          </cell>
          <cell r="AC323">
            <v>0.52</v>
          </cell>
        </row>
        <row r="324">
          <cell r="B324">
            <v>104538990</v>
          </cell>
          <cell r="Y324">
            <v>19400.039999999997</v>
          </cell>
          <cell r="AC324">
            <v>1.92</v>
          </cell>
        </row>
        <row r="325">
          <cell r="B325">
            <v>104539070</v>
          </cell>
          <cell r="Y325">
            <v>22339.439999999999</v>
          </cell>
          <cell r="AC325">
            <v>1.32</v>
          </cell>
        </row>
        <row r="326">
          <cell r="B326">
            <v>104539080</v>
          </cell>
          <cell r="Y326">
            <v>15225.24</v>
          </cell>
          <cell r="AC326">
            <v>0.84</v>
          </cell>
        </row>
        <row r="327">
          <cell r="B327">
            <v>104538980</v>
          </cell>
          <cell r="Y327">
            <v>16946.28</v>
          </cell>
          <cell r="AC327">
            <v>1.62</v>
          </cell>
        </row>
        <row r="328">
          <cell r="B328">
            <v>104548210</v>
          </cell>
          <cell r="Y328">
            <v>23641.579999999998</v>
          </cell>
          <cell r="AC328">
            <v>2.2000000000000002</v>
          </cell>
        </row>
        <row r="329">
          <cell r="B329">
            <v>104548300</v>
          </cell>
          <cell r="Y329">
            <v>23945.46</v>
          </cell>
          <cell r="AC329">
            <v>1.59</v>
          </cell>
        </row>
        <row r="330">
          <cell r="B330">
            <v>104548190</v>
          </cell>
          <cell r="Y330">
            <v>12609.599999999999</v>
          </cell>
          <cell r="AC330">
            <v>2.004</v>
          </cell>
        </row>
        <row r="331">
          <cell r="B331">
            <v>104548200</v>
          </cell>
          <cell r="Y331">
            <v>34973.18</v>
          </cell>
          <cell r="AC331">
            <v>2.004</v>
          </cell>
        </row>
        <row r="332">
          <cell r="B332">
            <v>104539020</v>
          </cell>
          <cell r="Y332">
            <v>16980.36</v>
          </cell>
          <cell r="AC332">
            <v>0.64</v>
          </cell>
        </row>
        <row r="333">
          <cell r="B333">
            <v>104538960</v>
          </cell>
          <cell r="Y333">
            <v>17619.36</v>
          </cell>
          <cell r="AC333">
            <v>1.26</v>
          </cell>
        </row>
        <row r="334">
          <cell r="B334">
            <v>104538970</v>
          </cell>
          <cell r="Y334">
            <v>21538.559999999998</v>
          </cell>
          <cell r="AC334">
            <v>1.86</v>
          </cell>
        </row>
        <row r="335">
          <cell r="B335">
            <v>104519310</v>
          </cell>
          <cell r="Y335">
            <v>255837.13999999998</v>
          </cell>
          <cell r="AC335">
            <v>36</v>
          </cell>
        </row>
        <row r="336">
          <cell r="B336">
            <v>104539590</v>
          </cell>
          <cell r="Y336">
            <v>1056.48</v>
          </cell>
          <cell r="AC336">
            <v>3.72</v>
          </cell>
        </row>
        <row r="337">
          <cell r="B337">
            <v>104534520</v>
          </cell>
          <cell r="Y337">
            <v>65000</v>
          </cell>
          <cell r="AC337">
            <v>1.32</v>
          </cell>
        </row>
        <row r="338">
          <cell r="B338">
            <v>104540170</v>
          </cell>
          <cell r="Y338">
            <v>55000</v>
          </cell>
          <cell r="AC338">
            <v>1</v>
          </cell>
        </row>
        <row r="339">
          <cell r="B339">
            <v>104540160</v>
          </cell>
          <cell r="Y339">
            <v>78900</v>
          </cell>
          <cell r="AC339">
            <v>0.95</v>
          </cell>
        </row>
        <row r="340">
          <cell r="B340">
            <v>104518220</v>
          </cell>
          <cell r="Y340">
            <v>15000</v>
          </cell>
          <cell r="AC340">
            <v>2.1</v>
          </cell>
        </row>
        <row r="341">
          <cell r="B341">
            <v>104520350</v>
          </cell>
          <cell r="Y341">
            <v>140000</v>
          </cell>
          <cell r="AC341">
            <v>1.6</v>
          </cell>
        </row>
        <row r="342">
          <cell r="B342">
            <v>104531280</v>
          </cell>
          <cell r="Y342">
            <v>50000</v>
          </cell>
          <cell r="AC342">
            <v>6.3</v>
          </cell>
        </row>
        <row r="343">
          <cell r="B343">
            <v>105201580</v>
          </cell>
          <cell r="Y343">
            <v>10000</v>
          </cell>
          <cell r="AC343">
            <v>1.5</v>
          </cell>
        </row>
        <row r="344">
          <cell r="B344">
            <v>104510310</v>
          </cell>
          <cell r="Y344">
            <v>7500</v>
          </cell>
          <cell r="AC344">
            <v>0.6</v>
          </cell>
        </row>
        <row r="345">
          <cell r="B345">
            <v>104531290</v>
          </cell>
          <cell r="Y345">
            <v>45000</v>
          </cell>
          <cell r="AC345">
            <v>6.5</v>
          </cell>
        </row>
        <row r="346">
          <cell r="B346">
            <v>104545010</v>
          </cell>
          <cell r="Y346">
            <v>11500</v>
          </cell>
          <cell r="AC346">
            <v>1.38</v>
          </cell>
        </row>
        <row r="347">
          <cell r="B347">
            <v>104531310</v>
          </cell>
          <cell r="Y347">
            <v>43000</v>
          </cell>
          <cell r="AC347">
            <v>4.3</v>
          </cell>
        </row>
        <row r="348">
          <cell r="B348">
            <v>104510270</v>
          </cell>
          <cell r="Y348">
            <v>11000</v>
          </cell>
          <cell r="AC348">
            <v>2.004</v>
          </cell>
        </row>
        <row r="349">
          <cell r="B349">
            <v>104543980</v>
          </cell>
          <cell r="Y349">
            <v>18000</v>
          </cell>
          <cell r="AC349">
            <v>1.68</v>
          </cell>
        </row>
        <row r="350">
          <cell r="B350">
            <v>104519500</v>
          </cell>
          <cell r="Y350">
            <v>44000</v>
          </cell>
          <cell r="AC350">
            <v>1</v>
          </cell>
        </row>
        <row r="351">
          <cell r="B351">
            <v>104531330</v>
          </cell>
          <cell r="Y351">
            <v>45000</v>
          </cell>
          <cell r="AC351">
            <v>5.2</v>
          </cell>
        </row>
        <row r="352">
          <cell r="B352">
            <v>104531320</v>
          </cell>
          <cell r="Y352">
            <v>52000</v>
          </cell>
          <cell r="AC352">
            <v>6.7</v>
          </cell>
        </row>
        <row r="353">
          <cell r="B353">
            <v>105201570</v>
          </cell>
          <cell r="Y353">
            <v>16000</v>
          </cell>
          <cell r="AC353">
            <v>1.8</v>
          </cell>
        </row>
        <row r="354">
          <cell r="B354">
            <v>104510290</v>
          </cell>
          <cell r="Y354">
            <v>12000</v>
          </cell>
          <cell r="AC354">
            <v>1.302</v>
          </cell>
        </row>
        <row r="355">
          <cell r="B355">
            <v>104545020</v>
          </cell>
          <cell r="Y355">
            <v>17000</v>
          </cell>
          <cell r="AC355">
            <v>1.32</v>
          </cell>
        </row>
        <row r="356">
          <cell r="B356">
            <v>104531340</v>
          </cell>
          <cell r="Y356">
            <v>43000</v>
          </cell>
          <cell r="AC356">
            <v>3.2</v>
          </cell>
        </row>
        <row r="357">
          <cell r="B357">
            <v>104510260</v>
          </cell>
          <cell r="Y357">
            <v>18500</v>
          </cell>
          <cell r="AC357">
            <v>1.5960000000000001</v>
          </cell>
        </row>
        <row r="358">
          <cell r="B358">
            <v>104543990</v>
          </cell>
          <cell r="Y358">
            <v>26000</v>
          </cell>
          <cell r="AC358">
            <v>1.56</v>
          </cell>
        </row>
        <row r="359">
          <cell r="B359">
            <v>104518190</v>
          </cell>
          <cell r="Y359">
            <v>31000</v>
          </cell>
          <cell r="AC359">
            <v>2.1</v>
          </cell>
        </row>
        <row r="360">
          <cell r="B360">
            <v>201300001</v>
          </cell>
          <cell r="Y360">
            <v>65000</v>
          </cell>
          <cell r="AC360">
            <v>5</v>
          </cell>
        </row>
        <row r="361">
          <cell r="B361">
            <v>104560910</v>
          </cell>
          <cell r="Y361">
            <v>150756</v>
          </cell>
          <cell r="AC361">
            <v>6</v>
          </cell>
        </row>
        <row r="362">
          <cell r="B362">
            <v>104500330</v>
          </cell>
          <cell r="Y362">
            <v>123528</v>
          </cell>
          <cell r="AC362">
            <v>6</v>
          </cell>
        </row>
        <row r="363">
          <cell r="B363">
            <v>104514810</v>
          </cell>
          <cell r="Y363">
            <v>115464</v>
          </cell>
          <cell r="AC363">
            <v>6</v>
          </cell>
        </row>
        <row r="364">
          <cell r="B364">
            <v>104524660</v>
          </cell>
          <cell r="Y364">
            <v>160842</v>
          </cell>
          <cell r="AC364">
            <v>6</v>
          </cell>
        </row>
        <row r="365">
          <cell r="B365">
            <v>104519130</v>
          </cell>
          <cell r="Y365">
            <v>175968</v>
          </cell>
          <cell r="AC365">
            <v>6</v>
          </cell>
        </row>
        <row r="366">
          <cell r="B366">
            <v>104543070</v>
          </cell>
          <cell r="Y366">
            <v>70488</v>
          </cell>
          <cell r="AC366">
            <v>2.7120000000000002</v>
          </cell>
        </row>
        <row r="367">
          <cell r="B367">
            <v>201300003</v>
          </cell>
          <cell r="Y367">
            <v>70000</v>
          </cell>
          <cell r="AC367">
            <v>5</v>
          </cell>
        </row>
        <row r="368">
          <cell r="B368">
            <v>104543720</v>
          </cell>
          <cell r="Y368">
            <v>0</v>
          </cell>
          <cell r="AC368">
            <v>0.17</v>
          </cell>
        </row>
        <row r="369">
          <cell r="B369">
            <v>101600080</v>
          </cell>
          <cell r="Y369">
            <v>31030</v>
          </cell>
          <cell r="AC369">
            <v>0.56999999999999995</v>
          </cell>
        </row>
        <row r="370">
          <cell r="B370">
            <v>104521140</v>
          </cell>
          <cell r="Y370">
            <v>29700</v>
          </cell>
          <cell r="AC370">
            <v>0.36</v>
          </cell>
        </row>
        <row r="371">
          <cell r="B371">
            <v>150001266</v>
          </cell>
          <cell r="Y371">
            <v>230000</v>
          </cell>
          <cell r="AC371">
            <v>5.04</v>
          </cell>
        </row>
        <row r="372">
          <cell r="B372">
            <v>150000829</v>
          </cell>
          <cell r="Y372">
            <v>77000</v>
          </cell>
          <cell r="AC372">
            <v>3.48</v>
          </cell>
        </row>
        <row r="373">
          <cell r="B373">
            <v>104520910</v>
          </cell>
          <cell r="Y373">
            <v>76000</v>
          </cell>
          <cell r="AC373">
            <v>1.92</v>
          </cell>
        </row>
        <row r="374">
          <cell r="B374">
            <v>104502460</v>
          </cell>
          <cell r="Y374">
            <v>27000</v>
          </cell>
          <cell r="AC374">
            <v>0.8</v>
          </cell>
        </row>
        <row r="375">
          <cell r="B375">
            <v>104529480</v>
          </cell>
          <cell r="Y375">
            <v>38800</v>
          </cell>
          <cell r="AC375">
            <v>0.6</v>
          </cell>
        </row>
        <row r="376">
          <cell r="B376">
            <v>104521030</v>
          </cell>
          <cell r="Y376">
            <v>38800</v>
          </cell>
          <cell r="AC376">
            <v>0.9</v>
          </cell>
        </row>
        <row r="377">
          <cell r="B377">
            <v>104523790</v>
          </cell>
          <cell r="Y377">
            <v>63000</v>
          </cell>
          <cell r="AC377">
            <v>1.1000000000000001</v>
          </cell>
        </row>
        <row r="378">
          <cell r="B378">
            <v>104523840</v>
          </cell>
          <cell r="Y378">
            <v>63000</v>
          </cell>
          <cell r="AC378">
            <v>1.1000000000000001</v>
          </cell>
        </row>
        <row r="379">
          <cell r="B379">
            <v>104523810</v>
          </cell>
          <cell r="Y379">
            <v>63000</v>
          </cell>
          <cell r="AC379">
            <v>1.1000000000000001</v>
          </cell>
        </row>
        <row r="380">
          <cell r="B380">
            <v>104511800</v>
          </cell>
          <cell r="Y380">
            <v>37800</v>
          </cell>
          <cell r="AC380">
            <v>0.9</v>
          </cell>
        </row>
        <row r="381">
          <cell r="B381">
            <v>104523800</v>
          </cell>
          <cell r="Y381">
            <v>37800</v>
          </cell>
          <cell r="AC381">
            <v>0.8</v>
          </cell>
        </row>
        <row r="382">
          <cell r="B382">
            <v>104511810</v>
          </cell>
          <cell r="Y382">
            <v>37800</v>
          </cell>
          <cell r="AC382">
            <v>0.9</v>
          </cell>
        </row>
        <row r="383">
          <cell r="B383">
            <v>104523830</v>
          </cell>
          <cell r="Y383">
            <v>37800</v>
          </cell>
          <cell r="AC383">
            <v>0.9</v>
          </cell>
        </row>
        <row r="384">
          <cell r="B384">
            <v>104523850</v>
          </cell>
          <cell r="Y384">
            <v>37800</v>
          </cell>
          <cell r="AC384">
            <v>0.8</v>
          </cell>
        </row>
        <row r="385">
          <cell r="B385">
            <v>104545160</v>
          </cell>
          <cell r="Y385">
            <v>140000</v>
          </cell>
          <cell r="AC385">
            <v>10</v>
          </cell>
        </row>
        <row r="386">
          <cell r="B386">
            <v>104543850</v>
          </cell>
          <cell r="Y386">
            <v>130000</v>
          </cell>
          <cell r="AC386">
            <v>10</v>
          </cell>
        </row>
        <row r="387">
          <cell r="B387">
            <v>104516290</v>
          </cell>
          <cell r="Y387">
            <v>99000</v>
          </cell>
          <cell r="AC387">
            <v>10</v>
          </cell>
        </row>
        <row r="388">
          <cell r="B388">
            <v>104529600</v>
          </cell>
          <cell r="Y388">
            <v>98000</v>
          </cell>
          <cell r="AC388">
            <v>10</v>
          </cell>
        </row>
        <row r="389">
          <cell r="B389">
            <v>104515840</v>
          </cell>
          <cell r="Y389">
            <v>60000</v>
          </cell>
          <cell r="AC389">
            <v>5</v>
          </cell>
        </row>
        <row r="390">
          <cell r="B390">
            <v>104547990</v>
          </cell>
          <cell r="Y390">
            <v>119000</v>
          </cell>
          <cell r="AC390">
            <v>10</v>
          </cell>
        </row>
        <row r="391">
          <cell r="B391">
            <v>104516280</v>
          </cell>
          <cell r="Y391">
            <v>140000</v>
          </cell>
          <cell r="AC391">
            <v>10</v>
          </cell>
        </row>
        <row r="392">
          <cell r="B392">
            <v>104529610</v>
          </cell>
          <cell r="Y392">
            <v>138000</v>
          </cell>
          <cell r="AC392">
            <v>10</v>
          </cell>
        </row>
        <row r="393">
          <cell r="B393">
            <v>104522390</v>
          </cell>
          <cell r="Y393">
            <v>28000</v>
          </cell>
          <cell r="AC393">
            <v>1.89</v>
          </cell>
        </row>
        <row r="394">
          <cell r="B394">
            <v>104522320</v>
          </cell>
          <cell r="Y394">
            <v>24000</v>
          </cell>
          <cell r="AC394">
            <v>1.89</v>
          </cell>
        </row>
        <row r="395">
          <cell r="B395">
            <v>104548030</v>
          </cell>
          <cell r="Y395">
            <v>8700</v>
          </cell>
          <cell r="AC395">
            <v>0.75</v>
          </cell>
        </row>
        <row r="396">
          <cell r="B396">
            <v>104522340</v>
          </cell>
          <cell r="Y396">
            <v>8700</v>
          </cell>
          <cell r="AC396">
            <v>0.72</v>
          </cell>
        </row>
        <row r="397">
          <cell r="B397">
            <v>104548020</v>
          </cell>
          <cell r="Y397">
            <v>8700</v>
          </cell>
          <cell r="AC397">
            <v>0.75</v>
          </cell>
        </row>
        <row r="398">
          <cell r="B398">
            <v>104522330</v>
          </cell>
          <cell r="Y398">
            <v>8700</v>
          </cell>
          <cell r="AC398">
            <v>0.72</v>
          </cell>
        </row>
        <row r="399">
          <cell r="B399">
            <v>104522350</v>
          </cell>
          <cell r="Y399">
            <v>8700</v>
          </cell>
          <cell r="AC399">
            <v>0.72</v>
          </cell>
        </row>
        <row r="400">
          <cell r="B400">
            <v>104548070</v>
          </cell>
          <cell r="Y400">
            <v>8700</v>
          </cell>
          <cell r="AC400">
            <v>0.75</v>
          </cell>
        </row>
        <row r="401">
          <cell r="B401">
            <v>104522360</v>
          </cell>
          <cell r="Y401">
            <v>8700</v>
          </cell>
          <cell r="AC401">
            <v>0.72</v>
          </cell>
        </row>
        <row r="402">
          <cell r="B402">
            <v>104548060</v>
          </cell>
          <cell r="Y402">
            <v>8700</v>
          </cell>
          <cell r="AC402">
            <v>0.75</v>
          </cell>
        </row>
        <row r="403">
          <cell r="B403">
            <v>104548050</v>
          </cell>
          <cell r="Y403">
            <v>8700</v>
          </cell>
          <cell r="AC403">
            <v>0.75</v>
          </cell>
        </row>
        <row r="404">
          <cell r="B404">
            <v>104522370</v>
          </cell>
          <cell r="Y404">
            <v>8700</v>
          </cell>
          <cell r="AC404">
            <v>0.72</v>
          </cell>
        </row>
        <row r="405">
          <cell r="B405">
            <v>104522380</v>
          </cell>
          <cell r="Y405">
            <v>8700</v>
          </cell>
          <cell r="AC405">
            <v>0.72</v>
          </cell>
        </row>
        <row r="406">
          <cell r="B406">
            <v>104548040</v>
          </cell>
          <cell r="Y406">
            <v>8700</v>
          </cell>
          <cell r="AC406">
            <v>0.75</v>
          </cell>
        </row>
        <row r="407">
          <cell r="B407">
            <v>104521060</v>
          </cell>
          <cell r="Y407">
            <v>30000</v>
          </cell>
          <cell r="AC407">
            <v>1.25</v>
          </cell>
        </row>
        <row r="408">
          <cell r="B408">
            <v>101710140</v>
          </cell>
          <cell r="Y408">
            <v>50000</v>
          </cell>
          <cell r="AC408">
            <v>1.8</v>
          </cell>
        </row>
        <row r="409">
          <cell r="B409">
            <v>101710110</v>
          </cell>
          <cell r="Y409">
            <v>75000</v>
          </cell>
          <cell r="AC409">
            <v>2</v>
          </cell>
        </row>
        <row r="410">
          <cell r="B410">
            <v>101710133</v>
          </cell>
          <cell r="Y410">
            <v>33000</v>
          </cell>
          <cell r="AC410">
            <v>2</v>
          </cell>
        </row>
        <row r="411">
          <cell r="B411">
            <v>101710009</v>
          </cell>
          <cell r="Y411">
            <v>34000</v>
          </cell>
          <cell r="AC411">
            <v>2</v>
          </cell>
        </row>
        <row r="412">
          <cell r="B412">
            <v>101710090</v>
          </cell>
          <cell r="Y412">
            <v>28000</v>
          </cell>
          <cell r="AC412">
            <v>1.8</v>
          </cell>
        </row>
        <row r="413">
          <cell r="B413">
            <v>101710137</v>
          </cell>
          <cell r="Y413">
            <v>36000</v>
          </cell>
          <cell r="AC413">
            <v>1.8</v>
          </cell>
        </row>
        <row r="414">
          <cell r="B414">
            <v>101720006</v>
          </cell>
          <cell r="Y414">
            <v>42000</v>
          </cell>
          <cell r="AC414">
            <v>3.6</v>
          </cell>
        </row>
        <row r="415">
          <cell r="B415">
            <v>201400050</v>
          </cell>
          <cell r="Y415">
            <v>37000</v>
          </cell>
          <cell r="AC415">
            <v>5</v>
          </cell>
        </row>
        <row r="416">
          <cell r="B416">
            <v>104545360</v>
          </cell>
          <cell r="Y416">
            <v>25000</v>
          </cell>
          <cell r="AC416">
            <v>2.88</v>
          </cell>
        </row>
        <row r="417">
          <cell r="B417">
            <v>104525080</v>
          </cell>
          <cell r="Y417">
            <v>49000</v>
          </cell>
          <cell r="AC417">
            <v>0.48</v>
          </cell>
        </row>
        <row r="418">
          <cell r="B418">
            <v>104547570</v>
          </cell>
          <cell r="Y418">
            <v>132000</v>
          </cell>
          <cell r="AC418">
            <v>3.2</v>
          </cell>
        </row>
        <row r="419">
          <cell r="B419">
            <v>104538150</v>
          </cell>
          <cell r="Y419">
            <v>33600</v>
          </cell>
          <cell r="AC419">
            <v>2.4</v>
          </cell>
        </row>
        <row r="420">
          <cell r="B420">
            <v>150001718</v>
          </cell>
          <cell r="Y420">
            <v>33600</v>
          </cell>
          <cell r="AC420">
            <v>0.24</v>
          </cell>
        </row>
        <row r="421">
          <cell r="B421">
            <v>104543830</v>
          </cell>
          <cell r="Y421">
            <v>44100</v>
          </cell>
          <cell r="AC421">
            <v>1.2</v>
          </cell>
        </row>
        <row r="422">
          <cell r="B422">
            <v>104538140</v>
          </cell>
          <cell r="Y422">
            <v>33600</v>
          </cell>
          <cell r="AC422">
            <v>2.4</v>
          </cell>
        </row>
        <row r="423">
          <cell r="B423">
            <v>104538190</v>
          </cell>
          <cell r="Y423">
            <v>33600</v>
          </cell>
          <cell r="AC423">
            <v>2.4</v>
          </cell>
        </row>
        <row r="424">
          <cell r="B424">
            <v>104538180</v>
          </cell>
          <cell r="Y424">
            <v>34650</v>
          </cell>
          <cell r="AC424">
            <v>2.4</v>
          </cell>
        </row>
        <row r="425">
          <cell r="B425">
            <v>150001720</v>
          </cell>
          <cell r="Y425">
            <v>33600</v>
          </cell>
          <cell r="AC425">
            <v>0.14399999999999999</v>
          </cell>
        </row>
        <row r="426">
          <cell r="B426">
            <v>104538160</v>
          </cell>
          <cell r="Y426">
            <v>33600</v>
          </cell>
          <cell r="AC426">
            <v>2.4</v>
          </cell>
        </row>
        <row r="427">
          <cell r="B427">
            <v>104543840</v>
          </cell>
          <cell r="Y427">
            <v>44100</v>
          </cell>
          <cell r="AC427">
            <v>1.2</v>
          </cell>
        </row>
        <row r="428">
          <cell r="B428">
            <v>104543810</v>
          </cell>
          <cell r="Y428">
            <v>33600</v>
          </cell>
          <cell r="AC428">
            <v>1.8</v>
          </cell>
        </row>
        <row r="429">
          <cell r="B429">
            <v>104543820</v>
          </cell>
          <cell r="Y429">
            <v>85050</v>
          </cell>
          <cell r="AC429">
            <v>1.5</v>
          </cell>
        </row>
        <row r="430">
          <cell r="B430">
            <v>104543790</v>
          </cell>
          <cell r="Y430">
            <v>33600</v>
          </cell>
          <cell r="AC430">
            <v>1.8</v>
          </cell>
        </row>
        <row r="431">
          <cell r="B431">
            <v>104543800</v>
          </cell>
          <cell r="Y431">
            <v>85050</v>
          </cell>
          <cell r="AC431">
            <v>1</v>
          </cell>
        </row>
        <row r="432">
          <cell r="B432">
            <v>104545370</v>
          </cell>
          <cell r="Y432">
            <v>78120</v>
          </cell>
          <cell r="AC432">
            <v>3.3</v>
          </cell>
        </row>
        <row r="433">
          <cell r="B433">
            <v>104538170</v>
          </cell>
          <cell r="Y433">
            <v>34650</v>
          </cell>
          <cell r="AC433">
            <v>2.4</v>
          </cell>
        </row>
        <row r="434">
          <cell r="B434">
            <v>104543860</v>
          </cell>
          <cell r="Y434">
            <v>0</v>
          </cell>
          <cell r="AC434">
            <v>39</v>
          </cell>
        </row>
        <row r="435">
          <cell r="B435">
            <v>101710138</v>
          </cell>
          <cell r="Y435">
            <v>0</v>
          </cell>
          <cell r="AC435">
            <v>2.1</v>
          </cell>
        </row>
        <row r="436">
          <cell r="B436">
            <v>104543710</v>
          </cell>
          <cell r="Y436">
            <v>0</v>
          </cell>
          <cell r="AC436">
            <v>0.5</v>
          </cell>
        </row>
        <row r="437">
          <cell r="B437">
            <v>104545200</v>
          </cell>
          <cell r="Y437">
            <v>521500</v>
          </cell>
          <cell r="AC437">
            <v>18.5</v>
          </cell>
        </row>
        <row r="438">
          <cell r="B438">
            <v>40002147</v>
          </cell>
          <cell r="Y438">
            <v>90539.85</v>
          </cell>
          <cell r="AC438">
            <v>2.6</v>
          </cell>
        </row>
        <row r="439">
          <cell r="B439">
            <v>105020070</v>
          </cell>
          <cell r="Y439">
            <v>51662.77</v>
          </cell>
          <cell r="AC439">
            <v>1.1000000000000001</v>
          </cell>
        </row>
        <row r="440">
          <cell r="B440">
            <v>40004996</v>
          </cell>
          <cell r="Y440">
            <v>207901.19</v>
          </cell>
          <cell r="AC440">
            <v>0.91</v>
          </cell>
        </row>
        <row r="441">
          <cell r="B441">
            <v>104544240</v>
          </cell>
          <cell r="Y441">
            <v>23404.92</v>
          </cell>
          <cell r="AC441">
            <v>0.3</v>
          </cell>
        </row>
        <row r="442">
          <cell r="B442">
            <v>92009365</v>
          </cell>
          <cell r="Y442">
            <v>138605.76000000001</v>
          </cell>
          <cell r="AC442">
            <v>10</v>
          </cell>
        </row>
        <row r="443">
          <cell r="B443">
            <v>104518540</v>
          </cell>
          <cell r="Y443">
            <v>68042.34</v>
          </cell>
          <cell r="AC443">
            <v>1</v>
          </cell>
        </row>
        <row r="444">
          <cell r="B444">
            <v>104539400</v>
          </cell>
          <cell r="Y444">
            <v>116026.3</v>
          </cell>
          <cell r="AC444">
            <v>9</v>
          </cell>
        </row>
        <row r="445">
          <cell r="B445">
            <v>104539360</v>
          </cell>
          <cell r="Y445">
            <v>7137.1</v>
          </cell>
          <cell r="AC445">
            <v>1</v>
          </cell>
        </row>
        <row r="446">
          <cell r="B446">
            <v>104523020</v>
          </cell>
          <cell r="Y446">
            <v>11741.2</v>
          </cell>
          <cell r="AC446">
            <v>0.06</v>
          </cell>
        </row>
        <row r="447">
          <cell r="B447">
            <v>104523030</v>
          </cell>
          <cell r="Y447">
            <v>9506.2000000000007</v>
          </cell>
          <cell r="AC447">
            <v>3.3000000000000002E-2</v>
          </cell>
        </row>
        <row r="448">
          <cell r="B448">
            <v>105201430</v>
          </cell>
          <cell r="Y448">
            <v>18644.37</v>
          </cell>
          <cell r="AC448">
            <v>1</v>
          </cell>
        </row>
        <row r="449">
          <cell r="B449">
            <v>104518560</v>
          </cell>
          <cell r="Y449">
            <v>301391.24</v>
          </cell>
          <cell r="AC449">
            <v>1.179</v>
          </cell>
        </row>
        <row r="450">
          <cell r="B450">
            <v>104518550</v>
          </cell>
          <cell r="Y450">
            <v>137479.32</v>
          </cell>
          <cell r="AC450">
            <v>1</v>
          </cell>
        </row>
        <row r="451">
          <cell r="B451">
            <v>104544230</v>
          </cell>
          <cell r="Y451">
            <v>86420</v>
          </cell>
          <cell r="AC451">
            <v>1</v>
          </cell>
        </row>
        <row r="452">
          <cell r="B452">
            <v>104522590</v>
          </cell>
          <cell r="Y452">
            <v>24212.5</v>
          </cell>
          <cell r="AC452">
            <v>125</v>
          </cell>
        </row>
        <row r="453">
          <cell r="B453">
            <v>104522600</v>
          </cell>
          <cell r="Y453">
            <v>37995</v>
          </cell>
          <cell r="AC453">
            <v>0.5</v>
          </cell>
        </row>
        <row r="454">
          <cell r="B454">
            <v>104518530</v>
          </cell>
          <cell r="Y454">
            <v>22031.14</v>
          </cell>
          <cell r="AC454">
            <v>1</v>
          </cell>
        </row>
        <row r="455">
          <cell r="B455">
            <v>40009378</v>
          </cell>
          <cell r="Y455">
            <v>38833.870000000003</v>
          </cell>
          <cell r="AC455">
            <v>2</v>
          </cell>
        </row>
        <row r="456">
          <cell r="B456">
            <v>40009375</v>
          </cell>
          <cell r="Y456">
            <v>27348.95</v>
          </cell>
          <cell r="AC456">
            <v>0.2</v>
          </cell>
        </row>
        <row r="457">
          <cell r="B457">
            <v>40009376</v>
          </cell>
          <cell r="Y457">
            <v>30965.18</v>
          </cell>
          <cell r="AC457">
            <v>0.28000000000000003</v>
          </cell>
        </row>
        <row r="458">
          <cell r="B458">
            <v>40009377</v>
          </cell>
          <cell r="Y458">
            <v>35156.550000000003</v>
          </cell>
          <cell r="AC458">
            <v>0.35</v>
          </cell>
        </row>
        <row r="459">
          <cell r="B459">
            <v>100093730</v>
          </cell>
          <cell r="Y459">
            <v>384525.79</v>
          </cell>
          <cell r="AC459">
            <v>25</v>
          </cell>
        </row>
        <row r="460">
          <cell r="B460">
            <v>40005008</v>
          </cell>
          <cell r="Y460">
            <v>56462.06</v>
          </cell>
          <cell r="AC460">
            <v>0.5</v>
          </cell>
        </row>
        <row r="461">
          <cell r="B461">
            <v>104548230</v>
          </cell>
          <cell r="Y461">
            <v>0</v>
          </cell>
          <cell r="AC461">
            <v>13</v>
          </cell>
        </row>
        <row r="462">
          <cell r="B462">
            <v>104522610</v>
          </cell>
          <cell r="Y462">
            <v>533184.57999999996</v>
          </cell>
          <cell r="AC462">
            <v>12</v>
          </cell>
        </row>
        <row r="463">
          <cell r="B463">
            <v>104534850</v>
          </cell>
          <cell r="Y463">
            <v>0</v>
          </cell>
          <cell r="AC463">
            <v>1.32</v>
          </cell>
        </row>
        <row r="464">
          <cell r="B464">
            <v>40002139</v>
          </cell>
          <cell r="Y464">
            <v>43461.81</v>
          </cell>
          <cell r="AC464">
            <v>4.5</v>
          </cell>
        </row>
        <row r="465">
          <cell r="B465">
            <v>40642060</v>
          </cell>
          <cell r="Y465">
            <v>120317.5</v>
          </cell>
          <cell r="AC465">
            <v>4</v>
          </cell>
        </row>
        <row r="466">
          <cell r="B466">
            <v>40002118</v>
          </cell>
          <cell r="Y466">
            <v>35801.72</v>
          </cell>
          <cell r="AC466">
            <v>1.2</v>
          </cell>
        </row>
        <row r="467">
          <cell r="B467">
            <v>104540540</v>
          </cell>
          <cell r="Y467">
            <v>439526.16</v>
          </cell>
          <cell r="AC467">
            <v>6.5</v>
          </cell>
        </row>
        <row r="468">
          <cell r="B468">
            <v>40002148</v>
          </cell>
          <cell r="Y468">
            <v>447625.8</v>
          </cell>
          <cell r="AC468">
            <v>5.4</v>
          </cell>
        </row>
        <row r="469">
          <cell r="B469">
            <v>40002119</v>
          </cell>
          <cell r="Y469">
            <v>299883.36</v>
          </cell>
          <cell r="AC469">
            <v>0.9</v>
          </cell>
        </row>
        <row r="470">
          <cell r="B470">
            <v>40002138</v>
          </cell>
          <cell r="Y470">
            <v>0</v>
          </cell>
          <cell r="AC470">
            <v>84</v>
          </cell>
        </row>
        <row r="471">
          <cell r="B471">
            <v>40002134</v>
          </cell>
          <cell r="Y471">
            <v>2000000</v>
          </cell>
          <cell r="AC471">
            <v>4.2</v>
          </cell>
        </row>
        <row r="472">
          <cell r="B472">
            <v>40002131</v>
          </cell>
          <cell r="Y472">
            <v>3900000</v>
          </cell>
          <cell r="AC472">
            <v>1.3</v>
          </cell>
        </row>
        <row r="473">
          <cell r="B473">
            <v>40002121</v>
          </cell>
          <cell r="Y473">
            <v>3050000</v>
          </cell>
          <cell r="AC473">
            <v>48.6</v>
          </cell>
        </row>
        <row r="474">
          <cell r="B474">
            <v>104534910</v>
          </cell>
          <cell r="Y474">
            <v>3100000</v>
          </cell>
          <cell r="AC474">
            <v>47</v>
          </cell>
        </row>
        <row r="475">
          <cell r="B475">
            <v>40002157</v>
          </cell>
          <cell r="Y475">
            <v>1100000</v>
          </cell>
          <cell r="AC475">
            <v>8</v>
          </cell>
        </row>
        <row r="476">
          <cell r="B476">
            <v>40002156</v>
          </cell>
          <cell r="Y476">
            <v>4800000</v>
          </cell>
          <cell r="AC476">
            <v>78</v>
          </cell>
        </row>
        <row r="477">
          <cell r="B477">
            <v>40002159</v>
          </cell>
          <cell r="Y477">
            <v>231522</v>
          </cell>
          <cell r="AC477">
            <v>3.8</v>
          </cell>
        </row>
        <row r="478">
          <cell r="B478">
            <v>40002142</v>
          </cell>
          <cell r="Y478">
            <v>1500000</v>
          </cell>
          <cell r="AC478">
            <v>27.5</v>
          </cell>
        </row>
        <row r="479">
          <cell r="B479">
            <v>92009223</v>
          </cell>
          <cell r="Y479">
            <v>2300000</v>
          </cell>
          <cell r="AC479">
            <v>10</v>
          </cell>
        </row>
        <row r="480">
          <cell r="B480">
            <v>40002140</v>
          </cell>
          <cell r="Y480">
            <v>2450000</v>
          </cell>
          <cell r="AC480">
            <v>24.5</v>
          </cell>
        </row>
        <row r="481">
          <cell r="B481">
            <v>40002135</v>
          </cell>
          <cell r="Y481">
            <v>3700000</v>
          </cell>
          <cell r="AC481">
            <v>64.5</v>
          </cell>
        </row>
        <row r="482">
          <cell r="B482">
            <v>104537530</v>
          </cell>
          <cell r="Y482">
            <v>0</v>
          </cell>
          <cell r="AC482">
            <v>64.5</v>
          </cell>
        </row>
        <row r="483">
          <cell r="B483">
            <v>105201810</v>
          </cell>
          <cell r="Y483">
            <v>4000000</v>
          </cell>
          <cell r="AC483">
            <v>65</v>
          </cell>
        </row>
        <row r="484">
          <cell r="B484">
            <v>105201820</v>
          </cell>
          <cell r="Y484">
            <v>5100000</v>
          </cell>
          <cell r="AC484">
            <v>82</v>
          </cell>
        </row>
        <row r="485">
          <cell r="B485">
            <v>100093700</v>
          </cell>
          <cell r="Y485">
            <v>3800000</v>
          </cell>
          <cell r="AC485">
            <v>54</v>
          </cell>
        </row>
        <row r="486">
          <cell r="B486">
            <v>40002161</v>
          </cell>
          <cell r="Y486">
            <v>3200000</v>
          </cell>
          <cell r="AC486">
            <v>67</v>
          </cell>
        </row>
        <row r="487">
          <cell r="B487">
            <v>105201000</v>
          </cell>
          <cell r="Y487">
            <v>298651</v>
          </cell>
          <cell r="AC487">
            <v>10</v>
          </cell>
        </row>
        <row r="488">
          <cell r="B488">
            <v>105200980</v>
          </cell>
          <cell r="Y488">
            <v>189225</v>
          </cell>
          <cell r="AC488">
            <v>10</v>
          </cell>
        </row>
        <row r="489">
          <cell r="B489">
            <v>105200990</v>
          </cell>
          <cell r="Y489">
            <v>252231</v>
          </cell>
          <cell r="AC489">
            <v>12</v>
          </cell>
        </row>
        <row r="490">
          <cell r="B490">
            <v>40002158</v>
          </cell>
          <cell r="Y490">
            <v>0</v>
          </cell>
          <cell r="AC490">
            <v>45.85</v>
          </cell>
        </row>
        <row r="491">
          <cell r="B491">
            <v>104547210</v>
          </cell>
          <cell r="Y491">
            <v>0</v>
          </cell>
          <cell r="AC491">
            <v>41.3</v>
          </cell>
        </row>
        <row r="492">
          <cell r="B492">
            <v>104531500</v>
          </cell>
          <cell r="Y492">
            <v>0</v>
          </cell>
          <cell r="AC492">
            <v>41</v>
          </cell>
        </row>
        <row r="493">
          <cell r="B493">
            <v>104543190</v>
          </cell>
          <cell r="Y493">
            <v>0</v>
          </cell>
          <cell r="AC493">
            <v>41.3</v>
          </cell>
        </row>
        <row r="494">
          <cell r="B494">
            <v>104537520</v>
          </cell>
          <cell r="Y494">
            <v>0</v>
          </cell>
          <cell r="AC494">
            <v>41</v>
          </cell>
        </row>
        <row r="495">
          <cell r="B495">
            <v>104539960</v>
          </cell>
          <cell r="Y495">
            <v>0</v>
          </cell>
          <cell r="AC495">
            <v>64</v>
          </cell>
        </row>
        <row r="496">
          <cell r="B496">
            <v>104539970</v>
          </cell>
          <cell r="Y496">
            <v>0</v>
          </cell>
          <cell r="AC496">
            <v>28</v>
          </cell>
        </row>
        <row r="497">
          <cell r="B497">
            <v>92009256</v>
          </cell>
          <cell r="Y497">
            <v>0</v>
          </cell>
          <cell r="AC497">
            <v>10</v>
          </cell>
        </row>
        <row r="498">
          <cell r="B498">
            <v>100093710</v>
          </cell>
          <cell r="Y498">
            <v>0</v>
          </cell>
          <cell r="AC498">
            <v>11.6</v>
          </cell>
        </row>
        <row r="499">
          <cell r="B499">
            <v>40002126</v>
          </cell>
          <cell r="Y499">
            <v>0</v>
          </cell>
          <cell r="AC499">
            <v>11.8</v>
          </cell>
        </row>
        <row r="500">
          <cell r="B500">
            <v>92009271</v>
          </cell>
          <cell r="Y500">
            <v>0</v>
          </cell>
          <cell r="AC500">
            <v>10</v>
          </cell>
        </row>
        <row r="501">
          <cell r="B501">
            <v>104534380</v>
          </cell>
          <cell r="Y501">
            <v>25000</v>
          </cell>
          <cell r="AC501">
            <v>6.95</v>
          </cell>
        </row>
        <row r="502">
          <cell r="B502">
            <v>40002128</v>
          </cell>
          <cell r="Y502">
            <v>1400000</v>
          </cell>
          <cell r="AC502">
            <v>2.5</v>
          </cell>
        </row>
        <row r="503">
          <cell r="B503">
            <v>105201140</v>
          </cell>
          <cell r="Y503">
            <v>420000</v>
          </cell>
          <cell r="AC503">
            <v>40</v>
          </cell>
        </row>
        <row r="504">
          <cell r="B504">
            <v>104531070</v>
          </cell>
          <cell r="Y504">
            <v>50000</v>
          </cell>
          <cell r="AC504">
            <v>3</v>
          </cell>
        </row>
        <row r="505">
          <cell r="B505">
            <v>104512230</v>
          </cell>
          <cell r="Y505">
            <v>91000</v>
          </cell>
          <cell r="AC505">
            <v>10</v>
          </cell>
        </row>
        <row r="506">
          <cell r="B506">
            <v>104514840</v>
          </cell>
          <cell r="Y506">
            <v>88000</v>
          </cell>
          <cell r="AC506">
            <v>10</v>
          </cell>
        </row>
        <row r="507">
          <cell r="B507">
            <v>150000273</v>
          </cell>
          <cell r="Y507">
            <v>78000</v>
          </cell>
          <cell r="AC507">
            <v>18.32</v>
          </cell>
        </row>
        <row r="508">
          <cell r="B508">
            <v>104534130</v>
          </cell>
          <cell r="Y508">
            <v>46900</v>
          </cell>
          <cell r="AC508">
            <v>6</v>
          </cell>
        </row>
        <row r="509">
          <cell r="B509">
            <v>104500940</v>
          </cell>
          <cell r="Y509">
            <v>55000</v>
          </cell>
          <cell r="AC509">
            <v>18</v>
          </cell>
        </row>
        <row r="510">
          <cell r="B510">
            <v>104540480</v>
          </cell>
          <cell r="Y510">
            <v>25300</v>
          </cell>
          <cell r="AC510">
            <v>9.9600000000000009</v>
          </cell>
        </row>
        <row r="511">
          <cell r="B511">
            <v>104500860</v>
          </cell>
          <cell r="Y511">
            <v>44000</v>
          </cell>
          <cell r="AC511">
            <v>20</v>
          </cell>
        </row>
        <row r="512">
          <cell r="B512">
            <v>104519250</v>
          </cell>
          <cell r="Y512">
            <v>19000</v>
          </cell>
          <cell r="AC512">
            <v>9.9600000000000009</v>
          </cell>
        </row>
        <row r="513">
          <cell r="B513">
            <v>101310243</v>
          </cell>
          <cell r="Y513">
            <v>22800</v>
          </cell>
          <cell r="AC513">
            <v>6</v>
          </cell>
        </row>
        <row r="514">
          <cell r="B514">
            <v>104530120</v>
          </cell>
          <cell r="Y514">
            <v>21588</v>
          </cell>
          <cell r="AC514">
            <v>6</v>
          </cell>
        </row>
        <row r="515">
          <cell r="B515">
            <v>150001445</v>
          </cell>
          <cell r="Y515">
            <v>22400</v>
          </cell>
          <cell r="AC515">
            <v>10</v>
          </cell>
        </row>
        <row r="516">
          <cell r="B516">
            <v>104524420</v>
          </cell>
          <cell r="Y516">
            <v>70000</v>
          </cell>
          <cell r="AC516">
            <v>6</v>
          </cell>
        </row>
        <row r="517">
          <cell r="B517">
            <v>104521640</v>
          </cell>
          <cell r="Y517">
            <v>40000</v>
          </cell>
          <cell r="AC517">
            <v>5</v>
          </cell>
        </row>
        <row r="518">
          <cell r="B518">
            <v>104537630</v>
          </cell>
          <cell r="Y518">
            <v>83866</v>
          </cell>
          <cell r="AC518">
            <v>10</v>
          </cell>
        </row>
        <row r="519">
          <cell r="B519">
            <v>104511950</v>
          </cell>
          <cell r="Y519">
            <v>30244</v>
          </cell>
          <cell r="AC519">
            <v>2.8860000000000001</v>
          </cell>
        </row>
        <row r="520">
          <cell r="B520">
            <v>104540490</v>
          </cell>
          <cell r="Y520">
            <v>53880</v>
          </cell>
          <cell r="AC520">
            <v>18.308</v>
          </cell>
        </row>
        <row r="521">
          <cell r="B521">
            <v>104512690</v>
          </cell>
          <cell r="Y521">
            <v>47000</v>
          </cell>
          <cell r="AC521">
            <v>15.88</v>
          </cell>
        </row>
        <row r="522">
          <cell r="B522">
            <v>104531100</v>
          </cell>
          <cell r="Y522">
            <v>20000</v>
          </cell>
          <cell r="AC522">
            <v>3</v>
          </cell>
        </row>
        <row r="523">
          <cell r="B523">
            <v>104514870</v>
          </cell>
          <cell r="Y523">
            <v>30300</v>
          </cell>
          <cell r="AC523">
            <v>10</v>
          </cell>
        </row>
        <row r="524">
          <cell r="B524">
            <v>104521960</v>
          </cell>
          <cell r="Y524">
            <v>11300</v>
          </cell>
          <cell r="AC524">
            <v>2.4</v>
          </cell>
        </row>
        <row r="525">
          <cell r="B525">
            <v>104537620</v>
          </cell>
          <cell r="Y525">
            <v>36000</v>
          </cell>
          <cell r="AC525">
            <v>3</v>
          </cell>
        </row>
        <row r="526">
          <cell r="B526">
            <v>201230620</v>
          </cell>
          <cell r="Y526">
            <v>7200</v>
          </cell>
          <cell r="AC526">
            <v>6</v>
          </cell>
        </row>
        <row r="527">
          <cell r="B527">
            <v>150001692</v>
          </cell>
          <cell r="Y527">
            <v>10100</v>
          </cell>
          <cell r="AC527">
            <v>10</v>
          </cell>
        </row>
        <row r="528">
          <cell r="B528">
            <v>104534090</v>
          </cell>
          <cell r="Y528">
            <v>13000</v>
          </cell>
          <cell r="AC528">
            <v>10</v>
          </cell>
        </row>
        <row r="529">
          <cell r="B529">
            <v>201200131</v>
          </cell>
          <cell r="Y529">
            <v>15000</v>
          </cell>
          <cell r="AC529">
            <v>20</v>
          </cell>
        </row>
        <row r="530">
          <cell r="B530">
            <v>150001883</v>
          </cell>
          <cell r="Y530">
            <v>10100</v>
          </cell>
          <cell r="AC530">
            <v>10</v>
          </cell>
        </row>
        <row r="531">
          <cell r="B531">
            <v>201230700</v>
          </cell>
          <cell r="Y531">
            <v>18000</v>
          </cell>
          <cell r="AC531">
            <v>20</v>
          </cell>
        </row>
        <row r="532">
          <cell r="B532">
            <v>201230300</v>
          </cell>
          <cell r="Y532">
            <v>14800</v>
          </cell>
          <cell r="AC532">
            <v>20</v>
          </cell>
        </row>
        <row r="533">
          <cell r="B533">
            <v>201230210</v>
          </cell>
          <cell r="Y533">
            <v>7200</v>
          </cell>
          <cell r="AC533">
            <v>6</v>
          </cell>
        </row>
        <row r="534">
          <cell r="B534">
            <v>104519850</v>
          </cell>
          <cell r="Y534">
            <v>55210</v>
          </cell>
          <cell r="AC534">
            <v>17</v>
          </cell>
        </row>
        <row r="535">
          <cell r="B535">
            <v>104544600</v>
          </cell>
          <cell r="Y535">
            <v>57070</v>
          </cell>
          <cell r="AC535">
            <v>8.5</v>
          </cell>
        </row>
        <row r="536">
          <cell r="B536">
            <v>104516010</v>
          </cell>
          <cell r="Y536">
            <v>50400</v>
          </cell>
          <cell r="AC536">
            <v>9.36</v>
          </cell>
        </row>
        <row r="537">
          <cell r="B537">
            <v>104544610</v>
          </cell>
          <cell r="Y537">
            <v>58500</v>
          </cell>
          <cell r="AC537">
            <v>8.5</v>
          </cell>
        </row>
        <row r="538">
          <cell r="B538">
            <v>104520490</v>
          </cell>
          <cell r="Y538">
            <v>49500</v>
          </cell>
          <cell r="AC538">
            <v>9.36</v>
          </cell>
        </row>
        <row r="539">
          <cell r="B539">
            <v>104533710</v>
          </cell>
          <cell r="Y539">
            <v>29900</v>
          </cell>
          <cell r="AC539">
            <v>17.399999999999999</v>
          </cell>
        </row>
        <row r="540">
          <cell r="B540">
            <v>201221650</v>
          </cell>
          <cell r="Y540">
            <v>17302.965120000001</v>
          </cell>
          <cell r="AC540">
            <v>6</v>
          </cell>
        </row>
        <row r="541">
          <cell r="B541">
            <v>104530130</v>
          </cell>
          <cell r="Y541">
            <v>16900</v>
          </cell>
          <cell r="AC541">
            <v>6</v>
          </cell>
        </row>
        <row r="542">
          <cell r="B542">
            <v>201210650</v>
          </cell>
          <cell r="Y542">
            <v>13200</v>
          </cell>
          <cell r="AC542">
            <v>6</v>
          </cell>
        </row>
        <row r="543">
          <cell r="B543">
            <v>104530140</v>
          </cell>
          <cell r="Y543">
            <v>15000</v>
          </cell>
          <cell r="AC543">
            <v>6</v>
          </cell>
        </row>
        <row r="544">
          <cell r="B544">
            <v>104531630</v>
          </cell>
          <cell r="Y544">
            <v>68600</v>
          </cell>
          <cell r="AC544">
            <v>17.399999999999999</v>
          </cell>
        </row>
        <row r="545">
          <cell r="B545">
            <v>104530240</v>
          </cell>
          <cell r="Y545">
            <v>18990</v>
          </cell>
          <cell r="AC545">
            <v>7.8</v>
          </cell>
        </row>
        <row r="546">
          <cell r="B546">
            <v>201211550</v>
          </cell>
          <cell r="Y546">
            <v>19500</v>
          </cell>
          <cell r="AC546">
            <v>6</v>
          </cell>
        </row>
        <row r="547">
          <cell r="B547">
            <v>201200082</v>
          </cell>
          <cell r="Y547">
            <v>19500</v>
          </cell>
          <cell r="AC547">
            <v>9.1999999999999993</v>
          </cell>
        </row>
        <row r="548">
          <cell r="B548">
            <v>201211650</v>
          </cell>
          <cell r="Y548">
            <v>16800</v>
          </cell>
          <cell r="AC548">
            <v>6</v>
          </cell>
        </row>
        <row r="549">
          <cell r="B549">
            <v>104544870</v>
          </cell>
          <cell r="Y549">
            <v>20900</v>
          </cell>
          <cell r="AC549">
            <v>3</v>
          </cell>
        </row>
        <row r="550">
          <cell r="B550">
            <v>104542810</v>
          </cell>
          <cell r="Y550">
            <v>18600</v>
          </cell>
          <cell r="AC550">
            <v>3.5</v>
          </cell>
        </row>
        <row r="551">
          <cell r="B551">
            <v>104351690</v>
          </cell>
          <cell r="Y551">
            <v>12200</v>
          </cell>
          <cell r="AC551">
            <v>4.032</v>
          </cell>
        </row>
        <row r="552">
          <cell r="B552">
            <v>104547440</v>
          </cell>
          <cell r="Y552">
            <v>22100</v>
          </cell>
          <cell r="AC552">
            <v>2.72</v>
          </cell>
        </row>
        <row r="553">
          <cell r="B553">
            <v>104538630</v>
          </cell>
          <cell r="Y553">
            <v>33000</v>
          </cell>
          <cell r="AC553">
            <v>5.4</v>
          </cell>
        </row>
        <row r="554">
          <cell r="B554">
            <v>104538640</v>
          </cell>
          <cell r="Y554">
            <v>42000</v>
          </cell>
          <cell r="AC554">
            <v>4.8</v>
          </cell>
        </row>
        <row r="555">
          <cell r="B555">
            <v>104521730</v>
          </cell>
          <cell r="Y555">
            <v>40700</v>
          </cell>
          <cell r="AC555">
            <v>4</v>
          </cell>
        </row>
        <row r="556">
          <cell r="B556">
            <v>104521820</v>
          </cell>
          <cell r="Y556">
            <v>30910</v>
          </cell>
          <cell r="AC556">
            <v>4</v>
          </cell>
        </row>
        <row r="557">
          <cell r="B557">
            <v>104544830</v>
          </cell>
          <cell r="Y557">
            <v>49000</v>
          </cell>
          <cell r="AC557">
            <v>4</v>
          </cell>
        </row>
        <row r="558">
          <cell r="B558">
            <v>104544840</v>
          </cell>
          <cell r="Y558">
            <v>44000</v>
          </cell>
          <cell r="AC558">
            <v>4</v>
          </cell>
        </row>
        <row r="559">
          <cell r="B559">
            <v>104544850</v>
          </cell>
          <cell r="Y559">
            <v>46000</v>
          </cell>
          <cell r="AC559">
            <v>4</v>
          </cell>
        </row>
        <row r="560">
          <cell r="B560">
            <v>104544860</v>
          </cell>
          <cell r="Y560">
            <v>36000</v>
          </cell>
          <cell r="AC560">
            <v>4</v>
          </cell>
        </row>
        <row r="561">
          <cell r="B561">
            <v>104534440</v>
          </cell>
          <cell r="Y561">
            <v>34200</v>
          </cell>
          <cell r="AC561">
            <v>5.04</v>
          </cell>
        </row>
        <row r="562">
          <cell r="B562">
            <v>104534450</v>
          </cell>
          <cell r="Y562">
            <v>28080</v>
          </cell>
          <cell r="AC562">
            <v>5.04</v>
          </cell>
        </row>
        <row r="563">
          <cell r="B563">
            <v>104534460</v>
          </cell>
          <cell r="Y563">
            <v>28080</v>
          </cell>
          <cell r="AC563">
            <v>5.04</v>
          </cell>
        </row>
        <row r="564">
          <cell r="B564">
            <v>104534470</v>
          </cell>
          <cell r="Y564">
            <v>28080</v>
          </cell>
          <cell r="AC564">
            <v>5.04</v>
          </cell>
        </row>
        <row r="565">
          <cell r="B565">
            <v>104539160</v>
          </cell>
          <cell r="Y565">
            <v>27273</v>
          </cell>
          <cell r="AC565">
            <v>6</v>
          </cell>
        </row>
        <row r="566">
          <cell r="B566">
            <v>104543130</v>
          </cell>
          <cell r="Y566">
            <v>35000</v>
          </cell>
          <cell r="AC566">
            <v>6</v>
          </cell>
        </row>
        <row r="567">
          <cell r="B567">
            <v>104541830</v>
          </cell>
          <cell r="Y567">
            <v>22000</v>
          </cell>
          <cell r="AC567">
            <v>4.32</v>
          </cell>
        </row>
        <row r="568">
          <cell r="B568">
            <v>104538620</v>
          </cell>
          <cell r="Y568">
            <v>53000</v>
          </cell>
          <cell r="AC568">
            <v>5</v>
          </cell>
        </row>
        <row r="569">
          <cell r="B569">
            <v>104538200</v>
          </cell>
          <cell r="Y569">
            <v>75000</v>
          </cell>
          <cell r="AC569">
            <v>6</v>
          </cell>
        </row>
        <row r="570">
          <cell r="B570">
            <v>104538650</v>
          </cell>
          <cell r="Y570">
            <v>18000</v>
          </cell>
          <cell r="AC570">
            <v>2.4</v>
          </cell>
        </row>
        <row r="571">
          <cell r="B571">
            <v>104547500</v>
          </cell>
          <cell r="Y571">
            <v>210000</v>
          </cell>
          <cell r="AC571">
            <v>8</v>
          </cell>
        </row>
        <row r="572">
          <cell r="B572">
            <v>104547510</v>
          </cell>
          <cell r="Y572">
            <v>154000</v>
          </cell>
          <cell r="AC572">
            <v>8</v>
          </cell>
        </row>
        <row r="573">
          <cell r="B573">
            <v>104547490</v>
          </cell>
          <cell r="Y573">
            <v>194000</v>
          </cell>
          <cell r="AC573">
            <v>8</v>
          </cell>
        </row>
        <row r="574">
          <cell r="B574">
            <v>104547520</v>
          </cell>
          <cell r="Y574">
            <v>182000</v>
          </cell>
          <cell r="AC574">
            <v>8</v>
          </cell>
        </row>
        <row r="575">
          <cell r="B575">
            <v>104528840</v>
          </cell>
          <cell r="Y575">
            <v>65000</v>
          </cell>
          <cell r="AC575">
            <v>10</v>
          </cell>
        </row>
        <row r="576">
          <cell r="B576">
            <v>104542720</v>
          </cell>
          <cell r="Y576">
            <v>70000</v>
          </cell>
          <cell r="AC576">
            <v>6</v>
          </cell>
        </row>
        <row r="577">
          <cell r="B577">
            <v>104543780</v>
          </cell>
          <cell r="Y577">
            <v>19200</v>
          </cell>
          <cell r="AC577">
            <v>2.92</v>
          </cell>
        </row>
        <row r="578">
          <cell r="B578">
            <v>104542710</v>
          </cell>
          <cell r="Y578">
            <v>29000</v>
          </cell>
          <cell r="AC578">
            <v>10</v>
          </cell>
        </row>
        <row r="579">
          <cell r="B579">
            <v>104540430</v>
          </cell>
          <cell r="Y579">
            <v>18000</v>
          </cell>
          <cell r="AC579">
            <v>2.82</v>
          </cell>
        </row>
        <row r="580">
          <cell r="B580">
            <v>104543120</v>
          </cell>
          <cell r="Y580">
            <v>57600</v>
          </cell>
          <cell r="AC580">
            <v>20.8</v>
          </cell>
        </row>
        <row r="581">
          <cell r="B581">
            <v>104548410</v>
          </cell>
          <cell r="Y581">
            <v>46000</v>
          </cell>
          <cell r="AC581">
            <v>4.8</v>
          </cell>
        </row>
        <row r="582">
          <cell r="B582">
            <v>104548420</v>
          </cell>
          <cell r="Y582">
            <v>48500</v>
          </cell>
          <cell r="AC582">
            <v>4.8</v>
          </cell>
        </row>
        <row r="583">
          <cell r="B583">
            <v>107600030</v>
          </cell>
          <cell r="Y583">
            <v>7000</v>
          </cell>
          <cell r="AC583">
            <v>6</v>
          </cell>
        </row>
        <row r="584">
          <cell r="B584">
            <v>107600010</v>
          </cell>
          <cell r="Y584">
            <v>7500</v>
          </cell>
          <cell r="AC584">
            <v>3.96</v>
          </cell>
        </row>
        <row r="585">
          <cell r="B585">
            <v>107600040</v>
          </cell>
          <cell r="Y585">
            <v>7000</v>
          </cell>
          <cell r="AC585">
            <v>6</v>
          </cell>
        </row>
        <row r="586">
          <cell r="B586">
            <v>107600020</v>
          </cell>
          <cell r="Y586">
            <v>7500</v>
          </cell>
          <cell r="AC586">
            <v>3.96</v>
          </cell>
        </row>
        <row r="587">
          <cell r="B587">
            <v>150001225</v>
          </cell>
          <cell r="Y587">
            <v>16500</v>
          </cell>
          <cell r="AC587">
            <v>8.4</v>
          </cell>
        </row>
        <row r="588">
          <cell r="B588">
            <v>150001224</v>
          </cell>
          <cell r="Y588">
            <v>17300</v>
          </cell>
          <cell r="AC588">
            <v>8.4</v>
          </cell>
        </row>
        <row r="589">
          <cell r="B589">
            <v>150001223</v>
          </cell>
          <cell r="Y589">
            <v>18900</v>
          </cell>
          <cell r="AC589">
            <v>8.4</v>
          </cell>
        </row>
        <row r="590">
          <cell r="B590">
            <v>150001228</v>
          </cell>
          <cell r="Y590">
            <v>16900</v>
          </cell>
          <cell r="AC590">
            <v>8.4</v>
          </cell>
        </row>
        <row r="591">
          <cell r="B591">
            <v>104546970</v>
          </cell>
          <cell r="Y591">
            <v>18900</v>
          </cell>
          <cell r="AC591">
            <v>8.4</v>
          </cell>
        </row>
        <row r="592">
          <cell r="B592">
            <v>150001227</v>
          </cell>
          <cell r="Y592">
            <v>17500</v>
          </cell>
          <cell r="AC592">
            <v>8.4</v>
          </cell>
        </row>
        <row r="593">
          <cell r="B593">
            <v>150001229</v>
          </cell>
          <cell r="Y593">
            <v>17500</v>
          </cell>
          <cell r="AC593">
            <v>8.4</v>
          </cell>
        </row>
        <row r="594">
          <cell r="B594">
            <v>104546930</v>
          </cell>
          <cell r="Y594">
            <v>5490</v>
          </cell>
          <cell r="AC594">
            <v>3.36</v>
          </cell>
        </row>
        <row r="595">
          <cell r="B595">
            <v>104546920</v>
          </cell>
          <cell r="Y595">
            <v>5490</v>
          </cell>
          <cell r="AC595">
            <v>3.36</v>
          </cell>
        </row>
        <row r="596">
          <cell r="B596">
            <v>104546940</v>
          </cell>
          <cell r="Y596">
            <v>5490</v>
          </cell>
          <cell r="AC596">
            <v>3.36</v>
          </cell>
        </row>
        <row r="597">
          <cell r="B597">
            <v>104548140</v>
          </cell>
          <cell r="Y597">
            <v>30000</v>
          </cell>
          <cell r="AC597">
            <v>6.6</v>
          </cell>
        </row>
        <row r="598">
          <cell r="B598">
            <v>104548160</v>
          </cell>
          <cell r="Y598">
            <v>30000</v>
          </cell>
          <cell r="AC598">
            <v>6</v>
          </cell>
        </row>
        <row r="599">
          <cell r="B599">
            <v>104548150</v>
          </cell>
          <cell r="Y599">
            <v>30000</v>
          </cell>
          <cell r="AC599">
            <v>6</v>
          </cell>
        </row>
        <row r="600">
          <cell r="B600">
            <v>104547240</v>
          </cell>
          <cell r="Y600">
            <v>13500</v>
          </cell>
          <cell r="AC600">
            <v>3.48</v>
          </cell>
        </row>
        <row r="601">
          <cell r="B601">
            <v>104547290</v>
          </cell>
          <cell r="Y601">
            <v>13500</v>
          </cell>
          <cell r="AC601">
            <v>3.48</v>
          </cell>
        </row>
        <row r="602">
          <cell r="B602">
            <v>150001049</v>
          </cell>
          <cell r="Y602">
            <v>7500</v>
          </cell>
          <cell r="AC602">
            <v>4.7039999999999997</v>
          </cell>
        </row>
        <row r="603">
          <cell r="B603">
            <v>104547250</v>
          </cell>
          <cell r="Y603">
            <v>15200</v>
          </cell>
          <cell r="AC603">
            <v>3.6</v>
          </cell>
        </row>
        <row r="604">
          <cell r="B604">
            <v>104547270</v>
          </cell>
          <cell r="Y604">
            <v>15200</v>
          </cell>
          <cell r="AC604">
            <v>3.6</v>
          </cell>
        </row>
        <row r="605">
          <cell r="B605">
            <v>104547260</v>
          </cell>
          <cell r="Y605">
            <v>15200</v>
          </cell>
          <cell r="AC605">
            <v>3.6</v>
          </cell>
        </row>
        <row r="606">
          <cell r="B606">
            <v>150000092</v>
          </cell>
          <cell r="Y606">
            <v>7500</v>
          </cell>
          <cell r="AC606">
            <v>4.7039999999999997</v>
          </cell>
        </row>
        <row r="607">
          <cell r="B607">
            <v>104547280</v>
          </cell>
          <cell r="Y607">
            <v>15200</v>
          </cell>
          <cell r="AC607">
            <v>3.6</v>
          </cell>
        </row>
        <row r="608">
          <cell r="B608">
            <v>150000093</v>
          </cell>
          <cell r="Y608">
            <v>7500</v>
          </cell>
          <cell r="AC608">
            <v>4.7039999999999997</v>
          </cell>
        </row>
        <row r="609">
          <cell r="B609">
            <v>104524190</v>
          </cell>
          <cell r="Y609">
            <v>13200</v>
          </cell>
          <cell r="AC609">
            <v>3.6</v>
          </cell>
        </row>
        <row r="610">
          <cell r="B610">
            <v>104531650</v>
          </cell>
          <cell r="Y610">
            <v>13200</v>
          </cell>
          <cell r="AC610">
            <v>3.6</v>
          </cell>
        </row>
        <row r="611">
          <cell r="B611">
            <v>104524180</v>
          </cell>
          <cell r="Y611">
            <v>13200</v>
          </cell>
          <cell r="AC611">
            <v>3.6</v>
          </cell>
        </row>
        <row r="612">
          <cell r="B612">
            <v>104524200</v>
          </cell>
          <cell r="Y612">
            <v>13200</v>
          </cell>
          <cell r="AC612">
            <v>3.6</v>
          </cell>
        </row>
        <row r="613">
          <cell r="B613">
            <v>104528690</v>
          </cell>
          <cell r="Y613">
            <v>13200</v>
          </cell>
          <cell r="AC613">
            <v>3.6</v>
          </cell>
        </row>
        <row r="614">
          <cell r="B614">
            <v>104524160</v>
          </cell>
          <cell r="Y614">
            <v>13200</v>
          </cell>
          <cell r="AC614">
            <v>3.6</v>
          </cell>
        </row>
        <row r="615">
          <cell r="B615">
            <v>150000094</v>
          </cell>
          <cell r="Y615">
            <v>7500</v>
          </cell>
          <cell r="AC615">
            <v>4.7039999999999997</v>
          </cell>
        </row>
        <row r="616">
          <cell r="B616">
            <v>104549110</v>
          </cell>
          <cell r="Y616">
            <v>13090</v>
          </cell>
          <cell r="AC616">
            <v>12</v>
          </cell>
        </row>
        <row r="617">
          <cell r="B617">
            <v>104549100</v>
          </cell>
          <cell r="Y617">
            <v>13090</v>
          </cell>
          <cell r="AC617">
            <v>12</v>
          </cell>
        </row>
        <row r="618">
          <cell r="B618">
            <v>104549120</v>
          </cell>
          <cell r="Y618">
            <v>13090</v>
          </cell>
          <cell r="AC618">
            <v>12</v>
          </cell>
        </row>
        <row r="619">
          <cell r="B619">
            <v>104537600</v>
          </cell>
          <cell r="Y619">
            <v>24500</v>
          </cell>
          <cell r="AC619">
            <v>2.56</v>
          </cell>
        </row>
        <row r="620">
          <cell r="B620">
            <v>104548610</v>
          </cell>
          <cell r="Y620">
            <v>0</v>
          </cell>
          <cell r="AC620">
            <v>3.36</v>
          </cell>
        </row>
        <row r="621">
          <cell r="B621">
            <v>104548620</v>
          </cell>
          <cell r="Y621">
            <v>0</v>
          </cell>
          <cell r="AC621">
            <v>3.36</v>
          </cell>
        </row>
        <row r="622">
          <cell r="B622">
            <v>104548630</v>
          </cell>
          <cell r="Y622">
            <v>0</v>
          </cell>
          <cell r="AC622">
            <v>3.36</v>
          </cell>
        </row>
        <row r="623">
          <cell r="B623">
            <v>104548640</v>
          </cell>
          <cell r="Y623">
            <v>0</v>
          </cell>
          <cell r="AC623">
            <v>3.36</v>
          </cell>
        </row>
        <row r="624">
          <cell r="B624">
            <v>104542890</v>
          </cell>
          <cell r="Y624">
            <v>14400</v>
          </cell>
          <cell r="AC624">
            <v>1.8</v>
          </cell>
        </row>
        <row r="625">
          <cell r="B625">
            <v>104524450</v>
          </cell>
          <cell r="Y625">
            <v>14440</v>
          </cell>
          <cell r="AC625">
            <v>1.8</v>
          </cell>
        </row>
        <row r="626">
          <cell r="B626">
            <v>104542910</v>
          </cell>
          <cell r="Y626">
            <v>14440</v>
          </cell>
          <cell r="AC626">
            <v>1.8</v>
          </cell>
        </row>
        <row r="627">
          <cell r="B627">
            <v>104542920</v>
          </cell>
          <cell r="Y627">
            <v>25700</v>
          </cell>
          <cell r="AC627">
            <v>3.45</v>
          </cell>
        </row>
        <row r="628">
          <cell r="B628">
            <v>104542930</v>
          </cell>
          <cell r="Y628">
            <v>25700</v>
          </cell>
          <cell r="AC628">
            <v>3.45</v>
          </cell>
        </row>
        <row r="629">
          <cell r="B629">
            <v>104548950</v>
          </cell>
          <cell r="Y629">
            <v>0</v>
          </cell>
          <cell r="AC629">
            <v>3.45</v>
          </cell>
        </row>
        <row r="630">
          <cell r="B630">
            <v>104547410</v>
          </cell>
          <cell r="Y630">
            <v>0</v>
          </cell>
          <cell r="AC630">
            <v>3.36</v>
          </cell>
        </row>
        <row r="631">
          <cell r="B631">
            <v>104547400</v>
          </cell>
          <cell r="Y631">
            <v>0</v>
          </cell>
          <cell r="AC631">
            <v>2.88</v>
          </cell>
        </row>
        <row r="632">
          <cell r="B632">
            <v>104529270</v>
          </cell>
          <cell r="Y632">
            <v>13900</v>
          </cell>
          <cell r="AC632">
            <v>5.2</v>
          </cell>
        </row>
        <row r="633">
          <cell r="B633">
            <v>104529280</v>
          </cell>
          <cell r="Y633">
            <v>16900</v>
          </cell>
          <cell r="AC633">
            <v>5.2</v>
          </cell>
        </row>
        <row r="634">
          <cell r="B634">
            <v>104543490</v>
          </cell>
          <cell r="Y634">
            <v>37600</v>
          </cell>
          <cell r="AC634">
            <v>5.6</v>
          </cell>
        </row>
        <row r="635">
          <cell r="B635">
            <v>104543500</v>
          </cell>
          <cell r="Y635">
            <v>34400</v>
          </cell>
          <cell r="AC635">
            <v>5.6</v>
          </cell>
        </row>
        <row r="636">
          <cell r="B636">
            <v>104529000</v>
          </cell>
          <cell r="Y636">
            <v>17400</v>
          </cell>
          <cell r="AC636">
            <v>5.76</v>
          </cell>
        </row>
        <row r="637">
          <cell r="B637">
            <v>104529030</v>
          </cell>
          <cell r="Y637">
            <v>29000</v>
          </cell>
          <cell r="AC637">
            <v>5.76</v>
          </cell>
        </row>
        <row r="638">
          <cell r="B638">
            <v>104529460</v>
          </cell>
          <cell r="Y638">
            <v>13000</v>
          </cell>
          <cell r="AC638">
            <v>0.99</v>
          </cell>
        </row>
        <row r="639">
          <cell r="B639">
            <v>105154330</v>
          </cell>
          <cell r="Y639">
            <v>37000</v>
          </cell>
          <cell r="AC639">
            <v>3.6</v>
          </cell>
        </row>
        <row r="640">
          <cell r="B640">
            <v>104547420</v>
          </cell>
          <cell r="Y640">
            <v>0</v>
          </cell>
          <cell r="AC640">
            <v>2.88</v>
          </cell>
        </row>
        <row r="641">
          <cell r="B641">
            <v>104537580</v>
          </cell>
          <cell r="Y641">
            <v>23500</v>
          </cell>
          <cell r="AC641">
            <v>2.56</v>
          </cell>
        </row>
        <row r="642">
          <cell r="B642">
            <v>104529530</v>
          </cell>
          <cell r="Y642">
            <v>29100</v>
          </cell>
          <cell r="AC642">
            <v>3.36</v>
          </cell>
        </row>
        <row r="643">
          <cell r="B643">
            <v>104537590</v>
          </cell>
          <cell r="Y643">
            <v>23500</v>
          </cell>
          <cell r="AC643">
            <v>2.56</v>
          </cell>
        </row>
        <row r="644">
          <cell r="B644">
            <v>105154020</v>
          </cell>
          <cell r="Y644">
            <v>16600</v>
          </cell>
          <cell r="AC644">
            <v>2.3519999999999999</v>
          </cell>
        </row>
        <row r="645">
          <cell r="B645">
            <v>104543930</v>
          </cell>
          <cell r="Y645">
            <v>19000</v>
          </cell>
          <cell r="AC645">
            <v>2.88</v>
          </cell>
        </row>
        <row r="646">
          <cell r="B646">
            <v>104543880</v>
          </cell>
          <cell r="Y646">
            <v>29100</v>
          </cell>
          <cell r="AC646">
            <v>3.36</v>
          </cell>
        </row>
        <row r="647">
          <cell r="B647">
            <v>104254150</v>
          </cell>
          <cell r="Y647">
            <v>29900</v>
          </cell>
          <cell r="AC647">
            <v>3.2639999999999998</v>
          </cell>
        </row>
        <row r="648">
          <cell r="B648">
            <v>104527850</v>
          </cell>
          <cell r="Y648">
            <v>29100</v>
          </cell>
          <cell r="AC648">
            <v>3.2639999999999998</v>
          </cell>
        </row>
        <row r="649">
          <cell r="B649">
            <v>104518710</v>
          </cell>
          <cell r="Y649">
            <v>26600</v>
          </cell>
          <cell r="AC649">
            <v>3.2639999999999998</v>
          </cell>
        </row>
        <row r="650">
          <cell r="B650">
            <v>104521710</v>
          </cell>
          <cell r="Y650">
            <v>29900</v>
          </cell>
          <cell r="AC650">
            <v>3.1680000000000001</v>
          </cell>
        </row>
        <row r="651">
          <cell r="B651">
            <v>105154770</v>
          </cell>
          <cell r="Y651">
            <v>26700</v>
          </cell>
          <cell r="AC651">
            <v>3.2639999999999998</v>
          </cell>
        </row>
        <row r="652">
          <cell r="B652">
            <v>104543890</v>
          </cell>
          <cell r="Y652">
            <v>27900</v>
          </cell>
          <cell r="AC652">
            <v>3.36</v>
          </cell>
        </row>
        <row r="653">
          <cell r="B653">
            <v>104543920</v>
          </cell>
          <cell r="Y653">
            <v>19000</v>
          </cell>
          <cell r="AC653">
            <v>2.88</v>
          </cell>
        </row>
        <row r="654">
          <cell r="B654">
            <v>104539390</v>
          </cell>
          <cell r="Y654">
            <v>35700</v>
          </cell>
          <cell r="AC654">
            <v>0.81</v>
          </cell>
        </row>
        <row r="655">
          <cell r="B655">
            <v>104523150</v>
          </cell>
          <cell r="Y655">
            <v>35700</v>
          </cell>
          <cell r="AC655">
            <v>0.79200000000000004</v>
          </cell>
        </row>
        <row r="656">
          <cell r="B656">
            <v>104532430</v>
          </cell>
          <cell r="Y656">
            <v>31000</v>
          </cell>
          <cell r="AC656">
            <v>3.6</v>
          </cell>
        </row>
        <row r="657">
          <cell r="B657">
            <v>104546950</v>
          </cell>
          <cell r="Y657">
            <v>7900</v>
          </cell>
          <cell r="AC657">
            <v>1</v>
          </cell>
        </row>
        <row r="658">
          <cell r="B658">
            <v>105154030</v>
          </cell>
          <cell r="Y658">
            <v>20200</v>
          </cell>
          <cell r="AC658">
            <v>1.92</v>
          </cell>
        </row>
        <row r="659">
          <cell r="B659">
            <v>105154040</v>
          </cell>
          <cell r="Y659">
            <v>26500</v>
          </cell>
          <cell r="AC659">
            <v>2.48</v>
          </cell>
        </row>
        <row r="660">
          <cell r="B660">
            <v>104521100</v>
          </cell>
          <cell r="Y660">
            <v>21500</v>
          </cell>
          <cell r="AC660">
            <v>2.48</v>
          </cell>
        </row>
        <row r="661">
          <cell r="B661">
            <v>104545340</v>
          </cell>
          <cell r="Y661">
            <v>21600</v>
          </cell>
          <cell r="AC661">
            <v>1.8</v>
          </cell>
        </row>
        <row r="662">
          <cell r="B662">
            <v>104523160</v>
          </cell>
          <cell r="Y662">
            <v>22500</v>
          </cell>
          <cell r="AC662">
            <v>2.448</v>
          </cell>
        </row>
        <row r="663">
          <cell r="B663">
            <v>104523170</v>
          </cell>
          <cell r="Y663">
            <v>29000</v>
          </cell>
          <cell r="AC663">
            <v>2.016</v>
          </cell>
        </row>
        <row r="664">
          <cell r="B664">
            <v>104538930</v>
          </cell>
          <cell r="Y664">
            <v>15000</v>
          </cell>
          <cell r="AC664">
            <v>0.96</v>
          </cell>
        </row>
        <row r="665">
          <cell r="B665">
            <v>104542880</v>
          </cell>
          <cell r="Y665">
            <v>27900</v>
          </cell>
          <cell r="AC665">
            <v>3.45</v>
          </cell>
        </row>
        <row r="666">
          <cell r="B666">
            <v>104524440</v>
          </cell>
          <cell r="Y666">
            <v>25700</v>
          </cell>
          <cell r="AC666">
            <v>3.45</v>
          </cell>
        </row>
        <row r="667">
          <cell r="B667">
            <v>104542900</v>
          </cell>
          <cell r="Y667">
            <v>25700</v>
          </cell>
          <cell r="AC667">
            <v>3.45</v>
          </cell>
        </row>
        <row r="668">
          <cell r="B668">
            <v>104528080</v>
          </cell>
          <cell r="Y668">
            <v>25700</v>
          </cell>
          <cell r="AC668">
            <v>3.45</v>
          </cell>
        </row>
        <row r="669">
          <cell r="B669">
            <v>104535350</v>
          </cell>
          <cell r="Y669">
            <v>27900</v>
          </cell>
          <cell r="AC669">
            <v>3.45</v>
          </cell>
        </row>
        <row r="670">
          <cell r="B670">
            <v>104535360</v>
          </cell>
          <cell r="Y670">
            <v>27900</v>
          </cell>
          <cell r="AC670">
            <v>3.45</v>
          </cell>
        </row>
        <row r="671">
          <cell r="B671">
            <v>104545350</v>
          </cell>
          <cell r="Y671">
            <v>24700</v>
          </cell>
          <cell r="AC671">
            <v>3.6</v>
          </cell>
        </row>
        <row r="672">
          <cell r="B672">
            <v>104528070</v>
          </cell>
          <cell r="Y672">
            <v>25700</v>
          </cell>
          <cell r="AC672">
            <v>3.45</v>
          </cell>
        </row>
        <row r="673">
          <cell r="B673">
            <v>104532790</v>
          </cell>
          <cell r="Y673">
            <v>25000</v>
          </cell>
          <cell r="AC673">
            <v>2.16</v>
          </cell>
        </row>
        <row r="674">
          <cell r="B674">
            <v>104545320</v>
          </cell>
          <cell r="Y674">
            <v>15000</v>
          </cell>
          <cell r="AC674">
            <v>1.25</v>
          </cell>
        </row>
        <row r="675">
          <cell r="B675">
            <v>104545330</v>
          </cell>
          <cell r="Y675">
            <v>12000</v>
          </cell>
          <cell r="AC675">
            <v>2</v>
          </cell>
        </row>
        <row r="676">
          <cell r="B676">
            <v>104543870</v>
          </cell>
          <cell r="Y676">
            <v>28900</v>
          </cell>
          <cell r="AC676">
            <v>4</v>
          </cell>
        </row>
        <row r="677">
          <cell r="B677">
            <v>104537940</v>
          </cell>
          <cell r="Y677">
            <v>49000</v>
          </cell>
          <cell r="AC677">
            <v>6.93</v>
          </cell>
        </row>
        <row r="678">
          <cell r="B678">
            <v>105154610</v>
          </cell>
          <cell r="Y678">
            <v>25800</v>
          </cell>
          <cell r="AC678">
            <v>2.4</v>
          </cell>
        </row>
        <row r="679">
          <cell r="B679">
            <v>104518330</v>
          </cell>
          <cell r="Y679">
            <v>26900</v>
          </cell>
          <cell r="AC679">
            <v>2.7</v>
          </cell>
        </row>
        <row r="680">
          <cell r="B680">
            <v>104522520</v>
          </cell>
          <cell r="Y680">
            <v>18200</v>
          </cell>
          <cell r="AC680">
            <v>4</v>
          </cell>
        </row>
        <row r="681">
          <cell r="B681">
            <v>104524040</v>
          </cell>
          <cell r="Y681">
            <v>29000</v>
          </cell>
          <cell r="AC681">
            <v>6</v>
          </cell>
        </row>
        <row r="682">
          <cell r="B682">
            <v>104515580</v>
          </cell>
          <cell r="Y682">
            <v>24000</v>
          </cell>
          <cell r="AC682">
            <v>4.2</v>
          </cell>
        </row>
        <row r="683">
          <cell r="B683">
            <v>104529290</v>
          </cell>
          <cell r="Y683">
            <v>15750</v>
          </cell>
          <cell r="AC683">
            <v>4.8</v>
          </cell>
        </row>
        <row r="684">
          <cell r="B684">
            <v>104528980</v>
          </cell>
          <cell r="Y684">
            <v>24900</v>
          </cell>
          <cell r="AC684">
            <v>4.8</v>
          </cell>
        </row>
        <row r="685">
          <cell r="B685">
            <v>104528990</v>
          </cell>
          <cell r="Y685">
            <v>27700</v>
          </cell>
          <cell r="AC685">
            <v>5.4</v>
          </cell>
        </row>
        <row r="686">
          <cell r="B686">
            <v>104351590</v>
          </cell>
          <cell r="Y686">
            <v>27300</v>
          </cell>
          <cell r="AC686">
            <v>5.5</v>
          </cell>
        </row>
        <row r="687">
          <cell r="B687">
            <v>104518070</v>
          </cell>
          <cell r="Y687">
            <v>27300</v>
          </cell>
          <cell r="AC687">
            <v>5.6</v>
          </cell>
        </row>
        <row r="688">
          <cell r="B688">
            <v>104532410</v>
          </cell>
          <cell r="Y688">
            <v>28000</v>
          </cell>
          <cell r="AC688">
            <v>7.55</v>
          </cell>
        </row>
        <row r="689">
          <cell r="B689">
            <v>104521720</v>
          </cell>
          <cell r="Y689">
            <v>56000</v>
          </cell>
          <cell r="AC689">
            <v>14.94</v>
          </cell>
        </row>
        <row r="690">
          <cell r="B690">
            <v>104540140</v>
          </cell>
          <cell r="Y690">
            <v>39440</v>
          </cell>
          <cell r="AC690">
            <v>6.4</v>
          </cell>
        </row>
        <row r="691">
          <cell r="B691">
            <v>104545310</v>
          </cell>
          <cell r="Y691">
            <v>36000</v>
          </cell>
          <cell r="AC691">
            <v>4.62</v>
          </cell>
        </row>
        <row r="692">
          <cell r="B692">
            <v>104254040</v>
          </cell>
          <cell r="Y692">
            <v>22900</v>
          </cell>
          <cell r="AC692">
            <v>4.5149999999999997</v>
          </cell>
        </row>
        <row r="693">
          <cell r="B693">
            <v>104532420</v>
          </cell>
          <cell r="Y693">
            <v>14700</v>
          </cell>
          <cell r="AC693">
            <v>4.8499999999999996</v>
          </cell>
        </row>
        <row r="694">
          <cell r="B694">
            <v>104546900</v>
          </cell>
          <cell r="Y694">
            <v>50500</v>
          </cell>
          <cell r="AC694">
            <v>15.96</v>
          </cell>
        </row>
        <row r="695">
          <cell r="B695">
            <v>104522660</v>
          </cell>
          <cell r="Y695">
            <v>54900</v>
          </cell>
          <cell r="AC695">
            <v>17.760000000000002</v>
          </cell>
        </row>
        <row r="696">
          <cell r="B696">
            <v>104546910</v>
          </cell>
          <cell r="Y696">
            <v>47600</v>
          </cell>
          <cell r="AC696">
            <v>14</v>
          </cell>
        </row>
        <row r="697">
          <cell r="B697">
            <v>104547790</v>
          </cell>
          <cell r="Y697">
            <v>14850</v>
          </cell>
          <cell r="AC697">
            <v>4.4000000000000004</v>
          </cell>
        </row>
        <row r="698">
          <cell r="B698">
            <v>104548220</v>
          </cell>
          <cell r="Y698">
            <v>21375</v>
          </cell>
          <cell r="AC698">
            <v>9</v>
          </cell>
        </row>
        <row r="699">
          <cell r="B699">
            <v>104548130</v>
          </cell>
          <cell r="Y699">
            <v>0</v>
          </cell>
          <cell r="AC699">
            <v>7.5</v>
          </cell>
        </row>
        <row r="700">
          <cell r="B700">
            <v>104520830</v>
          </cell>
          <cell r="Y700">
            <v>22900</v>
          </cell>
          <cell r="AC700">
            <v>8.1129999999999995</v>
          </cell>
        </row>
        <row r="701">
          <cell r="B701">
            <v>104548910</v>
          </cell>
          <cell r="Y701">
            <v>0</v>
          </cell>
          <cell r="AC701">
            <v>0.06</v>
          </cell>
        </row>
        <row r="702">
          <cell r="B702">
            <v>104548930</v>
          </cell>
          <cell r="Y702">
            <v>0</v>
          </cell>
          <cell r="AC702">
            <v>1.7</v>
          </cell>
        </row>
        <row r="703">
          <cell r="B703">
            <v>104548120</v>
          </cell>
          <cell r="Y703">
            <v>0</v>
          </cell>
          <cell r="AC703">
            <v>6.48</v>
          </cell>
        </row>
        <row r="704">
          <cell r="B704">
            <v>104254030</v>
          </cell>
          <cell r="Y704">
            <v>16000</v>
          </cell>
          <cell r="AC704">
            <v>5.992</v>
          </cell>
        </row>
        <row r="705">
          <cell r="B705">
            <v>104548920</v>
          </cell>
          <cell r="Y705">
            <v>0</v>
          </cell>
          <cell r="AC705">
            <v>0.03</v>
          </cell>
        </row>
        <row r="706">
          <cell r="B706">
            <v>104548110</v>
          </cell>
          <cell r="Y706">
            <v>0</v>
          </cell>
          <cell r="AC706">
            <v>4</v>
          </cell>
        </row>
        <row r="707">
          <cell r="B707">
            <v>101310048</v>
          </cell>
          <cell r="Y707">
            <v>6675</v>
          </cell>
          <cell r="AC707">
            <v>0.125</v>
          </cell>
        </row>
        <row r="708">
          <cell r="B708">
            <v>101310045</v>
          </cell>
          <cell r="Y708">
            <v>14750</v>
          </cell>
          <cell r="AC708">
            <v>0.375</v>
          </cell>
        </row>
        <row r="709">
          <cell r="B709">
            <v>201700308</v>
          </cell>
          <cell r="Y709">
            <v>24000</v>
          </cell>
          <cell r="AC709">
            <v>2.5</v>
          </cell>
        </row>
        <row r="710">
          <cell r="B710">
            <v>101200010</v>
          </cell>
          <cell r="Y710">
            <v>27384</v>
          </cell>
          <cell r="AC710">
            <v>2.64</v>
          </cell>
        </row>
        <row r="711">
          <cell r="B711">
            <v>150000000</v>
          </cell>
          <cell r="Y711">
            <v>19500</v>
          </cell>
          <cell r="AC711">
            <v>10</v>
          </cell>
        </row>
        <row r="712">
          <cell r="B712">
            <v>150000367</v>
          </cell>
          <cell r="Y712">
            <v>19500</v>
          </cell>
          <cell r="AC712">
            <v>10</v>
          </cell>
        </row>
        <row r="713">
          <cell r="B713">
            <v>104527910</v>
          </cell>
          <cell r="Y713">
            <v>46000</v>
          </cell>
          <cell r="AC713">
            <v>10</v>
          </cell>
        </row>
        <row r="714">
          <cell r="B714">
            <v>104543220</v>
          </cell>
          <cell r="Y714">
            <v>42600</v>
          </cell>
          <cell r="AC714">
            <v>2.04</v>
          </cell>
        </row>
        <row r="715">
          <cell r="B715">
            <v>104527920</v>
          </cell>
          <cell r="Y715">
            <v>55899</v>
          </cell>
          <cell r="AC715">
            <v>10</v>
          </cell>
        </row>
        <row r="716">
          <cell r="B716">
            <v>104543230</v>
          </cell>
          <cell r="Y716">
            <v>44400</v>
          </cell>
          <cell r="AC716">
            <v>2.7240000000000002</v>
          </cell>
        </row>
        <row r="717">
          <cell r="B717">
            <v>201700302</v>
          </cell>
          <cell r="Y717">
            <v>49080.754799999995</v>
          </cell>
          <cell r="AC717">
            <v>10</v>
          </cell>
        </row>
        <row r="718">
          <cell r="B718">
            <v>104543240</v>
          </cell>
          <cell r="Y718">
            <v>61800</v>
          </cell>
          <cell r="AC718">
            <v>4.08</v>
          </cell>
        </row>
        <row r="719">
          <cell r="B719">
            <v>104543250</v>
          </cell>
          <cell r="Y719">
            <v>21000</v>
          </cell>
          <cell r="AC719">
            <v>0.67800000000000005</v>
          </cell>
        </row>
        <row r="720">
          <cell r="B720">
            <v>104527960</v>
          </cell>
          <cell r="Y720">
            <v>48000</v>
          </cell>
          <cell r="AC720">
            <v>10</v>
          </cell>
        </row>
        <row r="721">
          <cell r="B721">
            <v>104543260</v>
          </cell>
          <cell r="Y721">
            <v>61800</v>
          </cell>
          <cell r="AC721">
            <v>4.7640000000000002</v>
          </cell>
        </row>
        <row r="722">
          <cell r="B722">
            <v>104543270</v>
          </cell>
          <cell r="Y722">
            <v>55800</v>
          </cell>
          <cell r="AC722">
            <v>2.7240000000000002</v>
          </cell>
        </row>
        <row r="723">
          <cell r="B723">
            <v>150001897</v>
          </cell>
          <cell r="Y723">
            <v>140000</v>
          </cell>
          <cell r="AC723">
            <v>3.75</v>
          </cell>
        </row>
        <row r="724">
          <cell r="B724">
            <v>104527930</v>
          </cell>
          <cell r="Y724">
            <v>140000</v>
          </cell>
          <cell r="AC724">
            <v>3.75</v>
          </cell>
        </row>
        <row r="725">
          <cell r="B725">
            <v>104527940</v>
          </cell>
          <cell r="Y725">
            <v>114990</v>
          </cell>
          <cell r="AC725">
            <v>10</v>
          </cell>
        </row>
        <row r="726">
          <cell r="B726">
            <v>104543280</v>
          </cell>
          <cell r="Y726">
            <v>43200</v>
          </cell>
          <cell r="AC726">
            <v>3.06</v>
          </cell>
        </row>
        <row r="727">
          <cell r="B727">
            <v>104543290</v>
          </cell>
          <cell r="Y727">
            <v>30000</v>
          </cell>
          <cell r="AC727">
            <v>0.59399999999999997</v>
          </cell>
        </row>
        <row r="728">
          <cell r="B728">
            <v>104543300</v>
          </cell>
          <cell r="Y728">
            <v>57000</v>
          </cell>
          <cell r="AC728">
            <v>2.7240000000000002</v>
          </cell>
        </row>
        <row r="729">
          <cell r="B729">
            <v>104527950</v>
          </cell>
          <cell r="Y729">
            <v>135000</v>
          </cell>
          <cell r="AC729">
            <v>10</v>
          </cell>
        </row>
        <row r="730">
          <cell r="B730">
            <v>201700306</v>
          </cell>
          <cell r="Y730">
            <v>130000</v>
          </cell>
          <cell r="AC730">
            <v>10</v>
          </cell>
        </row>
        <row r="731">
          <cell r="B731">
            <v>101310038</v>
          </cell>
          <cell r="Y731">
            <v>10000</v>
          </cell>
          <cell r="AC731">
            <v>0.75</v>
          </cell>
        </row>
        <row r="732">
          <cell r="B732">
            <v>104543310</v>
          </cell>
          <cell r="Y732">
            <v>43800</v>
          </cell>
          <cell r="AC732">
            <v>2.7240000000000002</v>
          </cell>
        </row>
        <row r="733">
          <cell r="B733">
            <v>104543320</v>
          </cell>
          <cell r="Y733">
            <v>30000</v>
          </cell>
          <cell r="AC733">
            <v>1.1879999999999999</v>
          </cell>
        </row>
        <row r="734">
          <cell r="B734">
            <v>150001624</v>
          </cell>
          <cell r="Y734">
            <v>45000</v>
          </cell>
          <cell r="AC734">
            <v>10</v>
          </cell>
        </row>
        <row r="735">
          <cell r="B735">
            <v>104544100</v>
          </cell>
          <cell r="Y735">
            <v>74000</v>
          </cell>
          <cell r="AC735">
            <v>10</v>
          </cell>
        </row>
        <row r="736">
          <cell r="B736">
            <v>104543330</v>
          </cell>
          <cell r="Y736">
            <v>31200</v>
          </cell>
          <cell r="AC736">
            <v>1.3620000000000001</v>
          </cell>
        </row>
        <row r="737">
          <cell r="B737">
            <v>104543340</v>
          </cell>
          <cell r="Y737">
            <v>33000</v>
          </cell>
          <cell r="AC737">
            <v>0.93</v>
          </cell>
        </row>
        <row r="738">
          <cell r="B738">
            <v>104543350</v>
          </cell>
          <cell r="Y738">
            <v>19800</v>
          </cell>
          <cell r="AC738">
            <v>0.34200000000000003</v>
          </cell>
        </row>
        <row r="739">
          <cell r="B739">
            <v>104543370</v>
          </cell>
          <cell r="Y739">
            <v>50400</v>
          </cell>
          <cell r="AC739">
            <v>4.08</v>
          </cell>
        </row>
        <row r="740">
          <cell r="B740">
            <v>104543380</v>
          </cell>
          <cell r="Y740">
            <v>38000</v>
          </cell>
          <cell r="AC740">
            <v>2.948</v>
          </cell>
        </row>
        <row r="741">
          <cell r="B741">
            <v>104543390</v>
          </cell>
          <cell r="Y741">
            <v>55800</v>
          </cell>
          <cell r="AC741">
            <v>2.7240000000000002</v>
          </cell>
        </row>
        <row r="742">
          <cell r="B742">
            <v>150000772</v>
          </cell>
          <cell r="Y742">
            <v>165000</v>
          </cell>
          <cell r="AC742">
            <v>10</v>
          </cell>
        </row>
        <row r="743">
          <cell r="B743">
            <v>201700307</v>
          </cell>
          <cell r="Y743">
            <v>195000</v>
          </cell>
          <cell r="AC743">
            <v>10</v>
          </cell>
        </row>
        <row r="744">
          <cell r="B744">
            <v>104543400</v>
          </cell>
          <cell r="Y744">
            <v>28200</v>
          </cell>
          <cell r="AC744">
            <v>1.3620000000000001</v>
          </cell>
        </row>
        <row r="745">
          <cell r="B745">
            <v>104543410</v>
          </cell>
          <cell r="Y745">
            <v>48000</v>
          </cell>
          <cell r="AC745">
            <v>5.4420000000000002</v>
          </cell>
        </row>
        <row r="746">
          <cell r="B746">
            <v>104511850</v>
          </cell>
          <cell r="Y746">
            <v>7650</v>
          </cell>
          <cell r="AC746">
            <v>1</v>
          </cell>
        </row>
        <row r="747">
          <cell r="B747">
            <v>104522460</v>
          </cell>
          <cell r="Y747">
            <v>58000</v>
          </cell>
          <cell r="AC747">
            <v>10</v>
          </cell>
        </row>
        <row r="748">
          <cell r="B748">
            <v>150000983</v>
          </cell>
          <cell r="Y748">
            <v>47900</v>
          </cell>
          <cell r="AC748">
            <v>8.94</v>
          </cell>
        </row>
        <row r="749">
          <cell r="B749">
            <v>150000775</v>
          </cell>
          <cell r="Y749">
            <v>60000</v>
          </cell>
          <cell r="AC749">
            <v>10</v>
          </cell>
        </row>
        <row r="750">
          <cell r="B750">
            <v>104540110</v>
          </cell>
          <cell r="Y750">
            <v>40000</v>
          </cell>
          <cell r="AC750">
            <v>4</v>
          </cell>
        </row>
        <row r="751">
          <cell r="B751">
            <v>104534120</v>
          </cell>
          <cell r="Y751">
            <v>62500</v>
          </cell>
          <cell r="AC751">
            <v>10</v>
          </cell>
        </row>
        <row r="752">
          <cell r="B752">
            <v>101500200</v>
          </cell>
          <cell r="Y752">
            <v>21329.525519999999</v>
          </cell>
          <cell r="AC752">
            <v>4.4160000000000004</v>
          </cell>
        </row>
        <row r="753">
          <cell r="B753">
            <v>101520200</v>
          </cell>
          <cell r="Y753">
            <v>37008</v>
          </cell>
          <cell r="AC753">
            <v>9.6</v>
          </cell>
        </row>
        <row r="754">
          <cell r="B754">
            <v>150001898</v>
          </cell>
          <cell r="Y754">
            <v>46000</v>
          </cell>
          <cell r="AC754">
            <v>13.92</v>
          </cell>
        </row>
        <row r="755">
          <cell r="B755">
            <v>104523990</v>
          </cell>
          <cell r="Y755">
            <v>20620</v>
          </cell>
          <cell r="AC755">
            <v>5.4240000000000004</v>
          </cell>
        </row>
        <row r="756">
          <cell r="B756">
            <v>104510130</v>
          </cell>
          <cell r="Y756">
            <v>23620</v>
          </cell>
          <cell r="AC756">
            <v>5.4240000000000004</v>
          </cell>
        </row>
        <row r="757">
          <cell r="B757">
            <v>104526280</v>
          </cell>
          <cell r="Y757">
            <v>20410</v>
          </cell>
          <cell r="AC757">
            <v>5.4240000000000004</v>
          </cell>
        </row>
        <row r="758">
          <cell r="B758">
            <v>104544260</v>
          </cell>
          <cell r="Y758">
            <v>119160</v>
          </cell>
          <cell r="AC758">
            <v>20</v>
          </cell>
        </row>
        <row r="759">
          <cell r="B759">
            <v>104541890</v>
          </cell>
          <cell r="Y759">
            <v>54000</v>
          </cell>
          <cell r="AC759">
            <v>18</v>
          </cell>
        </row>
        <row r="760">
          <cell r="B760">
            <v>104520060</v>
          </cell>
          <cell r="Y760">
            <v>50000</v>
          </cell>
          <cell r="AC760">
            <v>18</v>
          </cell>
        </row>
        <row r="761">
          <cell r="B761">
            <v>104520070</v>
          </cell>
          <cell r="Y761">
            <v>50000</v>
          </cell>
          <cell r="AC761">
            <v>18</v>
          </cell>
        </row>
        <row r="762">
          <cell r="B762">
            <v>150001031</v>
          </cell>
          <cell r="Y762">
            <v>37000</v>
          </cell>
          <cell r="AC762">
            <v>6.6</v>
          </cell>
        </row>
        <row r="763">
          <cell r="B763">
            <v>104544580</v>
          </cell>
          <cell r="Y763">
            <v>53000</v>
          </cell>
          <cell r="AC763">
            <v>18</v>
          </cell>
        </row>
        <row r="764">
          <cell r="B764">
            <v>104544590</v>
          </cell>
          <cell r="Y764">
            <v>50530</v>
          </cell>
          <cell r="AC764">
            <v>18</v>
          </cell>
        </row>
        <row r="765">
          <cell r="B765">
            <v>104534690</v>
          </cell>
          <cell r="Y765">
            <v>23100</v>
          </cell>
          <cell r="AC765">
            <v>9.6</v>
          </cell>
        </row>
        <row r="766">
          <cell r="B766">
            <v>104535200</v>
          </cell>
          <cell r="Y766">
            <v>29579</v>
          </cell>
          <cell r="AC766">
            <v>10.32</v>
          </cell>
        </row>
        <row r="767">
          <cell r="B767">
            <v>104533700</v>
          </cell>
          <cell r="Y767">
            <v>31800</v>
          </cell>
          <cell r="AC767">
            <v>5.46</v>
          </cell>
        </row>
        <row r="768">
          <cell r="B768">
            <v>104547110</v>
          </cell>
          <cell r="Y768">
            <v>49980</v>
          </cell>
          <cell r="AC768">
            <v>15</v>
          </cell>
        </row>
        <row r="769">
          <cell r="B769">
            <v>101500001</v>
          </cell>
          <cell r="Y769">
            <v>27504</v>
          </cell>
          <cell r="AC769">
            <v>7.68</v>
          </cell>
        </row>
        <row r="770">
          <cell r="B770">
            <v>102100002</v>
          </cell>
          <cell r="Y770">
            <v>71760</v>
          </cell>
          <cell r="AC770">
            <v>7.68</v>
          </cell>
        </row>
        <row r="771">
          <cell r="B771">
            <v>102140410</v>
          </cell>
          <cell r="Y771">
            <v>60988.23529411765</v>
          </cell>
          <cell r="AC771">
            <v>7.68</v>
          </cell>
        </row>
        <row r="772">
          <cell r="B772">
            <v>101500000</v>
          </cell>
          <cell r="Y772">
            <v>27504</v>
          </cell>
          <cell r="AC772">
            <v>7.68</v>
          </cell>
        </row>
        <row r="773">
          <cell r="B773">
            <v>102100001</v>
          </cell>
          <cell r="Y773">
            <v>71760</v>
          </cell>
          <cell r="AC773">
            <v>7.68</v>
          </cell>
        </row>
        <row r="774">
          <cell r="B774">
            <v>102140420</v>
          </cell>
          <cell r="Y774">
            <v>60988.23529411765</v>
          </cell>
          <cell r="AC774">
            <v>7.68</v>
          </cell>
        </row>
        <row r="775">
          <cell r="B775">
            <v>104549040</v>
          </cell>
          <cell r="Y775">
            <v>37800</v>
          </cell>
          <cell r="AC775">
            <v>10.32</v>
          </cell>
        </row>
        <row r="776">
          <cell r="B776">
            <v>104527830</v>
          </cell>
          <cell r="Y776">
            <v>68000</v>
          </cell>
          <cell r="AC776">
            <v>10</v>
          </cell>
        </row>
        <row r="777">
          <cell r="B777">
            <v>104542770</v>
          </cell>
          <cell r="Y777">
            <v>50000</v>
          </cell>
          <cell r="AC777">
            <v>9.6</v>
          </cell>
        </row>
        <row r="778">
          <cell r="B778">
            <v>104547100</v>
          </cell>
          <cell r="Y778">
            <v>48000</v>
          </cell>
          <cell r="AC778">
            <v>15</v>
          </cell>
        </row>
        <row r="779">
          <cell r="B779">
            <v>104547480</v>
          </cell>
          <cell r="Y779">
            <v>44000</v>
          </cell>
          <cell r="AC779">
            <v>10.32</v>
          </cell>
        </row>
        <row r="780">
          <cell r="B780">
            <v>101520120</v>
          </cell>
          <cell r="Y780">
            <v>47760</v>
          </cell>
          <cell r="AC780">
            <v>9.6</v>
          </cell>
        </row>
        <row r="781">
          <cell r="B781">
            <v>101520140</v>
          </cell>
          <cell r="Y781">
            <v>43200</v>
          </cell>
          <cell r="AC781">
            <v>9.7200000000000006</v>
          </cell>
        </row>
        <row r="782">
          <cell r="B782">
            <v>101520250</v>
          </cell>
          <cell r="Y782">
            <v>31200</v>
          </cell>
          <cell r="AC782">
            <v>9.7200000000000006</v>
          </cell>
        </row>
        <row r="783">
          <cell r="B783">
            <v>104544560</v>
          </cell>
          <cell r="Y783">
            <v>53700</v>
          </cell>
          <cell r="AC783">
            <v>17.399999999999999</v>
          </cell>
        </row>
        <row r="784">
          <cell r="B784">
            <v>104524750</v>
          </cell>
          <cell r="Y784">
            <v>35900</v>
          </cell>
          <cell r="AC784">
            <v>9.36</v>
          </cell>
        </row>
        <row r="785">
          <cell r="B785">
            <v>104544570</v>
          </cell>
          <cell r="Y785">
            <v>51000</v>
          </cell>
          <cell r="AC785">
            <v>17.399999999999999</v>
          </cell>
        </row>
        <row r="786">
          <cell r="B786">
            <v>108004000</v>
          </cell>
          <cell r="Y786">
            <v>34900</v>
          </cell>
          <cell r="AC786">
            <v>15</v>
          </cell>
        </row>
        <row r="787">
          <cell r="B787">
            <v>108004050</v>
          </cell>
          <cell r="Y787">
            <v>36000</v>
          </cell>
          <cell r="AC787">
            <v>15.3</v>
          </cell>
        </row>
        <row r="788">
          <cell r="B788">
            <v>104543570</v>
          </cell>
          <cell r="Y788">
            <v>37000</v>
          </cell>
          <cell r="AC788">
            <v>10</v>
          </cell>
        </row>
        <row r="789">
          <cell r="B789">
            <v>104548430</v>
          </cell>
          <cell r="Y789">
            <v>0</v>
          </cell>
          <cell r="AC789">
            <v>8</v>
          </cell>
        </row>
        <row r="790">
          <cell r="B790">
            <v>104519590</v>
          </cell>
          <cell r="Y790">
            <v>24000</v>
          </cell>
          <cell r="AC790">
            <v>10</v>
          </cell>
        </row>
        <row r="791">
          <cell r="B791">
            <v>104303640</v>
          </cell>
          <cell r="Y791">
            <v>17500</v>
          </cell>
          <cell r="AC791">
            <v>7</v>
          </cell>
        </row>
        <row r="792">
          <cell r="B792">
            <v>104548460</v>
          </cell>
          <cell r="Y792">
            <v>0</v>
          </cell>
          <cell r="AC792">
            <v>8</v>
          </cell>
        </row>
        <row r="793">
          <cell r="B793">
            <v>104541880</v>
          </cell>
          <cell r="Y793">
            <v>47000</v>
          </cell>
          <cell r="AC793">
            <v>10</v>
          </cell>
        </row>
        <row r="794">
          <cell r="B794">
            <v>104544000</v>
          </cell>
          <cell r="Y794">
            <v>41000</v>
          </cell>
          <cell r="AC794">
            <v>10</v>
          </cell>
        </row>
        <row r="795">
          <cell r="B795">
            <v>104525040</v>
          </cell>
          <cell r="Y795">
            <v>89000</v>
          </cell>
          <cell r="AC795">
            <v>15</v>
          </cell>
        </row>
        <row r="796">
          <cell r="B796">
            <v>104520730</v>
          </cell>
          <cell r="Y796">
            <v>49000</v>
          </cell>
          <cell r="AC796">
            <v>7.2</v>
          </cell>
        </row>
        <row r="797">
          <cell r="B797">
            <v>104518950</v>
          </cell>
          <cell r="Y797">
            <v>58000</v>
          </cell>
          <cell r="AC797">
            <v>10</v>
          </cell>
        </row>
        <row r="798">
          <cell r="B798">
            <v>104544630</v>
          </cell>
          <cell r="Y798">
            <v>58000</v>
          </cell>
          <cell r="AC798">
            <v>10</v>
          </cell>
        </row>
        <row r="799">
          <cell r="B799">
            <v>104519110</v>
          </cell>
          <cell r="Y799">
            <v>63000</v>
          </cell>
          <cell r="AC799">
            <v>10</v>
          </cell>
        </row>
        <row r="800">
          <cell r="B800">
            <v>104518910</v>
          </cell>
          <cell r="Y800">
            <v>34000</v>
          </cell>
          <cell r="AC800">
            <v>10</v>
          </cell>
        </row>
        <row r="801">
          <cell r="B801">
            <v>104519510</v>
          </cell>
          <cell r="Y801">
            <v>42000</v>
          </cell>
          <cell r="AC801">
            <v>10</v>
          </cell>
        </row>
        <row r="802">
          <cell r="B802">
            <v>104518970</v>
          </cell>
          <cell r="Y802">
            <v>45900</v>
          </cell>
          <cell r="AC802">
            <v>10</v>
          </cell>
        </row>
        <row r="803">
          <cell r="B803">
            <v>104519120</v>
          </cell>
          <cell r="Y803">
            <v>47000</v>
          </cell>
          <cell r="AC803">
            <v>10</v>
          </cell>
        </row>
        <row r="804">
          <cell r="B804">
            <v>104544640</v>
          </cell>
          <cell r="Y804">
            <v>38000</v>
          </cell>
          <cell r="AC804">
            <v>10</v>
          </cell>
        </row>
        <row r="805">
          <cell r="B805">
            <v>104524690</v>
          </cell>
          <cell r="Y805">
            <v>66000</v>
          </cell>
          <cell r="AC805">
            <v>10</v>
          </cell>
        </row>
        <row r="806">
          <cell r="B806">
            <v>104545030</v>
          </cell>
          <cell r="Y806">
            <v>20500</v>
          </cell>
          <cell r="AC806">
            <v>10</v>
          </cell>
        </row>
        <row r="807">
          <cell r="B807">
            <v>104547470</v>
          </cell>
          <cell r="Y807">
            <v>24000</v>
          </cell>
          <cell r="AC807">
            <v>10</v>
          </cell>
        </row>
        <row r="808">
          <cell r="B808">
            <v>104301050</v>
          </cell>
          <cell r="Y808">
            <v>23500</v>
          </cell>
          <cell r="AC808">
            <v>10</v>
          </cell>
        </row>
        <row r="809">
          <cell r="B809">
            <v>104539710</v>
          </cell>
          <cell r="Y809">
            <v>29000</v>
          </cell>
          <cell r="AC809">
            <v>10</v>
          </cell>
        </row>
        <row r="810">
          <cell r="B810">
            <v>104321070</v>
          </cell>
          <cell r="Y810">
            <v>26400</v>
          </cell>
          <cell r="AC810">
            <v>10</v>
          </cell>
        </row>
        <row r="811">
          <cell r="B811">
            <v>104544890</v>
          </cell>
          <cell r="Y811">
            <v>25500</v>
          </cell>
          <cell r="AC811">
            <v>10</v>
          </cell>
        </row>
        <row r="812">
          <cell r="B812">
            <v>104521770</v>
          </cell>
          <cell r="Y812">
            <v>25000</v>
          </cell>
          <cell r="AC812">
            <v>10</v>
          </cell>
        </row>
        <row r="813">
          <cell r="B813">
            <v>104300500</v>
          </cell>
          <cell r="Y813">
            <v>22500</v>
          </cell>
          <cell r="AC813">
            <v>10</v>
          </cell>
        </row>
        <row r="814">
          <cell r="B814">
            <v>104519580</v>
          </cell>
          <cell r="Y814">
            <v>28000</v>
          </cell>
          <cell r="AC814">
            <v>10</v>
          </cell>
        </row>
        <row r="815">
          <cell r="B815">
            <v>104547460</v>
          </cell>
          <cell r="Y815">
            <v>22000</v>
          </cell>
          <cell r="AC815">
            <v>10</v>
          </cell>
        </row>
        <row r="816">
          <cell r="B816">
            <v>104539580</v>
          </cell>
          <cell r="Y816">
            <v>48000</v>
          </cell>
          <cell r="AC816">
            <v>10</v>
          </cell>
        </row>
        <row r="817">
          <cell r="B817">
            <v>104549060</v>
          </cell>
          <cell r="Y817">
            <v>0</v>
          </cell>
          <cell r="AC817">
            <v>6.6</v>
          </cell>
        </row>
        <row r="818">
          <cell r="B818">
            <v>104549070</v>
          </cell>
          <cell r="Y818">
            <v>0</v>
          </cell>
          <cell r="AC818">
            <v>10</v>
          </cell>
        </row>
        <row r="819">
          <cell r="B819">
            <v>104549080</v>
          </cell>
          <cell r="Y819">
            <v>0</v>
          </cell>
          <cell r="AC819">
            <v>10</v>
          </cell>
        </row>
        <row r="820">
          <cell r="B820">
            <v>104549090</v>
          </cell>
          <cell r="Y820">
            <v>0</v>
          </cell>
          <cell r="AC820">
            <v>10</v>
          </cell>
        </row>
        <row r="821">
          <cell r="B821">
            <v>104547070</v>
          </cell>
          <cell r="Y821">
            <v>23040</v>
          </cell>
          <cell r="AC821">
            <v>9</v>
          </cell>
        </row>
        <row r="822">
          <cell r="B822">
            <v>104547450</v>
          </cell>
          <cell r="Y822">
            <v>29500</v>
          </cell>
          <cell r="AC822">
            <v>10</v>
          </cell>
        </row>
        <row r="823">
          <cell r="B823">
            <v>104540460</v>
          </cell>
          <cell r="Y823">
            <v>34000</v>
          </cell>
          <cell r="AC823">
            <v>12</v>
          </cell>
        </row>
        <row r="824">
          <cell r="B824">
            <v>104547050</v>
          </cell>
          <cell r="Y824">
            <v>54000</v>
          </cell>
          <cell r="AC824">
            <v>10.8</v>
          </cell>
        </row>
        <row r="825">
          <cell r="B825">
            <v>104547060</v>
          </cell>
          <cell r="Y825">
            <v>57000</v>
          </cell>
          <cell r="AC825">
            <v>10</v>
          </cell>
        </row>
        <row r="826">
          <cell r="B826">
            <v>104519700</v>
          </cell>
          <cell r="Y826">
            <v>30800</v>
          </cell>
          <cell r="AC826">
            <v>10</v>
          </cell>
        </row>
        <row r="827">
          <cell r="B827">
            <v>104548180</v>
          </cell>
          <cell r="Y827">
            <v>17400</v>
          </cell>
          <cell r="AC827">
            <v>3</v>
          </cell>
        </row>
        <row r="828">
          <cell r="B828">
            <v>104547080</v>
          </cell>
          <cell r="Y828">
            <v>44400</v>
          </cell>
          <cell r="AC828">
            <v>12</v>
          </cell>
        </row>
        <row r="829">
          <cell r="B829">
            <v>104515110</v>
          </cell>
          <cell r="Y829">
            <v>21500</v>
          </cell>
          <cell r="AC829">
            <v>10</v>
          </cell>
        </row>
        <row r="830">
          <cell r="B830">
            <v>104540470</v>
          </cell>
          <cell r="Y830">
            <v>58000</v>
          </cell>
          <cell r="AC830">
            <v>15</v>
          </cell>
        </row>
        <row r="831">
          <cell r="B831">
            <v>102500011</v>
          </cell>
          <cell r="Y831">
            <v>38000</v>
          </cell>
          <cell r="AC831">
            <v>6</v>
          </cell>
        </row>
        <row r="832">
          <cell r="B832">
            <v>102500022</v>
          </cell>
          <cell r="Y832">
            <v>39600</v>
          </cell>
          <cell r="AC832">
            <v>12</v>
          </cell>
        </row>
        <row r="833">
          <cell r="B833">
            <v>102500021</v>
          </cell>
          <cell r="Y833">
            <v>39600</v>
          </cell>
          <cell r="AC833">
            <v>12</v>
          </cell>
        </row>
        <row r="834">
          <cell r="B834">
            <v>102500020</v>
          </cell>
          <cell r="Y834">
            <v>39600</v>
          </cell>
          <cell r="AC834">
            <v>12</v>
          </cell>
        </row>
        <row r="835">
          <cell r="B835">
            <v>102500019</v>
          </cell>
          <cell r="Y835">
            <v>39600</v>
          </cell>
          <cell r="AC835">
            <v>12</v>
          </cell>
        </row>
        <row r="836">
          <cell r="B836">
            <v>108000192</v>
          </cell>
          <cell r="Y836">
            <v>56000</v>
          </cell>
          <cell r="AC836">
            <v>4.8</v>
          </cell>
        </row>
        <row r="837">
          <cell r="B837">
            <v>108000140</v>
          </cell>
          <cell r="Y837">
            <v>21329</v>
          </cell>
          <cell r="AC837">
            <v>3.6</v>
          </cell>
        </row>
        <row r="838">
          <cell r="B838">
            <v>108000191</v>
          </cell>
          <cell r="Y838">
            <v>48000</v>
          </cell>
          <cell r="AC838">
            <v>4</v>
          </cell>
        </row>
        <row r="839">
          <cell r="B839">
            <v>108000190</v>
          </cell>
          <cell r="Y839">
            <v>61280</v>
          </cell>
          <cell r="AC839">
            <v>4.8</v>
          </cell>
        </row>
        <row r="840">
          <cell r="B840">
            <v>108000144</v>
          </cell>
          <cell r="Y840">
            <v>40000</v>
          </cell>
          <cell r="AC840">
            <v>6.8</v>
          </cell>
        </row>
        <row r="841">
          <cell r="B841">
            <v>102500080</v>
          </cell>
          <cell r="Y841">
            <v>24000</v>
          </cell>
          <cell r="AC841">
            <v>6</v>
          </cell>
        </row>
        <row r="842">
          <cell r="B842">
            <v>102500041</v>
          </cell>
          <cell r="Y842">
            <v>24000</v>
          </cell>
          <cell r="AC842">
            <v>6</v>
          </cell>
        </row>
        <row r="843">
          <cell r="B843">
            <v>102500042</v>
          </cell>
          <cell r="Y843">
            <v>24000</v>
          </cell>
          <cell r="AC843">
            <v>6</v>
          </cell>
        </row>
        <row r="844">
          <cell r="B844">
            <v>102500017</v>
          </cell>
          <cell r="Y844">
            <v>29400</v>
          </cell>
          <cell r="AC844">
            <v>7</v>
          </cell>
        </row>
        <row r="845">
          <cell r="B845">
            <v>102500018</v>
          </cell>
          <cell r="Y845">
            <v>50400</v>
          </cell>
          <cell r="AC845">
            <v>12</v>
          </cell>
        </row>
        <row r="846">
          <cell r="B846">
            <v>102310110</v>
          </cell>
          <cell r="Y846">
            <v>33170.400000000001</v>
          </cell>
          <cell r="AC846">
            <v>1.248</v>
          </cell>
        </row>
        <row r="847">
          <cell r="B847">
            <v>102500010</v>
          </cell>
          <cell r="Y847">
            <v>58500</v>
          </cell>
          <cell r="AC847">
            <v>7.5</v>
          </cell>
        </row>
        <row r="848">
          <cell r="B848">
            <v>102500009</v>
          </cell>
          <cell r="Y848">
            <v>44800</v>
          </cell>
          <cell r="AC848">
            <v>5.6</v>
          </cell>
        </row>
        <row r="849">
          <cell r="B849">
            <v>102500016</v>
          </cell>
          <cell r="Y849">
            <v>38400</v>
          </cell>
          <cell r="AC849">
            <v>4.8</v>
          </cell>
        </row>
        <row r="850">
          <cell r="B850">
            <v>102320340</v>
          </cell>
          <cell r="Y850">
            <v>70200</v>
          </cell>
          <cell r="AC850">
            <v>1.35</v>
          </cell>
        </row>
        <row r="851">
          <cell r="B851">
            <v>150000324</v>
          </cell>
          <cell r="Y851">
            <v>22800</v>
          </cell>
          <cell r="AC851">
            <v>10.1</v>
          </cell>
        </row>
        <row r="852">
          <cell r="B852">
            <v>104542630</v>
          </cell>
          <cell r="Y852">
            <v>16300</v>
          </cell>
          <cell r="AC852">
            <v>10</v>
          </cell>
        </row>
        <row r="853">
          <cell r="B853">
            <v>104519920</v>
          </cell>
          <cell r="Y853">
            <v>23000</v>
          </cell>
          <cell r="AC853">
            <v>10</v>
          </cell>
        </row>
        <row r="854">
          <cell r="B854">
            <v>150001807</v>
          </cell>
          <cell r="Y854">
            <v>25300</v>
          </cell>
          <cell r="AC854">
            <v>10</v>
          </cell>
        </row>
        <row r="855">
          <cell r="B855">
            <v>104537640</v>
          </cell>
          <cell r="Y855">
            <v>15210</v>
          </cell>
          <cell r="AC855">
            <v>10</v>
          </cell>
        </row>
        <row r="856">
          <cell r="B856">
            <v>104535120</v>
          </cell>
          <cell r="Y856">
            <v>13361</v>
          </cell>
          <cell r="AC856">
            <v>10</v>
          </cell>
        </row>
        <row r="857">
          <cell r="B857">
            <v>104527320</v>
          </cell>
          <cell r="Y857">
            <v>13361</v>
          </cell>
          <cell r="AC857">
            <v>10</v>
          </cell>
        </row>
        <row r="858">
          <cell r="B858">
            <v>104513000</v>
          </cell>
          <cell r="Y858">
            <v>19688</v>
          </cell>
          <cell r="AC858">
            <v>10</v>
          </cell>
        </row>
        <row r="859">
          <cell r="B859">
            <v>104520620</v>
          </cell>
          <cell r="Y859">
            <v>20924</v>
          </cell>
          <cell r="AC859">
            <v>10</v>
          </cell>
        </row>
        <row r="860">
          <cell r="B860">
            <v>104544250</v>
          </cell>
          <cell r="Y860">
            <v>18067</v>
          </cell>
          <cell r="AC860">
            <v>10</v>
          </cell>
        </row>
        <row r="861">
          <cell r="B861">
            <v>104526560</v>
          </cell>
          <cell r="Y861">
            <v>20924</v>
          </cell>
          <cell r="AC861">
            <v>10</v>
          </cell>
        </row>
        <row r="862">
          <cell r="B862">
            <v>150001092</v>
          </cell>
          <cell r="Y862">
            <v>36000</v>
          </cell>
          <cell r="AC862">
            <v>10</v>
          </cell>
        </row>
        <row r="863">
          <cell r="B863">
            <v>104529990</v>
          </cell>
          <cell r="Y863">
            <v>21500</v>
          </cell>
          <cell r="AC863">
            <v>10</v>
          </cell>
        </row>
        <row r="864">
          <cell r="B864">
            <v>104546960</v>
          </cell>
          <cell r="Y864">
            <v>10840</v>
          </cell>
          <cell r="AC864">
            <v>10</v>
          </cell>
        </row>
        <row r="865">
          <cell r="B865">
            <v>104534660</v>
          </cell>
          <cell r="Y865">
            <v>21681</v>
          </cell>
          <cell r="AC865">
            <v>20</v>
          </cell>
        </row>
        <row r="866">
          <cell r="B866">
            <v>150000893</v>
          </cell>
          <cell r="Y866">
            <v>24370</v>
          </cell>
          <cell r="AC866">
            <v>20</v>
          </cell>
        </row>
        <row r="867">
          <cell r="B867">
            <v>104520990</v>
          </cell>
          <cell r="Y867">
            <v>35000</v>
          </cell>
          <cell r="AC867">
            <v>25</v>
          </cell>
        </row>
        <row r="868">
          <cell r="B868">
            <v>104521980</v>
          </cell>
          <cell r="Y868">
            <v>5958</v>
          </cell>
          <cell r="AC868">
            <v>5</v>
          </cell>
        </row>
        <row r="869">
          <cell r="B869">
            <v>104534100</v>
          </cell>
          <cell r="Y869">
            <v>21025</v>
          </cell>
          <cell r="AC869">
            <v>9</v>
          </cell>
        </row>
        <row r="870">
          <cell r="B870">
            <v>104528710</v>
          </cell>
          <cell r="Y870">
            <v>49990</v>
          </cell>
          <cell r="AC870">
            <v>4</v>
          </cell>
        </row>
        <row r="871">
          <cell r="B871">
            <v>104528700</v>
          </cell>
          <cell r="Y871">
            <v>41990</v>
          </cell>
          <cell r="AC871">
            <v>4</v>
          </cell>
        </row>
        <row r="872">
          <cell r="B872">
            <v>104527560</v>
          </cell>
          <cell r="Y872">
            <v>12300</v>
          </cell>
          <cell r="AC872">
            <v>8</v>
          </cell>
        </row>
        <row r="873">
          <cell r="B873">
            <v>104527550</v>
          </cell>
          <cell r="Y873">
            <v>13200</v>
          </cell>
          <cell r="AC873">
            <v>9</v>
          </cell>
        </row>
        <row r="874">
          <cell r="B874">
            <v>150000048</v>
          </cell>
          <cell r="Y874">
            <v>2600</v>
          </cell>
          <cell r="AC874">
            <v>0.36</v>
          </cell>
        </row>
        <row r="875">
          <cell r="B875">
            <v>150001549</v>
          </cell>
          <cell r="Y875">
            <v>2600</v>
          </cell>
          <cell r="AC875">
            <v>0.42</v>
          </cell>
        </row>
        <row r="876">
          <cell r="B876">
            <v>150001548</v>
          </cell>
          <cell r="Y876">
            <v>2600</v>
          </cell>
          <cell r="AC876">
            <v>0.42</v>
          </cell>
        </row>
        <row r="877">
          <cell r="B877">
            <v>150001787</v>
          </cell>
          <cell r="Y877">
            <v>2513</v>
          </cell>
          <cell r="AC877">
            <v>0.36</v>
          </cell>
        </row>
        <row r="878">
          <cell r="B878">
            <v>104548960</v>
          </cell>
          <cell r="Y878">
            <v>33000</v>
          </cell>
          <cell r="AC878">
            <v>8</v>
          </cell>
        </row>
        <row r="879">
          <cell r="B879">
            <v>104000051</v>
          </cell>
          <cell r="Y879">
            <v>33600</v>
          </cell>
          <cell r="AC879">
            <v>8</v>
          </cell>
        </row>
        <row r="880">
          <cell r="B880">
            <v>108000162</v>
          </cell>
          <cell r="Y880">
            <v>55200</v>
          </cell>
          <cell r="AC880">
            <v>7.44</v>
          </cell>
        </row>
        <row r="881">
          <cell r="B881">
            <v>104532130</v>
          </cell>
          <cell r="Y881">
            <v>42300</v>
          </cell>
          <cell r="AC881">
            <v>10</v>
          </cell>
        </row>
        <row r="882">
          <cell r="B882">
            <v>104532140</v>
          </cell>
          <cell r="Y882">
            <v>44500</v>
          </cell>
          <cell r="AC882">
            <v>10</v>
          </cell>
        </row>
        <row r="883">
          <cell r="B883">
            <v>101800146</v>
          </cell>
          <cell r="Y883">
            <v>80000</v>
          </cell>
          <cell r="AC883">
            <v>5.5439999999999996</v>
          </cell>
        </row>
        <row r="884">
          <cell r="B884">
            <v>101800144</v>
          </cell>
          <cell r="Y884">
            <v>79200</v>
          </cell>
          <cell r="AC884">
            <v>5.9039999999999999</v>
          </cell>
        </row>
        <row r="885">
          <cell r="B885">
            <v>150000053</v>
          </cell>
          <cell r="Y885">
            <v>17990</v>
          </cell>
          <cell r="AC885">
            <v>5.16</v>
          </cell>
        </row>
        <row r="886">
          <cell r="B886">
            <v>150001739</v>
          </cell>
          <cell r="Y886">
            <v>7400</v>
          </cell>
          <cell r="AC886">
            <v>0.6</v>
          </cell>
        </row>
        <row r="887">
          <cell r="B887">
            <v>102310250</v>
          </cell>
          <cell r="Y887">
            <v>25600</v>
          </cell>
          <cell r="AC887">
            <v>0.60799999999999998</v>
          </cell>
        </row>
        <row r="888">
          <cell r="B888">
            <v>104534810</v>
          </cell>
          <cell r="Y888">
            <v>20990</v>
          </cell>
          <cell r="AC888">
            <v>4.5</v>
          </cell>
        </row>
        <row r="889">
          <cell r="B889">
            <v>104512290</v>
          </cell>
          <cell r="Y889">
            <v>14000</v>
          </cell>
          <cell r="AC889">
            <v>1.68</v>
          </cell>
        </row>
        <row r="890">
          <cell r="B890">
            <v>150000074</v>
          </cell>
          <cell r="Y890">
            <v>17000</v>
          </cell>
          <cell r="AC890">
            <v>3.5</v>
          </cell>
        </row>
        <row r="891">
          <cell r="B891">
            <v>150000075</v>
          </cell>
          <cell r="Y891">
            <v>15700</v>
          </cell>
          <cell r="AC891">
            <v>3.36</v>
          </cell>
        </row>
        <row r="892">
          <cell r="B892">
            <v>150000076</v>
          </cell>
          <cell r="Y892">
            <v>18700</v>
          </cell>
          <cell r="AC892">
            <v>3.5</v>
          </cell>
        </row>
        <row r="893">
          <cell r="B893">
            <v>104512300</v>
          </cell>
          <cell r="Y893">
            <v>15300</v>
          </cell>
          <cell r="AC893">
            <v>2.9750000000000001</v>
          </cell>
        </row>
        <row r="894">
          <cell r="B894">
            <v>104543430</v>
          </cell>
          <cell r="Y894">
            <v>29000</v>
          </cell>
          <cell r="AC894">
            <v>2.2400000000000002</v>
          </cell>
        </row>
        <row r="895">
          <cell r="B895">
            <v>150001832</v>
          </cell>
          <cell r="Y895">
            <v>15000</v>
          </cell>
          <cell r="AC895">
            <v>4.0250000000000004</v>
          </cell>
        </row>
        <row r="896">
          <cell r="B896">
            <v>104544790</v>
          </cell>
          <cell r="Y896">
            <v>20000</v>
          </cell>
          <cell r="AC896">
            <v>2.4</v>
          </cell>
        </row>
        <row r="897">
          <cell r="B897">
            <v>104522020</v>
          </cell>
          <cell r="Y897">
            <v>20000</v>
          </cell>
          <cell r="AC897">
            <v>2.4</v>
          </cell>
        </row>
        <row r="898">
          <cell r="B898">
            <v>104543450</v>
          </cell>
          <cell r="Y898">
            <v>20000</v>
          </cell>
          <cell r="AC898">
            <v>3.96</v>
          </cell>
        </row>
        <row r="899">
          <cell r="B899">
            <v>104543440</v>
          </cell>
          <cell r="Y899">
            <v>18000</v>
          </cell>
          <cell r="AC899">
            <v>3.96</v>
          </cell>
        </row>
        <row r="900">
          <cell r="B900">
            <v>150000080</v>
          </cell>
          <cell r="Y900">
            <v>20000</v>
          </cell>
          <cell r="AC900">
            <v>2.04</v>
          </cell>
        </row>
        <row r="901">
          <cell r="B901">
            <v>150000409</v>
          </cell>
          <cell r="Y901">
            <v>27500</v>
          </cell>
          <cell r="AC901">
            <v>3.6</v>
          </cell>
        </row>
        <row r="902">
          <cell r="B902">
            <v>150000083</v>
          </cell>
          <cell r="Y902">
            <v>16300</v>
          </cell>
          <cell r="AC902">
            <v>3.36</v>
          </cell>
        </row>
        <row r="903">
          <cell r="B903">
            <v>150001250</v>
          </cell>
          <cell r="Y903">
            <v>5500</v>
          </cell>
          <cell r="AC903">
            <v>1.05</v>
          </cell>
        </row>
        <row r="904">
          <cell r="B904">
            <v>104534480</v>
          </cell>
          <cell r="Y904">
            <v>5500</v>
          </cell>
          <cell r="AC904">
            <v>1.05</v>
          </cell>
        </row>
        <row r="905">
          <cell r="B905">
            <v>104534490</v>
          </cell>
          <cell r="Y905">
            <v>5500</v>
          </cell>
          <cell r="AC905">
            <v>1.05</v>
          </cell>
        </row>
        <row r="906">
          <cell r="B906">
            <v>104534210</v>
          </cell>
          <cell r="Y906">
            <v>5500</v>
          </cell>
          <cell r="AC906">
            <v>1.2</v>
          </cell>
        </row>
        <row r="907">
          <cell r="B907">
            <v>104533870</v>
          </cell>
          <cell r="Y907">
            <v>5500</v>
          </cell>
          <cell r="AC907">
            <v>1.2</v>
          </cell>
        </row>
        <row r="908">
          <cell r="B908">
            <v>150001743</v>
          </cell>
          <cell r="Y908">
            <v>13700</v>
          </cell>
          <cell r="AC908">
            <v>2.556</v>
          </cell>
        </row>
        <row r="909">
          <cell r="B909">
            <v>104527700</v>
          </cell>
          <cell r="Y909">
            <v>18500</v>
          </cell>
          <cell r="AC909">
            <v>2.16</v>
          </cell>
        </row>
        <row r="910">
          <cell r="B910">
            <v>104538580</v>
          </cell>
          <cell r="Y910">
            <v>18500</v>
          </cell>
          <cell r="AC910">
            <v>3.84</v>
          </cell>
        </row>
        <row r="911">
          <cell r="B911">
            <v>150001837</v>
          </cell>
          <cell r="Y911">
            <v>6300</v>
          </cell>
          <cell r="AC911">
            <v>1.458</v>
          </cell>
        </row>
        <row r="912">
          <cell r="B912">
            <v>150001747</v>
          </cell>
          <cell r="Y912">
            <v>15000</v>
          </cell>
          <cell r="AC912">
            <v>2.9750000000000001</v>
          </cell>
        </row>
        <row r="913">
          <cell r="B913">
            <v>150000089</v>
          </cell>
          <cell r="Y913">
            <v>19300</v>
          </cell>
          <cell r="AC913">
            <v>5.12</v>
          </cell>
        </row>
        <row r="914">
          <cell r="B914">
            <v>104516040</v>
          </cell>
          <cell r="Y914">
            <v>63000</v>
          </cell>
          <cell r="AC914">
            <v>5</v>
          </cell>
        </row>
        <row r="915">
          <cell r="B915">
            <v>104522040</v>
          </cell>
          <cell r="Y915">
            <v>40900</v>
          </cell>
          <cell r="AC915">
            <v>11.16</v>
          </cell>
        </row>
        <row r="916">
          <cell r="B916">
            <v>104501110</v>
          </cell>
          <cell r="Y916">
            <v>39500</v>
          </cell>
          <cell r="AC916">
            <v>10.35</v>
          </cell>
        </row>
        <row r="917">
          <cell r="B917">
            <v>104510140</v>
          </cell>
          <cell r="Y917">
            <v>91000</v>
          </cell>
          <cell r="AC917">
            <v>13.62</v>
          </cell>
        </row>
        <row r="918">
          <cell r="B918">
            <v>104522050</v>
          </cell>
          <cell r="Y918">
            <v>36800</v>
          </cell>
          <cell r="AC918">
            <v>9.18</v>
          </cell>
        </row>
        <row r="919">
          <cell r="B919">
            <v>150001689</v>
          </cell>
          <cell r="Y919">
            <v>26900</v>
          </cell>
          <cell r="AC919">
            <v>1.8</v>
          </cell>
        </row>
        <row r="920">
          <cell r="B920">
            <v>150001690</v>
          </cell>
          <cell r="Y920">
            <v>26900</v>
          </cell>
          <cell r="AC920">
            <v>1.8</v>
          </cell>
        </row>
        <row r="921">
          <cell r="B921">
            <v>104538320</v>
          </cell>
          <cell r="Y921">
            <v>25805</v>
          </cell>
          <cell r="AC921">
            <v>3.96</v>
          </cell>
        </row>
        <row r="922">
          <cell r="B922">
            <v>104521210</v>
          </cell>
          <cell r="Y922">
            <v>133000</v>
          </cell>
          <cell r="AC922">
            <v>10</v>
          </cell>
        </row>
        <row r="923">
          <cell r="B923">
            <v>150001829</v>
          </cell>
          <cell r="Y923">
            <v>4800</v>
          </cell>
          <cell r="AC923">
            <v>1.056</v>
          </cell>
        </row>
        <row r="924">
          <cell r="B924">
            <v>150000082</v>
          </cell>
          <cell r="Y924">
            <v>16700</v>
          </cell>
          <cell r="AC924">
            <v>3.36</v>
          </cell>
        </row>
        <row r="925">
          <cell r="B925">
            <v>104535130</v>
          </cell>
          <cell r="Y925">
            <v>16000</v>
          </cell>
          <cell r="AC925">
            <v>10</v>
          </cell>
        </row>
        <row r="926">
          <cell r="B926">
            <v>104535140</v>
          </cell>
          <cell r="Y926">
            <v>22000</v>
          </cell>
          <cell r="AC926">
            <v>10</v>
          </cell>
        </row>
        <row r="927">
          <cell r="B927">
            <v>104544270</v>
          </cell>
          <cell r="Y927">
            <v>28000</v>
          </cell>
          <cell r="AC927">
            <v>10</v>
          </cell>
        </row>
        <row r="928">
          <cell r="B928">
            <v>104535150</v>
          </cell>
          <cell r="Y928">
            <v>24000</v>
          </cell>
          <cell r="AC928">
            <v>10</v>
          </cell>
        </row>
        <row r="929">
          <cell r="B929">
            <v>104535170</v>
          </cell>
          <cell r="Y929">
            <v>26600</v>
          </cell>
          <cell r="AC929">
            <v>10</v>
          </cell>
        </row>
        <row r="930">
          <cell r="B930">
            <v>104535160</v>
          </cell>
          <cell r="Y930">
            <v>26000</v>
          </cell>
          <cell r="AC930">
            <v>10</v>
          </cell>
        </row>
        <row r="931">
          <cell r="B931">
            <v>104535180</v>
          </cell>
          <cell r="Y931">
            <v>20600</v>
          </cell>
          <cell r="AC931">
            <v>10</v>
          </cell>
        </row>
        <row r="932">
          <cell r="B932">
            <v>104535190</v>
          </cell>
          <cell r="Y932">
            <v>29000</v>
          </cell>
          <cell r="AC932">
            <v>10</v>
          </cell>
        </row>
        <row r="933">
          <cell r="B933">
            <v>150000776</v>
          </cell>
          <cell r="Y933">
            <v>23445</v>
          </cell>
          <cell r="AC933">
            <v>10</v>
          </cell>
        </row>
        <row r="934">
          <cell r="B934">
            <v>104530200</v>
          </cell>
          <cell r="Y934">
            <v>9235</v>
          </cell>
          <cell r="AC934">
            <v>4</v>
          </cell>
        </row>
        <row r="935">
          <cell r="B935">
            <v>104521200</v>
          </cell>
          <cell r="Y935">
            <v>13500</v>
          </cell>
          <cell r="AC935">
            <v>4</v>
          </cell>
        </row>
        <row r="936">
          <cell r="B936">
            <v>104501170</v>
          </cell>
          <cell r="Y936">
            <v>13500</v>
          </cell>
          <cell r="AC936">
            <v>4</v>
          </cell>
        </row>
        <row r="937">
          <cell r="B937">
            <v>104535210</v>
          </cell>
          <cell r="Y937">
            <v>10600</v>
          </cell>
          <cell r="AC937">
            <v>3.84</v>
          </cell>
        </row>
        <row r="938">
          <cell r="B938">
            <v>104535220</v>
          </cell>
          <cell r="Y938">
            <v>10600</v>
          </cell>
          <cell r="AC938">
            <v>3.84</v>
          </cell>
        </row>
        <row r="939">
          <cell r="B939">
            <v>104501190</v>
          </cell>
          <cell r="Y939">
            <v>18990</v>
          </cell>
          <cell r="AC939">
            <v>1</v>
          </cell>
        </row>
        <row r="940">
          <cell r="B940">
            <v>104522210</v>
          </cell>
          <cell r="Y940">
            <v>8600</v>
          </cell>
          <cell r="AC940">
            <v>1E-3</v>
          </cell>
        </row>
        <row r="941">
          <cell r="B941">
            <v>104538610</v>
          </cell>
          <cell r="Y941">
            <v>15900</v>
          </cell>
          <cell r="AC941">
            <v>3.24</v>
          </cell>
        </row>
        <row r="942">
          <cell r="B942">
            <v>104538600</v>
          </cell>
          <cell r="Y942">
            <v>15900</v>
          </cell>
          <cell r="AC942">
            <v>3.24</v>
          </cell>
        </row>
        <row r="943">
          <cell r="B943">
            <v>104538590</v>
          </cell>
          <cell r="Y943">
            <v>15900</v>
          </cell>
          <cell r="AC943">
            <v>3.24</v>
          </cell>
        </row>
        <row r="944">
          <cell r="B944">
            <v>150000158</v>
          </cell>
          <cell r="Y944">
            <v>70000</v>
          </cell>
          <cell r="AC944">
            <v>10</v>
          </cell>
        </row>
        <row r="945">
          <cell r="B945">
            <v>150001309</v>
          </cell>
          <cell r="Y945">
            <v>22899</v>
          </cell>
          <cell r="AC945">
            <v>10</v>
          </cell>
        </row>
        <row r="946">
          <cell r="B946">
            <v>104533750</v>
          </cell>
          <cell r="Y946">
            <v>40000</v>
          </cell>
          <cell r="AC946">
            <v>1.35</v>
          </cell>
        </row>
        <row r="947">
          <cell r="B947">
            <v>104533760</v>
          </cell>
          <cell r="Y947">
            <v>24000</v>
          </cell>
          <cell r="AC947">
            <v>4</v>
          </cell>
        </row>
        <row r="948">
          <cell r="B948">
            <v>150001771</v>
          </cell>
          <cell r="Y948">
            <v>13600</v>
          </cell>
          <cell r="AC948">
            <v>5</v>
          </cell>
        </row>
        <row r="949">
          <cell r="B949">
            <v>150000276</v>
          </cell>
          <cell r="Y949">
            <v>34500</v>
          </cell>
          <cell r="AC949">
            <v>12</v>
          </cell>
        </row>
        <row r="950">
          <cell r="B950">
            <v>150000286</v>
          </cell>
          <cell r="Y950">
            <v>25900</v>
          </cell>
          <cell r="AC950">
            <v>4.8</v>
          </cell>
        </row>
        <row r="951">
          <cell r="B951">
            <v>150001782</v>
          </cell>
          <cell r="Y951">
            <v>15310</v>
          </cell>
          <cell r="AC951">
            <v>6.1440000000000001</v>
          </cell>
        </row>
        <row r="952">
          <cell r="B952">
            <v>150001128</v>
          </cell>
          <cell r="Y952">
            <v>25900</v>
          </cell>
          <cell r="AC952">
            <v>5.9039999999999999</v>
          </cell>
        </row>
        <row r="953">
          <cell r="B953">
            <v>150001783</v>
          </cell>
          <cell r="Y953">
            <v>15310</v>
          </cell>
          <cell r="AC953">
            <v>6.1440000000000001</v>
          </cell>
        </row>
        <row r="954">
          <cell r="B954">
            <v>150001129</v>
          </cell>
          <cell r="Y954">
            <v>25900</v>
          </cell>
          <cell r="AC954">
            <v>4.8</v>
          </cell>
        </row>
        <row r="955">
          <cell r="B955">
            <v>104529100</v>
          </cell>
          <cell r="Y955">
            <v>17400</v>
          </cell>
          <cell r="AC955">
            <v>5.59</v>
          </cell>
        </row>
        <row r="956">
          <cell r="B956">
            <v>104543630</v>
          </cell>
          <cell r="Y956">
            <v>25663</v>
          </cell>
          <cell r="AC956">
            <v>7.92</v>
          </cell>
        </row>
        <row r="957">
          <cell r="B957">
            <v>104529120</v>
          </cell>
          <cell r="Y957">
            <v>31000</v>
          </cell>
          <cell r="AC957">
            <v>9.4</v>
          </cell>
        </row>
        <row r="958">
          <cell r="B958">
            <v>150001785</v>
          </cell>
          <cell r="Y958">
            <v>15290</v>
          </cell>
          <cell r="AC958">
            <v>6.1440000000000001</v>
          </cell>
        </row>
        <row r="959">
          <cell r="B959">
            <v>104524370</v>
          </cell>
          <cell r="Y959">
            <v>15290</v>
          </cell>
          <cell r="AC959">
            <v>6</v>
          </cell>
        </row>
        <row r="960">
          <cell r="B960">
            <v>150001130</v>
          </cell>
          <cell r="Y960">
            <v>25900</v>
          </cell>
          <cell r="AC960">
            <v>4.8</v>
          </cell>
        </row>
        <row r="961">
          <cell r="B961">
            <v>150001784</v>
          </cell>
          <cell r="Y961">
            <v>15290</v>
          </cell>
          <cell r="AC961">
            <v>6.1440000000000001</v>
          </cell>
        </row>
        <row r="962">
          <cell r="B962">
            <v>150000095</v>
          </cell>
          <cell r="Y962">
            <v>59000</v>
          </cell>
          <cell r="AC962">
            <v>6</v>
          </cell>
        </row>
        <row r="963">
          <cell r="B963">
            <v>150001530</v>
          </cell>
          <cell r="Y963">
            <v>127000</v>
          </cell>
          <cell r="AC963">
            <v>8.4</v>
          </cell>
        </row>
        <row r="964">
          <cell r="B964">
            <v>104501230</v>
          </cell>
          <cell r="Y964">
            <v>13500</v>
          </cell>
          <cell r="AC964">
            <v>4</v>
          </cell>
        </row>
        <row r="965">
          <cell r="B965">
            <v>104501150</v>
          </cell>
          <cell r="Y965">
            <v>13500</v>
          </cell>
          <cell r="AC965">
            <v>4</v>
          </cell>
        </row>
        <row r="966">
          <cell r="B966">
            <v>104522090</v>
          </cell>
          <cell r="Y966">
            <v>13900</v>
          </cell>
          <cell r="AC966">
            <v>2.4</v>
          </cell>
        </row>
        <row r="967">
          <cell r="B967">
            <v>104548280</v>
          </cell>
          <cell r="Y967">
            <v>15890</v>
          </cell>
          <cell r="AC967">
            <v>3.84</v>
          </cell>
        </row>
        <row r="968">
          <cell r="B968">
            <v>104535230</v>
          </cell>
          <cell r="Y968">
            <v>15890</v>
          </cell>
          <cell r="AC968">
            <v>3.84</v>
          </cell>
        </row>
        <row r="969">
          <cell r="B969">
            <v>104535240</v>
          </cell>
          <cell r="Y969">
            <v>10600</v>
          </cell>
          <cell r="AC969">
            <v>3.84</v>
          </cell>
        </row>
        <row r="970">
          <cell r="B970">
            <v>104535250</v>
          </cell>
          <cell r="Y970">
            <v>10600</v>
          </cell>
          <cell r="AC970">
            <v>3.84</v>
          </cell>
        </row>
        <row r="971">
          <cell r="B971">
            <v>104535260</v>
          </cell>
          <cell r="Y971">
            <v>27419</v>
          </cell>
          <cell r="AC971">
            <v>3.84</v>
          </cell>
        </row>
        <row r="972">
          <cell r="B972">
            <v>104522190</v>
          </cell>
          <cell r="Y972">
            <v>6100</v>
          </cell>
          <cell r="AC972">
            <v>2</v>
          </cell>
        </row>
        <row r="973">
          <cell r="B973">
            <v>104522200</v>
          </cell>
          <cell r="Y973">
            <v>18900</v>
          </cell>
          <cell r="AC973">
            <v>2</v>
          </cell>
        </row>
        <row r="974">
          <cell r="B974">
            <v>104500810</v>
          </cell>
          <cell r="Y974">
            <v>18900</v>
          </cell>
          <cell r="AC974">
            <v>1</v>
          </cell>
        </row>
        <row r="975">
          <cell r="B975">
            <v>150001765</v>
          </cell>
          <cell r="Y975">
            <v>33000</v>
          </cell>
          <cell r="AC975">
            <v>10</v>
          </cell>
        </row>
        <row r="976">
          <cell r="B976">
            <v>150001793</v>
          </cell>
          <cell r="Y976">
            <v>40000</v>
          </cell>
          <cell r="AC976">
            <v>5</v>
          </cell>
        </row>
        <row r="977">
          <cell r="B977">
            <v>150001768</v>
          </cell>
          <cell r="Y977">
            <v>19319</v>
          </cell>
          <cell r="AC977">
            <v>3.5</v>
          </cell>
        </row>
        <row r="978">
          <cell r="B978">
            <v>150001112</v>
          </cell>
          <cell r="Y978">
            <v>29082</v>
          </cell>
          <cell r="AC978">
            <v>6</v>
          </cell>
        </row>
        <row r="979">
          <cell r="B979">
            <v>104530320</v>
          </cell>
          <cell r="Y979">
            <v>16000</v>
          </cell>
          <cell r="AC979">
            <v>5</v>
          </cell>
        </row>
        <row r="980">
          <cell r="B980">
            <v>104538060</v>
          </cell>
          <cell r="Y980">
            <v>28000</v>
          </cell>
          <cell r="AC980">
            <v>10</v>
          </cell>
        </row>
        <row r="981">
          <cell r="B981">
            <v>150000883</v>
          </cell>
          <cell r="Y981">
            <v>38280</v>
          </cell>
          <cell r="AC981">
            <v>8</v>
          </cell>
        </row>
        <row r="982">
          <cell r="B982">
            <v>104525460</v>
          </cell>
          <cell r="Y982">
            <v>25900</v>
          </cell>
          <cell r="AC982">
            <v>6</v>
          </cell>
        </row>
        <row r="983">
          <cell r="B983">
            <v>150000003</v>
          </cell>
          <cell r="Y983">
            <v>41000</v>
          </cell>
          <cell r="AC983">
            <v>10</v>
          </cell>
        </row>
        <row r="984">
          <cell r="B984">
            <v>104540330</v>
          </cell>
          <cell r="Y984">
            <v>22270</v>
          </cell>
          <cell r="AC984">
            <v>12</v>
          </cell>
        </row>
        <row r="985">
          <cell r="B985">
            <v>102500012</v>
          </cell>
          <cell r="Y985">
            <v>27600</v>
          </cell>
          <cell r="AC985">
            <v>3</v>
          </cell>
        </row>
        <row r="986">
          <cell r="B986">
            <v>104540250</v>
          </cell>
          <cell r="Y986">
            <v>17010</v>
          </cell>
          <cell r="AC986">
            <v>10</v>
          </cell>
        </row>
        <row r="987">
          <cell r="B987">
            <v>104540240</v>
          </cell>
          <cell r="Y987">
            <v>22270</v>
          </cell>
          <cell r="AC987">
            <v>12</v>
          </cell>
        </row>
        <row r="988">
          <cell r="B988">
            <v>104540230</v>
          </cell>
          <cell r="Y988">
            <v>22270</v>
          </cell>
          <cell r="AC988">
            <v>12</v>
          </cell>
        </row>
        <row r="989">
          <cell r="B989">
            <v>104540310</v>
          </cell>
          <cell r="Y989">
            <v>22270</v>
          </cell>
          <cell r="AC989">
            <v>12</v>
          </cell>
        </row>
        <row r="990">
          <cell r="B990">
            <v>104540190</v>
          </cell>
          <cell r="Y990">
            <v>17010</v>
          </cell>
          <cell r="AC990">
            <v>10</v>
          </cell>
        </row>
        <row r="991">
          <cell r="B991">
            <v>104539280</v>
          </cell>
          <cell r="Y991">
            <v>56700</v>
          </cell>
          <cell r="AC991">
            <v>12</v>
          </cell>
        </row>
        <row r="992">
          <cell r="B992">
            <v>104544170</v>
          </cell>
          <cell r="Y992">
            <v>19980</v>
          </cell>
          <cell r="AC992">
            <v>3</v>
          </cell>
        </row>
        <row r="993">
          <cell r="B993">
            <v>104544180</v>
          </cell>
          <cell r="Y993">
            <v>34800</v>
          </cell>
          <cell r="AC993">
            <v>5</v>
          </cell>
        </row>
        <row r="994">
          <cell r="B994">
            <v>104540280</v>
          </cell>
          <cell r="Y994">
            <v>33500</v>
          </cell>
          <cell r="AC994">
            <v>8.64</v>
          </cell>
        </row>
        <row r="995">
          <cell r="B995">
            <v>104540200</v>
          </cell>
          <cell r="Y995">
            <v>17010</v>
          </cell>
          <cell r="AC995">
            <v>10</v>
          </cell>
        </row>
        <row r="996">
          <cell r="B996">
            <v>104548290</v>
          </cell>
          <cell r="Y996">
            <v>45800</v>
          </cell>
          <cell r="AC996">
            <v>15</v>
          </cell>
        </row>
        <row r="997">
          <cell r="B997">
            <v>104544160</v>
          </cell>
          <cell r="Y997">
            <v>45200</v>
          </cell>
          <cell r="AC997">
            <v>15</v>
          </cell>
        </row>
        <row r="998">
          <cell r="B998">
            <v>104544140</v>
          </cell>
          <cell r="Y998">
            <v>43700</v>
          </cell>
          <cell r="AC998">
            <v>15</v>
          </cell>
        </row>
        <row r="999">
          <cell r="B999">
            <v>104544200</v>
          </cell>
          <cell r="Y999">
            <v>41500</v>
          </cell>
          <cell r="AC999">
            <v>6</v>
          </cell>
        </row>
        <row r="1000">
          <cell r="B1000">
            <v>104544190</v>
          </cell>
          <cell r="Y1000">
            <v>31580</v>
          </cell>
          <cell r="AC1000">
            <v>6</v>
          </cell>
        </row>
        <row r="1001">
          <cell r="B1001">
            <v>104540180</v>
          </cell>
          <cell r="Y1001">
            <v>17010</v>
          </cell>
          <cell r="AC1001">
            <v>10</v>
          </cell>
        </row>
        <row r="1002">
          <cell r="B1002">
            <v>104540350</v>
          </cell>
          <cell r="Y1002">
            <v>22270</v>
          </cell>
          <cell r="AC1002">
            <v>12</v>
          </cell>
        </row>
        <row r="1003">
          <cell r="B1003">
            <v>150001770</v>
          </cell>
          <cell r="Y1003">
            <v>23000</v>
          </cell>
          <cell r="AC1003">
            <v>4.8</v>
          </cell>
        </row>
        <row r="1004">
          <cell r="B1004">
            <v>104540360</v>
          </cell>
          <cell r="Y1004">
            <v>22270</v>
          </cell>
          <cell r="AC1004">
            <v>12</v>
          </cell>
        </row>
        <row r="1005">
          <cell r="B1005">
            <v>104540210</v>
          </cell>
          <cell r="Y1005">
            <v>19590</v>
          </cell>
          <cell r="AC1005">
            <v>10</v>
          </cell>
        </row>
        <row r="1006">
          <cell r="B1006">
            <v>104540300</v>
          </cell>
          <cell r="Y1006">
            <v>17526</v>
          </cell>
          <cell r="AC1006">
            <v>10</v>
          </cell>
        </row>
        <row r="1007">
          <cell r="B1007">
            <v>104540290</v>
          </cell>
          <cell r="Y1007">
            <v>17526</v>
          </cell>
          <cell r="AC1007">
            <v>10</v>
          </cell>
        </row>
        <row r="1008">
          <cell r="B1008">
            <v>104540220</v>
          </cell>
          <cell r="Y1008">
            <v>19590</v>
          </cell>
          <cell r="AC1008">
            <v>10</v>
          </cell>
        </row>
        <row r="1009">
          <cell r="B1009">
            <v>104538520</v>
          </cell>
          <cell r="Y1009">
            <v>12600</v>
          </cell>
          <cell r="AC1009">
            <v>10.8</v>
          </cell>
        </row>
        <row r="1010">
          <cell r="B1010">
            <v>150000578</v>
          </cell>
          <cell r="Y1010">
            <v>17790</v>
          </cell>
          <cell r="AC1010">
            <v>10.5</v>
          </cell>
        </row>
        <row r="1011">
          <cell r="B1011">
            <v>104526090</v>
          </cell>
          <cell r="Y1011">
            <v>4118</v>
          </cell>
          <cell r="AC1011">
            <v>10</v>
          </cell>
        </row>
        <row r="1012">
          <cell r="B1012">
            <v>150000579</v>
          </cell>
          <cell r="Y1012">
            <v>4874</v>
          </cell>
          <cell r="AC1012">
            <v>10</v>
          </cell>
        </row>
        <row r="1013">
          <cell r="B1013">
            <v>150000581</v>
          </cell>
          <cell r="Y1013">
            <v>17000</v>
          </cell>
          <cell r="AC1013">
            <v>7.5</v>
          </cell>
        </row>
        <row r="1014">
          <cell r="B1014">
            <v>150000582</v>
          </cell>
          <cell r="Y1014">
            <v>20000</v>
          </cell>
          <cell r="AC1014">
            <v>11.25</v>
          </cell>
        </row>
        <row r="1015">
          <cell r="B1015">
            <v>150000368</v>
          </cell>
          <cell r="Y1015">
            <v>22500</v>
          </cell>
          <cell r="AC1015">
            <v>10</v>
          </cell>
        </row>
        <row r="1016">
          <cell r="B1016">
            <v>150001186</v>
          </cell>
          <cell r="Y1016">
            <v>18100</v>
          </cell>
          <cell r="AC1016">
            <v>10</v>
          </cell>
        </row>
        <row r="1017">
          <cell r="B1017">
            <v>150000369</v>
          </cell>
          <cell r="Y1017">
            <v>18479</v>
          </cell>
          <cell r="AC1017">
            <v>10</v>
          </cell>
        </row>
        <row r="1018">
          <cell r="B1018">
            <v>150000370</v>
          </cell>
          <cell r="Y1018">
            <v>22500</v>
          </cell>
          <cell r="AC1018">
            <v>10</v>
          </cell>
        </row>
        <row r="1019">
          <cell r="B1019">
            <v>104539920</v>
          </cell>
          <cell r="Y1019">
            <v>22200</v>
          </cell>
          <cell r="AC1019">
            <v>10</v>
          </cell>
        </row>
        <row r="1020">
          <cell r="B1020">
            <v>104539930</v>
          </cell>
          <cell r="Y1020">
            <v>22200</v>
          </cell>
          <cell r="AC1020">
            <v>10</v>
          </cell>
        </row>
        <row r="1021">
          <cell r="B1021">
            <v>104539940</v>
          </cell>
          <cell r="Y1021">
            <v>22200</v>
          </cell>
          <cell r="AC1021">
            <v>10</v>
          </cell>
        </row>
        <row r="1022">
          <cell r="B1022">
            <v>104520530</v>
          </cell>
          <cell r="Y1022">
            <v>68000</v>
          </cell>
          <cell r="AC1022">
            <v>11.35</v>
          </cell>
        </row>
        <row r="1023">
          <cell r="B1023">
            <v>104544710</v>
          </cell>
          <cell r="Y1023">
            <v>26700</v>
          </cell>
          <cell r="AC1023">
            <v>10</v>
          </cell>
        </row>
        <row r="1024">
          <cell r="B1024">
            <v>104544700</v>
          </cell>
          <cell r="Y1024">
            <v>77900</v>
          </cell>
          <cell r="AC1024">
            <v>9</v>
          </cell>
        </row>
        <row r="1025">
          <cell r="B1025">
            <v>104544750</v>
          </cell>
          <cell r="Y1025">
            <v>27300</v>
          </cell>
          <cell r="AC1025">
            <v>10</v>
          </cell>
        </row>
        <row r="1026">
          <cell r="B1026">
            <v>104527520</v>
          </cell>
          <cell r="Y1026">
            <v>24900</v>
          </cell>
          <cell r="AC1026">
            <v>10</v>
          </cell>
        </row>
        <row r="1027">
          <cell r="B1027">
            <v>104527430</v>
          </cell>
          <cell r="Y1027">
            <v>23000</v>
          </cell>
          <cell r="AC1027">
            <v>10</v>
          </cell>
        </row>
        <row r="1028">
          <cell r="B1028">
            <v>104544620</v>
          </cell>
          <cell r="Y1028">
            <v>23300</v>
          </cell>
          <cell r="AC1028">
            <v>10</v>
          </cell>
        </row>
        <row r="1029">
          <cell r="B1029">
            <v>104543640</v>
          </cell>
          <cell r="Y1029">
            <v>25360</v>
          </cell>
          <cell r="AC1029">
            <v>10</v>
          </cell>
        </row>
        <row r="1030">
          <cell r="B1030">
            <v>104517930</v>
          </cell>
          <cell r="Y1030">
            <v>24000</v>
          </cell>
          <cell r="AC1030">
            <v>10</v>
          </cell>
        </row>
        <row r="1031">
          <cell r="B1031">
            <v>104544660</v>
          </cell>
          <cell r="Y1031">
            <v>29900</v>
          </cell>
          <cell r="AC1031">
            <v>10</v>
          </cell>
        </row>
        <row r="1032">
          <cell r="B1032">
            <v>104529210</v>
          </cell>
          <cell r="Y1032">
            <v>25500</v>
          </cell>
          <cell r="AC1032">
            <v>9.08</v>
          </cell>
        </row>
        <row r="1033">
          <cell r="B1033">
            <v>104539340</v>
          </cell>
          <cell r="Y1033">
            <v>24000</v>
          </cell>
          <cell r="AC1033">
            <v>10</v>
          </cell>
        </row>
        <row r="1034">
          <cell r="B1034">
            <v>104542700</v>
          </cell>
          <cell r="Y1034">
            <v>26500</v>
          </cell>
          <cell r="AC1034">
            <v>10</v>
          </cell>
        </row>
        <row r="1035">
          <cell r="B1035">
            <v>104544720</v>
          </cell>
          <cell r="Y1035">
            <v>29000</v>
          </cell>
          <cell r="AC1035">
            <v>10</v>
          </cell>
        </row>
        <row r="1036">
          <cell r="B1036">
            <v>104517680</v>
          </cell>
          <cell r="Y1036">
            <v>27600</v>
          </cell>
          <cell r="AC1036">
            <v>10</v>
          </cell>
        </row>
        <row r="1037">
          <cell r="B1037">
            <v>104516720</v>
          </cell>
          <cell r="Y1037">
            <v>24900</v>
          </cell>
          <cell r="AC1037">
            <v>10</v>
          </cell>
        </row>
        <row r="1038">
          <cell r="B1038">
            <v>104544680</v>
          </cell>
          <cell r="Y1038">
            <v>20700</v>
          </cell>
          <cell r="AC1038">
            <v>10</v>
          </cell>
        </row>
        <row r="1039">
          <cell r="B1039">
            <v>104544690</v>
          </cell>
          <cell r="Y1039">
            <v>25700</v>
          </cell>
          <cell r="AC1039">
            <v>10</v>
          </cell>
        </row>
        <row r="1040">
          <cell r="B1040">
            <v>104544670</v>
          </cell>
          <cell r="Y1040">
            <v>26000</v>
          </cell>
          <cell r="AC1040">
            <v>10</v>
          </cell>
        </row>
        <row r="1041">
          <cell r="B1041">
            <v>104527720</v>
          </cell>
          <cell r="Y1041">
            <v>26000</v>
          </cell>
          <cell r="AC1041">
            <v>12</v>
          </cell>
        </row>
        <row r="1042">
          <cell r="B1042">
            <v>104528720</v>
          </cell>
          <cell r="Y1042">
            <v>26000</v>
          </cell>
          <cell r="AC1042">
            <v>12.24</v>
          </cell>
        </row>
        <row r="1043">
          <cell r="B1043">
            <v>104533130</v>
          </cell>
          <cell r="Y1043">
            <v>60000</v>
          </cell>
          <cell r="AC1043">
            <v>5.32</v>
          </cell>
        </row>
        <row r="1044">
          <cell r="B1044">
            <v>104529640</v>
          </cell>
          <cell r="Y1044">
            <v>41000</v>
          </cell>
          <cell r="AC1044">
            <v>3.8</v>
          </cell>
        </row>
        <row r="1045">
          <cell r="B1045">
            <v>104527760</v>
          </cell>
          <cell r="Y1045">
            <v>50000</v>
          </cell>
          <cell r="AC1045">
            <v>4.8</v>
          </cell>
        </row>
        <row r="1046">
          <cell r="B1046">
            <v>209100057</v>
          </cell>
          <cell r="Y1046">
            <v>57000</v>
          </cell>
          <cell r="AC1046">
            <v>6</v>
          </cell>
        </row>
        <row r="1047">
          <cell r="B1047">
            <v>104527820</v>
          </cell>
          <cell r="Y1047">
            <v>44000</v>
          </cell>
          <cell r="AC1047">
            <v>12</v>
          </cell>
        </row>
        <row r="1048">
          <cell r="B1048">
            <v>209100161</v>
          </cell>
          <cell r="Y1048">
            <v>45600</v>
          </cell>
          <cell r="AC1048">
            <v>5.28</v>
          </cell>
        </row>
        <row r="1049">
          <cell r="B1049">
            <v>209100160</v>
          </cell>
          <cell r="Y1049">
            <v>45600</v>
          </cell>
          <cell r="AC1049">
            <v>4.92</v>
          </cell>
        </row>
        <row r="1050">
          <cell r="B1050">
            <v>209100163</v>
          </cell>
          <cell r="Y1050">
            <v>45600</v>
          </cell>
          <cell r="AC1050">
            <v>4.92</v>
          </cell>
        </row>
        <row r="1051">
          <cell r="B1051">
            <v>104548240</v>
          </cell>
          <cell r="Y1051">
            <v>27200</v>
          </cell>
          <cell r="AC1051">
            <v>3</v>
          </cell>
        </row>
        <row r="1052">
          <cell r="B1052">
            <v>104548250</v>
          </cell>
          <cell r="Y1052">
            <v>29400</v>
          </cell>
          <cell r="AC1052">
            <v>3.2</v>
          </cell>
        </row>
        <row r="1053">
          <cell r="B1053">
            <v>150002076</v>
          </cell>
          <cell r="Y1053">
            <v>24500</v>
          </cell>
          <cell r="AC1053">
            <v>4.5</v>
          </cell>
        </row>
        <row r="1054">
          <cell r="B1054">
            <v>104539200</v>
          </cell>
          <cell r="Y1054">
            <v>23880</v>
          </cell>
          <cell r="AC1054">
            <v>4.2</v>
          </cell>
        </row>
        <row r="1055">
          <cell r="B1055">
            <v>104539210</v>
          </cell>
          <cell r="Y1055">
            <v>23880</v>
          </cell>
          <cell r="AC1055">
            <v>4.2</v>
          </cell>
        </row>
        <row r="1056">
          <cell r="B1056">
            <v>104527460</v>
          </cell>
          <cell r="Y1056">
            <v>32500</v>
          </cell>
          <cell r="AC1056">
            <v>3.84</v>
          </cell>
        </row>
        <row r="1057">
          <cell r="B1057">
            <v>104527450</v>
          </cell>
          <cell r="Y1057">
            <v>32500</v>
          </cell>
          <cell r="AC1057">
            <v>3.84</v>
          </cell>
        </row>
        <row r="1058">
          <cell r="B1058">
            <v>104548440</v>
          </cell>
          <cell r="Y1058">
            <v>0</v>
          </cell>
          <cell r="AC1058">
            <v>8</v>
          </cell>
        </row>
        <row r="1059">
          <cell r="B1059">
            <v>104548450</v>
          </cell>
          <cell r="Y1059">
            <v>0</v>
          </cell>
          <cell r="AC1059">
            <v>8</v>
          </cell>
        </row>
        <row r="1060">
          <cell r="B1060">
            <v>201701100</v>
          </cell>
          <cell r="Y1060">
            <v>47000</v>
          </cell>
          <cell r="AC1060">
            <v>10</v>
          </cell>
        </row>
        <row r="1061">
          <cell r="B1061">
            <v>102300260</v>
          </cell>
          <cell r="Y1061">
            <v>64800</v>
          </cell>
          <cell r="AC1061">
            <v>4.2</v>
          </cell>
        </row>
        <row r="1062">
          <cell r="B1062">
            <v>104517170</v>
          </cell>
          <cell r="Y1062">
            <v>33000</v>
          </cell>
          <cell r="AC1062">
            <v>3</v>
          </cell>
        </row>
        <row r="1063">
          <cell r="B1063">
            <v>101820108</v>
          </cell>
          <cell r="Y1063">
            <v>90000</v>
          </cell>
          <cell r="AC1063">
            <v>16.32</v>
          </cell>
        </row>
        <row r="1064">
          <cell r="B1064">
            <v>150000009</v>
          </cell>
          <cell r="Y1064">
            <v>59000</v>
          </cell>
          <cell r="AC1064">
            <v>12.492000000000001</v>
          </cell>
        </row>
        <row r="1065">
          <cell r="B1065">
            <v>104543650</v>
          </cell>
          <cell r="Y1065">
            <v>25000</v>
          </cell>
          <cell r="AC1065">
            <v>25</v>
          </cell>
        </row>
        <row r="1066">
          <cell r="B1066">
            <v>104542610</v>
          </cell>
          <cell r="Y1066">
            <v>27000</v>
          </cell>
          <cell r="AC1066">
            <v>25</v>
          </cell>
        </row>
        <row r="1067">
          <cell r="B1067">
            <v>104525770</v>
          </cell>
          <cell r="Y1067">
            <v>11500</v>
          </cell>
          <cell r="AC1067">
            <v>10</v>
          </cell>
        </row>
        <row r="1068">
          <cell r="B1068">
            <v>104512090</v>
          </cell>
          <cell r="Y1068">
            <v>13916</v>
          </cell>
          <cell r="AC1068">
            <v>12</v>
          </cell>
        </row>
        <row r="1069">
          <cell r="B1069">
            <v>104544150</v>
          </cell>
          <cell r="Y1069">
            <v>13600</v>
          </cell>
          <cell r="AC1069">
            <v>5</v>
          </cell>
        </row>
        <row r="1070">
          <cell r="B1070">
            <v>104512020</v>
          </cell>
          <cell r="Y1070">
            <v>26000</v>
          </cell>
          <cell r="AC1070">
            <v>12</v>
          </cell>
        </row>
        <row r="1071">
          <cell r="B1071">
            <v>104542840</v>
          </cell>
          <cell r="Y1071">
            <v>25200</v>
          </cell>
          <cell r="AC1071">
            <v>12</v>
          </cell>
        </row>
        <row r="1072">
          <cell r="B1072">
            <v>104542830</v>
          </cell>
          <cell r="Y1072">
            <v>25200</v>
          </cell>
          <cell r="AC1072">
            <v>12</v>
          </cell>
        </row>
        <row r="1073">
          <cell r="B1073">
            <v>104544980</v>
          </cell>
          <cell r="Y1073">
            <v>25564</v>
          </cell>
          <cell r="AC1073">
            <v>5.52</v>
          </cell>
        </row>
        <row r="1074">
          <cell r="B1074">
            <v>104547720</v>
          </cell>
          <cell r="Y1074">
            <v>25200</v>
          </cell>
          <cell r="AC1074">
            <v>2.7</v>
          </cell>
        </row>
        <row r="1075">
          <cell r="B1075">
            <v>104547730</v>
          </cell>
          <cell r="Y1075">
            <v>25200</v>
          </cell>
          <cell r="AC1075">
            <v>2.7</v>
          </cell>
        </row>
        <row r="1076">
          <cell r="B1076">
            <v>104547740</v>
          </cell>
          <cell r="Y1076">
            <v>25200</v>
          </cell>
          <cell r="AC1076">
            <v>2.7</v>
          </cell>
        </row>
        <row r="1077">
          <cell r="B1077">
            <v>104547750</v>
          </cell>
          <cell r="Y1077">
            <v>25200</v>
          </cell>
          <cell r="AC1077">
            <v>2.7</v>
          </cell>
        </row>
        <row r="1078">
          <cell r="B1078">
            <v>104543940</v>
          </cell>
          <cell r="Y1078">
            <v>20400</v>
          </cell>
          <cell r="AC1078">
            <v>7.2</v>
          </cell>
        </row>
        <row r="1079">
          <cell r="B1079">
            <v>104544990</v>
          </cell>
          <cell r="Y1079">
            <v>24883</v>
          </cell>
          <cell r="AC1079">
            <v>5.52</v>
          </cell>
        </row>
        <row r="1080">
          <cell r="B1080">
            <v>104547760</v>
          </cell>
          <cell r="Y1080">
            <v>25200</v>
          </cell>
          <cell r="AC1080">
            <v>2.7</v>
          </cell>
        </row>
        <row r="1081">
          <cell r="B1081">
            <v>104528800</v>
          </cell>
          <cell r="Y1081">
            <v>18400</v>
          </cell>
          <cell r="AC1081">
            <v>10</v>
          </cell>
        </row>
        <row r="1082">
          <cell r="B1082">
            <v>104512990</v>
          </cell>
          <cell r="Y1082">
            <v>17000</v>
          </cell>
          <cell r="AC1082">
            <v>10</v>
          </cell>
        </row>
        <row r="1083">
          <cell r="B1083">
            <v>104524570</v>
          </cell>
          <cell r="Y1083">
            <v>41900</v>
          </cell>
          <cell r="AC1083">
            <v>25</v>
          </cell>
        </row>
        <row r="1084">
          <cell r="B1084">
            <v>150000892</v>
          </cell>
          <cell r="Y1084">
            <v>25800</v>
          </cell>
          <cell r="AC1084">
            <v>10.4</v>
          </cell>
        </row>
        <row r="1085">
          <cell r="B1085">
            <v>201350000</v>
          </cell>
          <cell r="Y1085">
            <v>30400</v>
          </cell>
          <cell r="AC1085">
            <v>2.4</v>
          </cell>
        </row>
        <row r="1086">
          <cell r="B1086">
            <v>101310213</v>
          </cell>
          <cell r="Y1086">
            <v>115000</v>
          </cell>
          <cell r="AC1086">
            <v>10</v>
          </cell>
        </row>
        <row r="1087">
          <cell r="B1087">
            <v>101310214</v>
          </cell>
          <cell r="Y1087">
            <v>45000</v>
          </cell>
          <cell r="AC1087">
            <v>10</v>
          </cell>
        </row>
        <row r="1088">
          <cell r="B1088">
            <v>104511970</v>
          </cell>
          <cell r="Y1088">
            <v>36500</v>
          </cell>
          <cell r="AC1088">
            <v>9</v>
          </cell>
        </row>
        <row r="1089">
          <cell r="B1089">
            <v>150000760</v>
          </cell>
          <cell r="Y1089">
            <v>30700</v>
          </cell>
          <cell r="AC1089">
            <v>10</v>
          </cell>
        </row>
        <row r="1090">
          <cell r="B1090">
            <v>104539270</v>
          </cell>
          <cell r="Y1090">
            <v>33600</v>
          </cell>
          <cell r="AC1090">
            <v>9.6</v>
          </cell>
        </row>
        <row r="1091">
          <cell r="B1091">
            <v>150000990</v>
          </cell>
          <cell r="Y1091">
            <v>9300</v>
          </cell>
          <cell r="AC1091">
            <v>6.36</v>
          </cell>
        </row>
        <row r="1092">
          <cell r="B1092">
            <v>104547390</v>
          </cell>
          <cell r="Y1092">
            <v>82500</v>
          </cell>
          <cell r="AC1092">
            <v>15</v>
          </cell>
        </row>
        <row r="1093">
          <cell r="B1093">
            <v>104534800</v>
          </cell>
          <cell r="Y1093">
            <v>69600</v>
          </cell>
          <cell r="AC1093">
            <v>19.2</v>
          </cell>
        </row>
        <row r="1094">
          <cell r="B1094">
            <v>104547190</v>
          </cell>
          <cell r="Y1094">
            <v>50000</v>
          </cell>
          <cell r="AC1094">
            <v>10</v>
          </cell>
        </row>
        <row r="1095">
          <cell r="B1095">
            <v>104546990</v>
          </cell>
          <cell r="Y1095">
            <v>103200</v>
          </cell>
          <cell r="AC1095">
            <v>10</v>
          </cell>
        </row>
        <row r="1096">
          <cell r="B1096">
            <v>104547010</v>
          </cell>
          <cell r="Y1096">
            <v>98000</v>
          </cell>
          <cell r="AC1096">
            <v>10</v>
          </cell>
        </row>
        <row r="1097">
          <cell r="B1097">
            <v>104547000</v>
          </cell>
          <cell r="Y1097">
            <v>47000</v>
          </cell>
          <cell r="AC1097">
            <v>10</v>
          </cell>
        </row>
        <row r="1098">
          <cell r="B1098">
            <v>104513640</v>
          </cell>
          <cell r="Y1098">
            <v>71500</v>
          </cell>
          <cell r="AC1098">
            <v>10</v>
          </cell>
        </row>
        <row r="1099">
          <cell r="B1099">
            <v>104512560</v>
          </cell>
          <cell r="Y1099">
            <v>31300</v>
          </cell>
          <cell r="AC1099">
            <v>4</v>
          </cell>
        </row>
        <row r="1100">
          <cell r="B1100">
            <v>104512360</v>
          </cell>
          <cell r="Y1100">
            <v>71500</v>
          </cell>
          <cell r="AC1100">
            <v>10</v>
          </cell>
        </row>
        <row r="1101">
          <cell r="B1101">
            <v>104540500</v>
          </cell>
          <cell r="Y1101">
            <v>43200</v>
          </cell>
          <cell r="AC1101">
            <v>12.24</v>
          </cell>
        </row>
        <row r="1102">
          <cell r="B1102">
            <v>104521590</v>
          </cell>
          <cell r="Y1102">
            <v>34400</v>
          </cell>
          <cell r="AC1102">
            <v>10</v>
          </cell>
        </row>
        <row r="1103">
          <cell r="B1103">
            <v>104521580</v>
          </cell>
          <cell r="Y1103">
            <v>35000</v>
          </cell>
          <cell r="AC1103">
            <v>10</v>
          </cell>
        </row>
        <row r="1104">
          <cell r="B1104">
            <v>104521600</v>
          </cell>
          <cell r="Y1104">
            <v>28500</v>
          </cell>
          <cell r="AC1104">
            <v>10</v>
          </cell>
        </row>
        <row r="1105">
          <cell r="B1105">
            <v>104534900</v>
          </cell>
          <cell r="Y1105">
            <v>28500</v>
          </cell>
          <cell r="AC1105">
            <v>10</v>
          </cell>
        </row>
        <row r="1106">
          <cell r="B1106">
            <v>104533730</v>
          </cell>
          <cell r="Y1106">
            <v>61000</v>
          </cell>
          <cell r="AC1106">
            <v>12.06</v>
          </cell>
        </row>
        <row r="1107">
          <cell r="B1107">
            <v>104533180</v>
          </cell>
          <cell r="Y1107">
            <v>50400</v>
          </cell>
          <cell r="AC1107">
            <v>12.12</v>
          </cell>
        </row>
        <row r="1108">
          <cell r="B1108">
            <v>104544740</v>
          </cell>
          <cell r="Y1108">
            <v>24000</v>
          </cell>
          <cell r="AC1108">
            <v>3</v>
          </cell>
        </row>
        <row r="1109">
          <cell r="B1109">
            <v>104533320</v>
          </cell>
          <cell r="Y1109">
            <v>57000</v>
          </cell>
          <cell r="AC1109">
            <v>10</v>
          </cell>
        </row>
        <row r="1110">
          <cell r="B1110">
            <v>104512030</v>
          </cell>
          <cell r="Y1110">
            <v>13916</v>
          </cell>
          <cell r="AC1110">
            <v>12</v>
          </cell>
        </row>
        <row r="1111">
          <cell r="B1111">
            <v>104517100</v>
          </cell>
          <cell r="Y1111">
            <v>16500</v>
          </cell>
          <cell r="AC1111">
            <v>2.7</v>
          </cell>
        </row>
        <row r="1112">
          <cell r="B1112">
            <v>104517950</v>
          </cell>
          <cell r="Y1112">
            <v>16500</v>
          </cell>
          <cell r="AC1112">
            <v>2.7</v>
          </cell>
        </row>
        <row r="1113">
          <cell r="B1113">
            <v>104517300</v>
          </cell>
          <cell r="Y1113">
            <v>16500</v>
          </cell>
          <cell r="AC1113">
            <v>2.7</v>
          </cell>
        </row>
        <row r="1114">
          <cell r="B1114">
            <v>104517970</v>
          </cell>
          <cell r="Y1114">
            <v>16500</v>
          </cell>
          <cell r="AC1114">
            <v>2.7</v>
          </cell>
        </row>
        <row r="1115">
          <cell r="B1115">
            <v>104517140</v>
          </cell>
          <cell r="Y1115">
            <v>16500</v>
          </cell>
          <cell r="AC1115">
            <v>2.7</v>
          </cell>
        </row>
        <row r="1116">
          <cell r="B1116">
            <v>104517130</v>
          </cell>
          <cell r="Y1116">
            <v>16500</v>
          </cell>
          <cell r="AC1116">
            <v>2.7</v>
          </cell>
        </row>
        <row r="1117">
          <cell r="B1117">
            <v>104517960</v>
          </cell>
          <cell r="Y1117">
            <v>16500</v>
          </cell>
          <cell r="AC1117">
            <v>2.7</v>
          </cell>
        </row>
        <row r="1118">
          <cell r="B1118">
            <v>104517000</v>
          </cell>
          <cell r="Y1118">
            <v>16500</v>
          </cell>
          <cell r="AC1118">
            <v>2.7</v>
          </cell>
        </row>
        <row r="1119">
          <cell r="B1119">
            <v>104517120</v>
          </cell>
          <cell r="Y1119">
            <v>17000</v>
          </cell>
          <cell r="AC1119">
            <v>2.7</v>
          </cell>
        </row>
        <row r="1120">
          <cell r="B1120">
            <v>150000311</v>
          </cell>
          <cell r="Y1120">
            <v>49000</v>
          </cell>
          <cell r="AC1120">
            <v>1</v>
          </cell>
        </row>
        <row r="1121">
          <cell r="B1121">
            <v>104545250</v>
          </cell>
          <cell r="Y1121">
            <v>77000</v>
          </cell>
          <cell r="AC1121">
            <v>18</v>
          </cell>
        </row>
        <row r="1122">
          <cell r="B1122">
            <v>150000017</v>
          </cell>
          <cell r="Y1122">
            <v>96500</v>
          </cell>
          <cell r="AC1122">
            <v>19.056000000000001</v>
          </cell>
        </row>
        <row r="1123">
          <cell r="B1123">
            <v>104539350</v>
          </cell>
          <cell r="Y1123">
            <v>77000</v>
          </cell>
          <cell r="AC1123">
            <v>18.72</v>
          </cell>
        </row>
        <row r="1124">
          <cell r="B1124">
            <v>104533410</v>
          </cell>
          <cell r="Y1124">
            <v>174750</v>
          </cell>
          <cell r="AC1124">
            <v>25</v>
          </cell>
        </row>
        <row r="1125">
          <cell r="B1125">
            <v>150000001</v>
          </cell>
          <cell r="Y1125">
            <v>28900</v>
          </cell>
          <cell r="AC1125">
            <v>10</v>
          </cell>
        </row>
        <row r="1126">
          <cell r="B1126">
            <v>104538810</v>
          </cell>
          <cell r="Y1126">
            <v>19800</v>
          </cell>
          <cell r="AC1126">
            <v>3.2</v>
          </cell>
        </row>
        <row r="1127">
          <cell r="B1127">
            <v>104538800</v>
          </cell>
          <cell r="Y1127">
            <v>21800</v>
          </cell>
          <cell r="AC1127">
            <v>2.2599999999999998</v>
          </cell>
        </row>
        <row r="1128">
          <cell r="B1128">
            <v>104532150</v>
          </cell>
          <cell r="Y1128">
            <v>22900</v>
          </cell>
          <cell r="AC1128">
            <v>2.2000000000000002</v>
          </cell>
        </row>
        <row r="1129">
          <cell r="B1129">
            <v>104534740</v>
          </cell>
          <cell r="Y1129">
            <v>30000</v>
          </cell>
          <cell r="AC1129">
            <v>2.2000000000000002</v>
          </cell>
        </row>
        <row r="1130">
          <cell r="B1130">
            <v>104532460</v>
          </cell>
          <cell r="Y1130">
            <v>38000</v>
          </cell>
          <cell r="AC1130">
            <v>3.92</v>
          </cell>
        </row>
        <row r="1131">
          <cell r="B1131">
            <v>104538790</v>
          </cell>
          <cell r="Y1131">
            <v>36000</v>
          </cell>
          <cell r="AC1131">
            <v>3.78</v>
          </cell>
        </row>
        <row r="1132">
          <cell r="B1132">
            <v>104532470</v>
          </cell>
          <cell r="Y1132">
            <v>36000</v>
          </cell>
          <cell r="AC1132">
            <v>4.08</v>
          </cell>
        </row>
        <row r="1133">
          <cell r="B1133">
            <v>104538780</v>
          </cell>
          <cell r="Y1133">
            <v>38000</v>
          </cell>
          <cell r="AC1133">
            <v>3.24</v>
          </cell>
        </row>
        <row r="1134">
          <cell r="B1134">
            <v>104532160</v>
          </cell>
          <cell r="Y1134">
            <v>30400</v>
          </cell>
          <cell r="AC1134">
            <v>1.5</v>
          </cell>
        </row>
        <row r="1135">
          <cell r="B1135">
            <v>104532170</v>
          </cell>
          <cell r="Y1135">
            <v>23000</v>
          </cell>
          <cell r="AC1135">
            <v>1.8</v>
          </cell>
        </row>
        <row r="1136">
          <cell r="B1136">
            <v>104532500</v>
          </cell>
          <cell r="Y1136">
            <v>32000</v>
          </cell>
          <cell r="AC1136">
            <v>3.4</v>
          </cell>
        </row>
        <row r="1137">
          <cell r="B1137">
            <v>104532510</v>
          </cell>
          <cell r="Y1137">
            <v>12800</v>
          </cell>
          <cell r="AC1137">
            <v>1.2</v>
          </cell>
        </row>
        <row r="1138">
          <cell r="B1138">
            <v>104532520</v>
          </cell>
          <cell r="Y1138">
            <v>38000</v>
          </cell>
          <cell r="AC1138">
            <v>4.08</v>
          </cell>
        </row>
        <row r="1139">
          <cell r="B1139">
            <v>104532180</v>
          </cell>
          <cell r="Y1139">
            <v>23000</v>
          </cell>
          <cell r="AC1139">
            <v>2.19</v>
          </cell>
        </row>
        <row r="1140">
          <cell r="B1140">
            <v>104532530</v>
          </cell>
          <cell r="Y1140">
            <v>37500</v>
          </cell>
          <cell r="AC1140">
            <v>3.6</v>
          </cell>
        </row>
        <row r="1141">
          <cell r="B1141">
            <v>104532190</v>
          </cell>
          <cell r="Y1141">
            <v>27500</v>
          </cell>
          <cell r="AC1141">
            <v>2</v>
          </cell>
        </row>
        <row r="1142">
          <cell r="B1142">
            <v>104532200</v>
          </cell>
          <cell r="Y1142">
            <v>27500</v>
          </cell>
          <cell r="AC1142">
            <v>2.4</v>
          </cell>
        </row>
        <row r="1143">
          <cell r="B1143">
            <v>104532540</v>
          </cell>
          <cell r="Y1143">
            <v>34500</v>
          </cell>
          <cell r="AC1143">
            <v>3.6</v>
          </cell>
        </row>
        <row r="1144">
          <cell r="B1144">
            <v>150000373</v>
          </cell>
          <cell r="Y1144">
            <v>25900</v>
          </cell>
          <cell r="AC1144">
            <v>10</v>
          </cell>
        </row>
        <row r="1145">
          <cell r="B1145">
            <v>150000372</v>
          </cell>
          <cell r="Y1145">
            <v>27700</v>
          </cell>
          <cell r="AC1145">
            <v>10</v>
          </cell>
        </row>
        <row r="1146">
          <cell r="B1146">
            <v>150000374</v>
          </cell>
          <cell r="Y1146">
            <v>27100</v>
          </cell>
          <cell r="AC1146">
            <v>10</v>
          </cell>
        </row>
        <row r="1147">
          <cell r="B1147">
            <v>100095080</v>
          </cell>
          <cell r="Y1147">
            <v>33900</v>
          </cell>
          <cell r="AC1147">
            <v>10</v>
          </cell>
        </row>
        <row r="1148">
          <cell r="B1148">
            <v>100095030</v>
          </cell>
          <cell r="Y1148">
            <v>31900</v>
          </cell>
          <cell r="AC1148">
            <v>10</v>
          </cell>
        </row>
        <row r="1149">
          <cell r="B1149">
            <v>100093620</v>
          </cell>
          <cell r="Y1149">
            <v>46500</v>
          </cell>
          <cell r="AC1149">
            <v>10</v>
          </cell>
        </row>
        <row r="1150">
          <cell r="B1150">
            <v>100093780</v>
          </cell>
          <cell r="Y1150">
            <v>46500</v>
          </cell>
          <cell r="AC1150">
            <v>10</v>
          </cell>
        </row>
        <row r="1151">
          <cell r="B1151">
            <v>100093790</v>
          </cell>
          <cell r="Y1151">
            <v>46500</v>
          </cell>
          <cell r="AC1151">
            <v>10</v>
          </cell>
        </row>
        <row r="1152">
          <cell r="B1152">
            <v>150000002</v>
          </cell>
          <cell r="Y1152">
            <v>35000</v>
          </cell>
          <cell r="AC1152">
            <v>10</v>
          </cell>
        </row>
        <row r="1153">
          <cell r="B1153">
            <v>150000378</v>
          </cell>
          <cell r="Y1153">
            <v>34800</v>
          </cell>
          <cell r="AC1153">
            <v>10</v>
          </cell>
        </row>
        <row r="1154">
          <cell r="B1154">
            <v>150000379</v>
          </cell>
          <cell r="Y1154">
            <v>38400</v>
          </cell>
          <cell r="AC1154">
            <v>10</v>
          </cell>
        </row>
        <row r="1155">
          <cell r="B1155">
            <v>104540100</v>
          </cell>
          <cell r="Y1155">
            <v>54500</v>
          </cell>
          <cell r="AC1155">
            <v>4.5599999999999996</v>
          </cell>
        </row>
        <row r="1156">
          <cell r="B1156">
            <v>104510620</v>
          </cell>
          <cell r="Y1156">
            <v>32500</v>
          </cell>
          <cell r="AC1156">
            <v>10</v>
          </cell>
        </row>
        <row r="1157">
          <cell r="B1157">
            <v>104510640</v>
          </cell>
          <cell r="Y1157">
            <v>31700</v>
          </cell>
          <cell r="AC1157">
            <v>10</v>
          </cell>
        </row>
        <row r="1158">
          <cell r="B1158">
            <v>150000007</v>
          </cell>
          <cell r="Y1158">
            <v>31600</v>
          </cell>
          <cell r="AC1158">
            <v>9</v>
          </cell>
        </row>
        <row r="1159">
          <cell r="B1159">
            <v>104528510</v>
          </cell>
          <cell r="Y1159">
            <v>28000</v>
          </cell>
          <cell r="AC1159">
            <v>10</v>
          </cell>
        </row>
        <row r="1160">
          <cell r="B1160">
            <v>104528520</v>
          </cell>
          <cell r="Y1160">
            <v>34200</v>
          </cell>
          <cell r="AC1160">
            <v>10</v>
          </cell>
        </row>
        <row r="1161">
          <cell r="B1161">
            <v>104528500</v>
          </cell>
          <cell r="Y1161">
            <v>41000</v>
          </cell>
          <cell r="AC1161">
            <v>10</v>
          </cell>
        </row>
        <row r="1162">
          <cell r="B1162">
            <v>102500007</v>
          </cell>
          <cell r="Y1162">
            <v>18600</v>
          </cell>
          <cell r="AC1162">
            <v>2.4</v>
          </cell>
        </row>
        <row r="1163">
          <cell r="B1163">
            <v>102500001</v>
          </cell>
          <cell r="Y1163">
            <v>36000</v>
          </cell>
          <cell r="AC1163">
            <v>2.2799999999999998</v>
          </cell>
        </row>
        <row r="1164">
          <cell r="B1164">
            <v>102500002</v>
          </cell>
          <cell r="Y1164">
            <v>42500</v>
          </cell>
          <cell r="AC1164">
            <v>2.4</v>
          </cell>
        </row>
        <row r="1165">
          <cell r="B1165">
            <v>201221830</v>
          </cell>
          <cell r="Y1165">
            <v>19200</v>
          </cell>
          <cell r="AC1165">
            <v>5.76</v>
          </cell>
        </row>
        <row r="1166">
          <cell r="B1166">
            <v>201222770</v>
          </cell>
          <cell r="Y1166">
            <v>16800</v>
          </cell>
          <cell r="AC1166">
            <v>5.76</v>
          </cell>
        </row>
        <row r="1167">
          <cell r="B1167">
            <v>201220930</v>
          </cell>
          <cell r="Y1167">
            <v>18960</v>
          </cell>
          <cell r="AC1167">
            <v>5.76</v>
          </cell>
        </row>
        <row r="1168">
          <cell r="B1168">
            <v>101310077</v>
          </cell>
          <cell r="Y1168">
            <v>19747.516824000002</v>
          </cell>
          <cell r="AC1168">
            <v>3</v>
          </cell>
        </row>
        <row r="1169">
          <cell r="B1169">
            <v>101310075</v>
          </cell>
          <cell r="Y1169">
            <v>18000</v>
          </cell>
          <cell r="AC1169">
            <v>3</v>
          </cell>
        </row>
        <row r="1170">
          <cell r="B1170">
            <v>102500003</v>
          </cell>
          <cell r="Y1170">
            <v>16500</v>
          </cell>
          <cell r="AC1170">
            <v>2.4</v>
          </cell>
        </row>
        <row r="1171">
          <cell r="B1171">
            <v>102500090</v>
          </cell>
          <cell r="Y1171">
            <v>17000</v>
          </cell>
          <cell r="AC1171">
            <v>2.4</v>
          </cell>
        </row>
        <row r="1172">
          <cell r="B1172">
            <v>101310287</v>
          </cell>
          <cell r="Y1172">
            <v>15600</v>
          </cell>
          <cell r="AC1172">
            <v>3.24</v>
          </cell>
        </row>
        <row r="1173">
          <cell r="B1173">
            <v>104534820</v>
          </cell>
          <cell r="Y1173">
            <v>50900</v>
          </cell>
          <cell r="AC1173">
            <v>18</v>
          </cell>
        </row>
        <row r="1174">
          <cell r="B1174">
            <v>201200240</v>
          </cell>
          <cell r="Y1174">
            <v>22400</v>
          </cell>
          <cell r="AC1174">
            <v>12</v>
          </cell>
        </row>
        <row r="1175">
          <cell r="B1175">
            <v>201200012</v>
          </cell>
          <cell r="Y1175">
            <v>25500</v>
          </cell>
          <cell r="AC1175">
            <v>13.5</v>
          </cell>
        </row>
        <row r="1176">
          <cell r="B1176">
            <v>150000127</v>
          </cell>
          <cell r="Y1176">
            <v>31590</v>
          </cell>
          <cell r="AC1176">
            <v>10</v>
          </cell>
        </row>
        <row r="1177">
          <cell r="B1177">
            <v>150000128</v>
          </cell>
          <cell r="Y1177">
            <v>40000</v>
          </cell>
          <cell r="AC1177">
            <v>12</v>
          </cell>
        </row>
        <row r="1178">
          <cell r="B1178">
            <v>150000131</v>
          </cell>
          <cell r="Y1178">
            <v>30000</v>
          </cell>
          <cell r="AC1178">
            <v>10</v>
          </cell>
        </row>
        <row r="1179">
          <cell r="B1179">
            <v>104531430</v>
          </cell>
          <cell r="Y1179">
            <v>31000</v>
          </cell>
          <cell r="AC1179">
            <v>6.4</v>
          </cell>
        </row>
        <row r="1180">
          <cell r="B1180">
            <v>104547980</v>
          </cell>
          <cell r="Y1180">
            <v>15480</v>
          </cell>
          <cell r="AC1180">
            <v>2.2799999999999998</v>
          </cell>
        </row>
        <row r="1181">
          <cell r="B1181">
            <v>104530190</v>
          </cell>
          <cell r="Y1181">
            <v>19500</v>
          </cell>
          <cell r="AC1181">
            <v>10</v>
          </cell>
        </row>
        <row r="1182">
          <cell r="B1182">
            <v>104538110</v>
          </cell>
          <cell r="Y1182">
            <v>14500</v>
          </cell>
          <cell r="AC1182">
            <v>3.8</v>
          </cell>
        </row>
        <row r="1183">
          <cell r="B1183">
            <v>104548270</v>
          </cell>
          <cell r="Y1183">
            <v>33490</v>
          </cell>
          <cell r="AC1183">
            <v>12</v>
          </cell>
        </row>
        <row r="1184">
          <cell r="B1184">
            <v>104534540</v>
          </cell>
          <cell r="Y1184">
            <v>22000</v>
          </cell>
          <cell r="AC1184">
            <v>10</v>
          </cell>
        </row>
        <row r="1185">
          <cell r="B1185">
            <v>150000140</v>
          </cell>
          <cell r="Y1185">
            <v>39500</v>
          </cell>
          <cell r="AC1185">
            <v>12</v>
          </cell>
        </row>
        <row r="1186">
          <cell r="B1186">
            <v>150000141</v>
          </cell>
          <cell r="Y1186">
            <v>43500</v>
          </cell>
          <cell r="AC1186">
            <v>9.6999999999999993</v>
          </cell>
        </row>
        <row r="1187">
          <cell r="B1187">
            <v>104528900</v>
          </cell>
          <cell r="Y1187">
            <v>30300</v>
          </cell>
          <cell r="AC1187">
            <v>10</v>
          </cell>
        </row>
        <row r="1188">
          <cell r="B1188">
            <v>201200180</v>
          </cell>
          <cell r="Y1188">
            <v>22700</v>
          </cell>
          <cell r="AC1188">
            <v>12</v>
          </cell>
        </row>
        <row r="1189">
          <cell r="B1189">
            <v>201200013</v>
          </cell>
          <cell r="Y1189">
            <v>15600</v>
          </cell>
          <cell r="AC1189">
            <v>10.8</v>
          </cell>
        </row>
        <row r="1190">
          <cell r="B1190">
            <v>150000138</v>
          </cell>
          <cell r="Y1190">
            <v>45000</v>
          </cell>
          <cell r="AC1190">
            <v>12</v>
          </cell>
        </row>
        <row r="1191">
          <cell r="B1191">
            <v>150000142</v>
          </cell>
          <cell r="Y1191">
            <v>38600</v>
          </cell>
          <cell r="AC1191">
            <v>9.4</v>
          </cell>
        </row>
        <row r="1192">
          <cell r="B1192">
            <v>104534270</v>
          </cell>
          <cell r="Y1192">
            <v>48900</v>
          </cell>
          <cell r="AC1192">
            <v>8.16</v>
          </cell>
        </row>
        <row r="1193">
          <cell r="B1193">
            <v>104548000</v>
          </cell>
          <cell r="Y1193">
            <v>64700</v>
          </cell>
          <cell r="AC1193">
            <v>15.12</v>
          </cell>
        </row>
        <row r="1194">
          <cell r="B1194">
            <v>104530280</v>
          </cell>
          <cell r="Y1194">
            <v>39500</v>
          </cell>
          <cell r="AC1194">
            <v>3.84</v>
          </cell>
        </row>
        <row r="1195">
          <cell r="B1195">
            <v>104533720</v>
          </cell>
          <cell r="Y1195">
            <v>61500</v>
          </cell>
          <cell r="AC1195">
            <v>9.5280000000000005</v>
          </cell>
        </row>
        <row r="1196">
          <cell r="B1196">
            <v>104548260</v>
          </cell>
          <cell r="Y1196">
            <v>33000</v>
          </cell>
          <cell r="AC1196">
            <v>12</v>
          </cell>
        </row>
        <row r="1197">
          <cell r="B1197">
            <v>201220950</v>
          </cell>
          <cell r="Y1197">
            <v>14594.4</v>
          </cell>
          <cell r="AC1197">
            <v>8.0000000000000002E-3</v>
          </cell>
        </row>
        <row r="1198">
          <cell r="B1198">
            <v>104528280</v>
          </cell>
          <cell r="Y1198">
            <v>19500</v>
          </cell>
          <cell r="AC1198">
            <v>4.2240000000000002</v>
          </cell>
        </row>
        <row r="1199">
          <cell r="B1199">
            <v>201222160</v>
          </cell>
          <cell r="Y1199">
            <v>12929.4</v>
          </cell>
          <cell r="AC1199">
            <v>8.0000000000000002E-3</v>
          </cell>
        </row>
        <row r="1200">
          <cell r="B1200">
            <v>104523060</v>
          </cell>
          <cell r="Y1200">
            <v>12000</v>
          </cell>
          <cell r="AC1200">
            <v>4</v>
          </cell>
        </row>
        <row r="1201">
          <cell r="B1201">
            <v>104522060</v>
          </cell>
          <cell r="Y1201">
            <v>25000</v>
          </cell>
          <cell r="AC1201">
            <v>4.2240000000000002</v>
          </cell>
        </row>
        <row r="1202">
          <cell r="B1202">
            <v>104522080</v>
          </cell>
          <cell r="Y1202">
            <v>7900</v>
          </cell>
          <cell r="AC1202">
            <v>3</v>
          </cell>
        </row>
        <row r="1203">
          <cell r="B1203">
            <v>104528290</v>
          </cell>
          <cell r="Y1203">
            <v>40000</v>
          </cell>
          <cell r="AC1203">
            <v>3.6960000000000002</v>
          </cell>
        </row>
        <row r="1204">
          <cell r="B1204">
            <v>104537740</v>
          </cell>
          <cell r="Y1204">
            <v>21000</v>
          </cell>
          <cell r="AC1204">
            <v>3.5</v>
          </cell>
        </row>
        <row r="1205">
          <cell r="B1205">
            <v>201222280</v>
          </cell>
          <cell r="Y1205">
            <v>22178.7</v>
          </cell>
          <cell r="AC1205">
            <v>8.0000000000000002E-3</v>
          </cell>
        </row>
        <row r="1206">
          <cell r="B1206">
            <v>104523040</v>
          </cell>
          <cell r="Y1206">
            <v>14800</v>
          </cell>
          <cell r="AC1206">
            <v>4</v>
          </cell>
        </row>
        <row r="1207">
          <cell r="B1207">
            <v>104544290</v>
          </cell>
          <cell r="Y1207">
            <v>36990</v>
          </cell>
          <cell r="AC1207">
            <v>3.6960000000000002</v>
          </cell>
        </row>
        <row r="1208">
          <cell r="B1208">
            <v>201222750</v>
          </cell>
          <cell r="Y1208">
            <v>14473.8</v>
          </cell>
          <cell r="AC1208">
            <v>8.0000000000000002E-3</v>
          </cell>
        </row>
        <row r="1209">
          <cell r="B1209">
            <v>104523050</v>
          </cell>
          <cell r="Y1209">
            <v>12100</v>
          </cell>
          <cell r="AC1209">
            <v>4</v>
          </cell>
        </row>
        <row r="1210">
          <cell r="B1210">
            <v>104529180</v>
          </cell>
          <cell r="Y1210">
            <v>14800</v>
          </cell>
          <cell r="AC1210">
            <v>3</v>
          </cell>
        </row>
        <row r="1211">
          <cell r="B1211">
            <v>104527690</v>
          </cell>
          <cell r="Y1211">
            <v>7300</v>
          </cell>
          <cell r="AC1211">
            <v>3</v>
          </cell>
        </row>
        <row r="1212">
          <cell r="B1212">
            <v>104528490</v>
          </cell>
          <cell r="Y1212">
            <v>7300</v>
          </cell>
          <cell r="AC1212">
            <v>3.3</v>
          </cell>
        </row>
        <row r="1213">
          <cell r="B1213">
            <v>102600017</v>
          </cell>
          <cell r="Y1213">
            <v>42000</v>
          </cell>
          <cell r="AC1213">
            <v>4.08</v>
          </cell>
        </row>
        <row r="1214">
          <cell r="B1214">
            <v>201200220</v>
          </cell>
          <cell r="Y1214">
            <v>15500</v>
          </cell>
          <cell r="AC1214">
            <v>12</v>
          </cell>
        </row>
        <row r="1215">
          <cell r="B1215">
            <v>201200014</v>
          </cell>
          <cell r="Y1215">
            <v>13350</v>
          </cell>
          <cell r="AC1215">
            <v>13.5</v>
          </cell>
        </row>
        <row r="1216">
          <cell r="B1216">
            <v>104529150</v>
          </cell>
          <cell r="Y1216">
            <v>21300</v>
          </cell>
          <cell r="AC1216">
            <v>10</v>
          </cell>
        </row>
        <row r="1217">
          <cell r="B1217">
            <v>150000152</v>
          </cell>
          <cell r="Y1217">
            <v>30500</v>
          </cell>
          <cell r="AC1217">
            <v>10</v>
          </cell>
        </row>
        <row r="1218">
          <cell r="B1218">
            <v>150000155</v>
          </cell>
          <cell r="Y1218">
            <v>29000</v>
          </cell>
          <cell r="AC1218">
            <v>10</v>
          </cell>
        </row>
        <row r="1219">
          <cell r="B1219">
            <v>104547680</v>
          </cell>
          <cell r="Y1219">
            <v>36500</v>
          </cell>
          <cell r="AC1219">
            <v>5.5</v>
          </cell>
        </row>
        <row r="1220">
          <cell r="B1220">
            <v>104531620</v>
          </cell>
          <cell r="Y1220">
            <v>40000</v>
          </cell>
          <cell r="AC1220">
            <v>5.76</v>
          </cell>
        </row>
        <row r="1221">
          <cell r="B1221">
            <v>104530220</v>
          </cell>
          <cell r="Y1221">
            <v>15000</v>
          </cell>
          <cell r="AC1221">
            <v>10</v>
          </cell>
        </row>
        <row r="1222">
          <cell r="B1222">
            <v>105000300</v>
          </cell>
          <cell r="Y1222">
            <v>30400</v>
          </cell>
          <cell r="AC1222">
            <v>2.1960000000000002</v>
          </cell>
        </row>
        <row r="1223">
          <cell r="B1223">
            <v>150001843</v>
          </cell>
          <cell r="Y1223">
            <v>29990</v>
          </cell>
          <cell r="AC1223">
            <v>9</v>
          </cell>
        </row>
        <row r="1224">
          <cell r="B1224">
            <v>201222940</v>
          </cell>
          <cell r="Y1224">
            <v>28000</v>
          </cell>
          <cell r="AC1224">
            <v>12</v>
          </cell>
        </row>
        <row r="1225">
          <cell r="B1225">
            <v>150000988</v>
          </cell>
          <cell r="Y1225">
            <v>46000</v>
          </cell>
          <cell r="AC1225">
            <v>7.44</v>
          </cell>
        </row>
        <row r="1226">
          <cell r="B1226">
            <v>104533920</v>
          </cell>
          <cell r="Y1226">
            <v>42000</v>
          </cell>
          <cell r="AC1226">
            <v>4.8</v>
          </cell>
        </row>
        <row r="1227">
          <cell r="B1227">
            <v>150000790</v>
          </cell>
          <cell r="Y1227">
            <v>13000</v>
          </cell>
          <cell r="AC1227">
            <v>12.96</v>
          </cell>
        </row>
        <row r="1228">
          <cell r="B1228">
            <v>201200010</v>
          </cell>
          <cell r="Y1228">
            <v>16500</v>
          </cell>
          <cell r="AC1228">
            <v>13.5</v>
          </cell>
        </row>
        <row r="1229">
          <cell r="B1229">
            <v>201200011</v>
          </cell>
          <cell r="Y1229">
            <v>14850</v>
          </cell>
          <cell r="AC1229">
            <v>13.5</v>
          </cell>
        </row>
        <row r="1230">
          <cell r="B1230">
            <v>104530760</v>
          </cell>
          <cell r="Y1230">
            <v>52000</v>
          </cell>
          <cell r="AC1230">
            <v>1.4159999999999999</v>
          </cell>
        </row>
        <row r="1231">
          <cell r="B1231">
            <v>101200051</v>
          </cell>
          <cell r="Y1231">
            <v>19200</v>
          </cell>
          <cell r="AC1231">
            <v>6</v>
          </cell>
        </row>
        <row r="1232">
          <cell r="B1232">
            <v>104542680</v>
          </cell>
          <cell r="Y1232">
            <v>55900</v>
          </cell>
          <cell r="AC1232">
            <v>18.899999999999999</v>
          </cell>
        </row>
        <row r="1233">
          <cell r="B1233">
            <v>104530260</v>
          </cell>
          <cell r="Y1233">
            <v>24900</v>
          </cell>
          <cell r="AC1233">
            <v>6</v>
          </cell>
        </row>
        <row r="1234">
          <cell r="B1234">
            <v>201200163</v>
          </cell>
          <cell r="Y1234">
            <v>18000</v>
          </cell>
          <cell r="AC1234">
            <v>20</v>
          </cell>
        </row>
        <row r="1235">
          <cell r="B1235">
            <v>104525110</v>
          </cell>
          <cell r="Y1235">
            <v>29000</v>
          </cell>
          <cell r="AC1235">
            <v>10</v>
          </cell>
        </row>
        <row r="1236">
          <cell r="B1236">
            <v>150000060</v>
          </cell>
          <cell r="Y1236">
            <v>44500</v>
          </cell>
          <cell r="AC1236">
            <v>18</v>
          </cell>
        </row>
        <row r="1237">
          <cell r="B1237">
            <v>102500004</v>
          </cell>
          <cell r="Y1237">
            <v>16500</v>
          </cell>
          <cell r="AC1237">
            <v>2.4</v>
          </cell>
        </row>
        <row r="1238">
          <cell r="B1238">
            <v>102500005</v>
          </cell>
          <cell r="Y1238">
            <v>16500</v>
          </cell>
          <cell r="AC1238">
            <v>2.4</v>
          </cell>
        </row>
        <row r="1239">
          <cell r="B1239">
            <v>104525130</v>
          </cell>
          <cell r="Y1239">
            <v>18600</v>
          </cell>
          <cell r="AC1239">
            <v>10</v>
          </cell>
        </row>
        <row r="1240">
          <cell r="B1240">
            <v>104544760</v>
          </cell>
          <cell r="Y1240">
            <v>27700</v>
          </cell>
          <cell r="AC1240">
            <v>18</v>
          </cell>
        </row>
        <row r="1241">
          <cell r="B1241">
            <v>104525490</v>
          </cell>
          <cell r="Y1241">
            <v>24300</v>
          </cell>
          <cell r="AC1241">
            <v>7.2</v>
          </cell>
        </row>
        <row r="1242">
          <cell r="B1242">
            <v>104539950</v>
          </cell>
          <cell r="Y1242">
            <v>35400</v>
          </cell>
          <cell r="AC1242">
            <v>18</v>
          </cell>
        </row>
        <row r="1243">
          <cell r="B1243">
            <v>104532830</v>
          </cell>
          <cell r="Y1243">
            <v>45000</v>
          </cell>
          <cell r="AC1243">
            <v>18</v>
          </cell>
        </row>
        <row r="1244">
          <cell r="B1244">
            <v>104525120</v>
          </cell>
          <cell r="Y1244">
            <v>29900</v>
          </cell>
          <cell r="AC1244">
            <v>10</v>
          </cell>
        </row>
        <row r="1245">
          <cell r="B1245">
            <v>104547960</v>
          </cell>
          <cell r="Y1245">
            <v>33000</v>
          </cell>
          <cell r="AC1245">
            <v>9.5</v>
          </cell>
        </row>
        <row r="1246">
          <cell r="B1246">
            <v>104352371</v>
          </cell>
          <cell r="Y1246">
            <v>55200</v>
          </cell>
          <cell r="AC1246">
            <v>4.8</v>
          </cell>
        </row>
        <row r="1247">
          <cell r="B1247">
            <v>104544210</v>
          </cell>
          <cell r="Y1247">
            <v>45800</v>
          </cell>
          <cell r="AC1247">
            <v>3</v>
          </cell>
        </row>
        <row r="1248">
          <cell r="B1248">
            <v>102500070</v>
          </cell>
          <cell r="Y1248">
            <v>36000</v>
          </cell>
          <cell r="AC1248">
            <v>2.2999999999999998</v>
          </cell>
        </row>
        <row r="1249">
          <cell r="B1249">
            <v>104531600</v>
          </cell>
          <cell r="Y1249">
            <v>21700</v>
          </cell>
          <cell r="AC1249">
            <v>10</v>
          </cell>
        </row>
        <row r="1250">
          <cell r="B1250">
            <v>104528870</v>
          </cell>
          <cell r="Y1250">
            <v>48900</v>
          </cell>
          <cell r="AC1250">
            <v>13.6</v>
          </cell>
        </row>
        <row r="1251">
          <cell r="B1251">
            <v>150000159</v>
          </cell>
          <cell r="Y1251">
            <v>27500</v>
          </cell>
          <cell r="AC1251">
            <v>8</v>
          </cell>
        </row>
        <row r="1252">
          <cell r="B1252">
            <v>104539370</v>
          </cell>
          <cell r="Y1252">
            <v>44280</v>
          </cell>
          <cell r="AC1252">
            <v>8.2799999999999994</v>
          </cell>
        </row>
        <row r="1253">
          <cell r="B1253">
            <v>150000388</v>
          </cell>
          <cell r="Y1253">
            <v>43017</v>
          </cell>
          <cell r="AC1253">
            <v>10</v>
          </cell>
        </row>
        <row r="1254">
          <cell r="B1254">
            <v>150000989</v>
          </cell>
          <cell r="Y1254">
            <v>25900</v>
          </cell>
          <cell r="AC1254">
            <v>8.67</v>
          </cell>
        </row>
        <row r="1255">
          <cell r="B1255">
            <v>104530570</v>
          </cell>
          <cell r="Y1255">
            <v>85000</v>
          </cell>
          <cell r="AC1255">
            <v>15.12</v>
          </cell>
        </row>
        <row r="1256">
          <cell r="B1256">
            <v>104512950</v>
          </cell>
          <cell r="Y1256">
            <v>75500</v>
          </cell>
          <cell r="AC1256">
            <v>16</v>
          </cell>
        </row>
        <row r="1257">
          <cell r="B1257">
            <v>104544090</v>
          </cell>
          <cell r="Y1257">
            <v>55500</v>
          </cell>
          <cell r="AC1257">
            <v>12</v>
          </cell>
        </row>
        <row r="1258">
          <cell r="B1258">
            <v>104534160</v>
          </cell>
          <cell r="Y1258">
            <v>39900</v>
          </cell>
          <cell r="AC1258">
            <v>9.48</v>
          </cell>
        </row>
        <row r="1259">
          <cell r="B1259">
            <v>201230200</v>
          </cell>
          <cell r="Y1259">
            <v>14000</v>
          </cell>
          <cell r="AC1259">
            <v>20</v>
          </cell>
        </row>
        <row r="1260">
          <cell r="B1260">
            <v>201230120</v>
          </cell>
          <cell r="Y1260">
            <v>7440</v>
          </cell>
          <cell r="AC1260">
            <v>6</v>
          </cell>
        </row>
        <row r="1261">
          <cell r="B1261">
            <v>104534720</v>
          </cell>
          <cell r="Y1261">
            <v>8790</v>
          </cell>
          <cell r="AC1261">
            <v>10</v>
          </cell>
        </row>
        <row r="1262">
          <cell r="B1262">
            <v>201703050</v>
          </cell>
          <cell r="Y1262">
            <v>37000</v>
          </cell>
          <cell r="AC1262">
            <v>10</v>
          </cell>
        </row>
        <row r="1263">
          <cell r="B1263">
            <v>201700467</v>
          </cell>
          <cell r="Y1263">
            <v>19200</v>
          </cell>
          <cell r="AC1263">
            <v>4.5599999999999996</v>
          </cell>
        </row>
        <row r="1264">
          <cell r="B1264">
            <v>201700351</v>
          </cell>
          <cell r="Y1264">
            <v>16794</v>
          </cell>
          <cell r="AC1264">
            <v>2.2679999999999998</v>
          </cell>
        </row>
        <row r="1265">
          <cell r="B1265">
            <v>201700497</v>
          </cell>
          <cell r="Y1265">
            <v>16000</v>
          </cell>
          <cell r="AC1265">
            <v>3.5</v>
          </cell>
        </row>
        <row r="1266">
          <cell r="B1266">
            <v>201700346</v>
          </cell>
          <cell r="Y1266">
            <v>17667.226890756305</v>
          </cell>
          <cell r="AC1266">
            <v>2.76</v>
          </cell>
        </row>
        <row r="1267">
          <cell r="B1267">
            <v>201700352</v>
          </cell>
          <cell r="Y1267">
            <v>19386</v>
          </cell>
          <cell r="AC1267">
            <v>2.2679999999999998</v>
          </cell>
        </row>
        <row r="1268">
          <cell r="B1268">
            <v>201700508</v>
          </cell>
          <cell r="Y1268">
            <v>16000</v>
          </cell>
          <cell r="AC1268">
            <v>2.88</v>
          </cell>
        </row>
        <row r="1269">
          <cell r="B1269">
            <v>201700195</v>
          </cell>
          <cell r="Y1269">
            <v>33000</v>
          </cell>
          <cell r="AC1269">
            <v>2.508</v>
          </cell>
        </row>
        <row r="1270">
          <cell r="B1270">
            <v>201700238</v>
          </cell>
          <cell r="Y1270">
            <v>22800</v>
          </cell>
          <cell r="AC1270">
            <v>2.2200000000000002</v>
          </cell>
        </row>
        <row r="1271">
          <cell r="B1271">
            <v>201700212</v>
          </cell>
          <cell r="Y1271">
            <v>22800</v>
          </cell>
          <cell r="AC1271">
            <v>2.2200000000000002</v>
          </cell>
        </row>
        <row r="1272">
          <cell r="B1272">
            <v>201700241</v>
          </cell>
          <cell r="Y1272">
            <v>18000</v>
          </cell>
          <cell r="AC1272">
            <v>2.2200000000000002</v>
          </cell>
        </row>
        <row r="1273">
          <cell r="B1273">
            <v>102400070</v>
          </cell>
          <cell r="Y1273">
            <v>25200</v>
          </cell>
          <cell r="AC1273">
            <v>1.8720000000000001</v>
          </cell>
        </row>
        <row r="1274">
          <cell r="B1274">
            <v>201700223</v>
          </cell>
          <cell r="Y1274">
            <v>25200</v>
          </cell>
          <cell r="AC1274">
            <v>2.04</v>
          </cell>
        </row>
        <row r="1275">
          <cell r="B1275">
            <v>201700222</v>
          </cell>
          <cell r="Y1275">
            <v>25200</v>
          </cell>
          <cell r="AC1275">
            <v>2.16</v>
          </cell>
        </row>
        <row r="1276">
          <cell r="B1276">
            <v>201700593</v>
          </cell>
          <cell r="Y1276">
            <v>21600</v>
          </cell>
          <cell r="AC1276">
            <v>1.8</v>
          </cell>
        </row>
        <row r="1277">
          <cell r="B1277">
            <v>201700590</v>
          </cell>
          <cell r="Y1277">
            <v>20400</v>
          </cell>
          <cell r="AC1277">
            <v>1.8</v>
          </cell>
        </row>
        <row r="1278">
          <cell r="B1278">
            <v>201700243</v>
          </cell>
          <cell r="Y1278">
            <v>18000</v>
          </cell>
          <cell r="AC1278">
            <v>2.4</v>
          </cell>
        </row>
        <row r="1279">
          <cell r="B1279">
            <v>201700345</v>
          </cell>
          <cell r="Y1279">
            <v>17667.226890756305</v>
          </cell>
          <cell r="AC1279">
            <v>2.76</v>
          </cell>
        </row>
        <row r="1280">
          <cell r="B1280">
            <v>150001763</v>
          </cell>
          <cell r="Y1280">
            <v>145000</v>
          </cell>
          <cell r="AC1280">
            <v>10</v>
          </cell>
        </row>
        <row r="1281">
          <cell r="B1281">
            <v>104528600</v>
          </cell>
          <cell r="Y1281">
            <v>100000</v>
          </cell>
          <cell r="AC1281">
            <v>5</v>
          </cell>
        </row>
        <row r="1282">
          <cell r="B1282">
            <v>150000761</v>
          </cell>
          <cell r="Y1282">
            <v>79900</v>
          </cell>
          <cell r="AC1282">
            <v>10</v>
          </cell>
        </row>
        <row r="1283">
          <cell r="B1283">
            <v>150000764</v>
          </cell>
          <cell r="Y1283">
            <v>80000</v>
          </cell>
          <cell r="AC1283">
            <v>10</v>
          </cell>
        </row>
        <row r="1284">
          <cell r="B1284">
            <v>104547360</v>
          </cell>
          <cell r="Y1284">
            <v>11400</v>
          </cell>
          <cell r="AC1284">
            <v>2</v>
          </cell>
        </row>
        <row r="1285">
          <cell r="B1285">
            <v>201700468</v>
          </cell>
          <cell r="Y1285">
            <v>18000</v>
          </cell>
          <cell r="AC1285">
            <v>4.5599999999999996</v>
          </cell>
        </row>
        <row r="1286">
          <cell r="B1286">
            <v>201703150</v>
          </cell>
          <cell r="Y1286">
            <v>37000</v>
          </cell>
          <cell r="AC1286">
            <v>10</v>
          </cell>
        </row>
        <row r="1287">
          <cell r="B1287">
            <v>104547320</v>
          </cell>
          <cell r="Y1287">
            <v>16200</v>
          </cell>
          <cell r="AC1287">
            <v>2</v>
          </cell>
        </row>
        <row r="1288">
          <cell r="B1288">
            <v>104547340</v>
          </cell>
          <cell r="Y1288">
            <v>16200</v>
          </cell>
          <cell r="AC1288">
            <v>2</v>
          </cell>
        </row>
        <row r="1289">
          <cell r="B1289">
            <v>104547350</v>
          </cell>
          <cell r="Y1289">
            <v>15450</v>
          </cell>
          <cell r="AC1289">
            <v>2</v>
          </cell>
        </row>
        <row r="1290">
          <cell r="B1290">
            <v>104547330</v>
          </cell>
          <cell r="Y1290">
            <v>14200</v>
          </cell>
          <cell r="AC1290">
            <v>2</v>
          </cell>
        </row>
        <row r="1291">
          <cell r="B1291">
            <v>150000862</v>
          </cell>
          <cell r="Y1291">
            <v>110000</v>
          </cell>
          <cell r="AC1291">
            <v>10</v>
          </cell>
        </row>
        <row r="1292">
          <cell r="B1292">
            <v>150000767</v>
          </cell>
          <cell r="Y1292">
            <v>125000</v>
          </cell>
          <cell r="AC1292">
            <v>10</v>
          </cell>
        </row>
        <row r="1293">
          <cell r="B1293">
            <v>150000769</v>
          </cell>
          <cell r="Y1293">
            <v>85000</v>
          </cell>
          <cell r="AC1293">
            <v>10</v>
          </cell>
        </row>
        <row r="1294">
          <cell r="B1294">
            <v>150001764</v>
          </cell>
          <cell r="Y1294">
            <v>89000</v>
          </cell>
          <cell r="AC1294">
            <v>10</v>
          </cell>
        </row>
        <row r="1295">
          <cell r="B1295">
            <v>104512250</v>
          </cell>
          <cell r="Y1295">
            <v>15900</v>
          </cell>
          <cell r="AC1295">
            <v>3.2</v>
          </cell>
        </row>
        <row r="1296">
          <cell r="B1296">
            <v>104512170</v>
          </cell>
          <cell r="Y1296">
            <v>21000</v>
          </cell>
          <cell r="AC1296">
            <v>4</v>
          </cell>
        </row>
        <row r="1297">
          <cell r="B1297">
            <v>201700295</v>
          </cell>
          <cell r="Y1297">
            <v>21000</v>
          </cell>
          <cell r="AC1297">
            <v>3.5</v>
          </cell>
        </row>
        <row r="1298">
          <cell r="B1298">
            <v>201700286</v>
          </cell>
          <cell r="Y1298">
            <v>16000</v>
          </cell>
          <cell r="AC1298">
            <v>3.36</v>
          </cell>
        </row>
        <row r="1299">
          <cell r="B1299">
            <v>201700457</v>
          </cell>
          <cell r="Y1299">
            <v>16500</v>
          </cell>
          <cell r="AC1299">
            <v>3.45</v>
          </cell>
        </row>
        <row r="1300">
          <cell r="B1300">
            <v>201700288</v>
          </cell>
          <cell r="Y1300">
            <v>14250</v>
          </cell>
          <cell r="AC1300">
            <v>3.15</v>
          </cell>
        </row>
        <row r="1301">
          <cell r="B1301">
            <v>201700458</v>
          </cell>
          <cell r="Y1301">
            <v>14850</v>
          </cell>
          <cell r="AC1301">
            <v>3.45</v>
          </cell>
        </row>
        <row r="1302">
          <cell r="B1302">
            <v>201700287</v>
          </cell>
          <cell r="Y1302">
            <v>18291.733239943802</v>
          </cell>
          <cell r="AC1302">
            <v>3.15</v>
          </cell>
        </row>
        <row r="1303">
          <cell r="B1303">
            <v>201700361</v>
          </cell>
          <cell r="Y1303">
            <v>17500</v>
          </cell>
          <cell r="AC1303">
            <v>2.9</v>
          </cell>
        </row>
        <row r="1304">
          <cell r="B1304">
            <v>201700292</v>
          </cell>
          <cell r="Y1304">
            <v>22980</v>
          </cell>
          <cell r="AC1304">
            <v>2.7</v>
          </cell>
        </row>
        <row r="1305">
          <cell r="B1305">
            <v>201700039</v>
          </cell>
          <cell r="Y1305">
            <v>11382.374150783999</v>
          </cell>
          <cell r="AC1305">
            <v>2.16</v>
          </cell>
        </row>
        <row r="1306">
          <cell r="B1306">
            <v>201700040</v>
          </cell>
          <cell r="Y1306">
            <v>11382.374150783999</v>
          </cell>
          <cell r="AC1306">
            <v>2.16</v>
          </cell>
        </row>
        <row r="1307">
          <cell r="B1307">
            <v>201700496</v>
          </cell>
          <cell r="Y1307">
            <v>15000</v>
          </cell>
          <cell r="AC1307">
            <v>3.5</v>
          </cell>
        </row>
        <row r="1308">
          <cell r="B1308">
            <v>104531470</v>
          </cell>
          <cell r="Y1308">
            <v>24990</v>
          </cell>
          <cell r="AC1308">
            <v>1.92</v>
          </cell>
        </row>
        <row r="1309">
          <cell r="B1309">
            <v>104531480</v>
          </cell>
          <cell r="Y1309">
            <v>24990</v>
          </cell>
          <cell r="AC1309">
            <v>1.92</v>
          </cell>
        </row>
        <row r="1310">
          <cell r="B1310">
            <v>104534590</v>
          </cell>
          <cell r="Y1310">
            <v>17900</v>
          </cell>
          <cell r="AC1310">
            <v>5.76</v>
          </cell>
        </row>
        <row r="1311">
          <cell r="B1311">
            <v>104534560</v>
          </cell>
          <cell r="Y1311">
            <v>12000</v>
          </cell>
          <cell r="AC1311">
            <v>3.36</v>
          </cell>
        </row>
        <row r="1312">
          <cell r="B1312">
            <v>104534570</v>
          </cell>
          <cell r="Y1312">
            <v>19000</v>
          </cell>
          <cell r="AC1312">
            <v>6.72</v>
          </cell>
        </row>
        <row r="1313">
          <cell r="B1313">
            <v>104532720</v>
          </cell>
          <cell r="Y1313">
            <v>29000</v>
          </cell>
          <cell r="AC1313">
            <v>9.36</v>
          </cell>
        </row>
        <row r="1314">
          <cell r="B1314">
            <v>104534580</v>
          </cell>
          <cell r="Y1314">
            <v>21700</v>
          </cell>
          <cell r="AC1314">
            <v>8.76</v>
          </cell>
        </row>
        <row r="1315">
          <cell r="B1315">
            <v>150001407</v>
          </cell>
          <cell r="Y1315">
            <v>21000</v>
          </cell>
          <cell r="AC1315">
            <v>5.7</v>
          </cell>
        </row>
        <row r="1316">
          <cell r="B1316">
            <v>104534710</v>
          </cell>
          <cell r="Y1316">
            <v>259990</v>
          </cell>
          <cell r="AC1316">
            <v>1.55</v>
          </cell>
        </row>
        <row r="1317">
          <cell r="B1317">
            <v>104547200</v>
          </cell>
          <cell r="Y1317">
            <v>42500</v>
          </cell>
          <cell r="AC1317">
            <v>12.5</v>
          </cell>
        </row>
        <row r="1318">
          <cell r="B1318">
            <v>104547970</v>
          </cell>
          <cell r="Y1318">
            <v>27000</v>
          </cell>
          <cell r="AC1318">
            <v>2</v>
          </cell>
        </row>
        <row r="1319">
          <cell r="B1319">
            <v>104545240</v>
          </cell>
          <cell r="Y1319">
            <v>30000</v>
          </cell>
          <cell r="AC1319">
            <v>8.56</v>
          </cell>
        </row>
        <row r="1320">
          <cell r="B1320">
            <v>104524930</v>
          </cell>
          <cell r="Y1320">
            <v>6500</v>
          </cell>
          <cell r="AC1320">
            <v>0.4</v>
          </cell>
        </row>
        <row r="1321">
          <cell r="B1321">
            <v>104524100</v>
          </cell>
          <cell r="Y1321">
            <v>8000</v>
          </cell>
          <cell r="AC1321">
            <v>0.4</v>
          </cell>
        </row>
        <row r="1322">
          <cell r="B1322">
            <v>104537850</v>
          </cell>
          <cell r="Y1322">
            <v>47000</v>
          </cell>
          <cell r="AC1322">
            <v>10</v>
          </cell>
        </row>
        <row r="1323">
          <cell r="B1323">
            <v>104541820</v>
          </cell>
          <cell r="Y1323">
            <v>159000</v>
          </cell>
          <cell r="AC1323">
            <v>8</v>
          </cell>
        </row>
        <row r="1324">
          <cell r="B1324">
            <v>104540010</v>
          </cell>
          <cell r="Y1324">
            <v>32500</v>
          </cell>
          <cell r="AC1324">
            <v>4</v>
          </cell>
        </row>
        <row r="1325">
          <cell r="B1325">
            <v>104524490</v>
          </cell>
          <cell r="Y1325">
            <v>4400</v>
          </cell>
          <cell r="AC1325">
            <v>0.47</v>
          </cell>
        </row>
        <row r="1326">
          <cell r="B1326">
            <v>104524230</v>
          </cell>
          <cell r="Y1326">
            <v>4900</v>
          </cell>
          <cell r="AC1326">
            <v>0.2</v>
          </cell>
        </row>
        <row r="1327">
          <cell r="B1327">
            <v>104533690</v>
          </cell>
          <cell r="Y1327">
            <v>46990</v>
          </cell>
          <cell r="AC1327">
            <v>1.44</v>
          </cell>
        </row>
        <row r="1328">
          <cell r="B1328">
            <v>104524260</v>
          </cell>
          <cell r="Y1328">
            <v>5000</v>
          </cell>
          <cell r="AC1328">
            <v>0.2</v>
          </cell>
        </row>
        <row r="1329">
          <cell r="B1329">
            <v>104524250</v>
          </cell>
          <cell r="Y1329">
            <v>5000</v>
          </cell>
          <cell r="AC1329">
            <v>0.2</v>
          </cell>
        </row>
        <row r="1330">
          <cell r="B1330">
            <v>104524240</v>
          </cell>
          <cell r="Y1330">
            <v>5000</v>
          </cell>
          <cell r="AC1330">
            <v>0.2</v>
          </cell>
        </row>
        <row r="1331">
          <cell r="B1331">
            <v>104537680</v>
          </cell>
          <cell r="Y1331">
            <v>4650</v>
          </cell>
          <cell r="AC1331">
            <v>0.43</v>
          </cell>
        </row>
        <row r="1332">
          <cell r="B1332">
            <v>104537670</v>
          </cell>
          <cell r="Y1332">
            <v>4650</v>
          </cell>
          <cell r="AC1332">
            <v>0.33900000000000002</v>
          </cell>
        </row>
        <row r="1333">
          <cell r="B1333">
            <v>104537660</v>
          </cell>
          <cell r="Y1333">
            <v>4650</v>
          </cell>
          <cell r="AC1333">
            <v>0.38</v>
          </cell>
        </row>
        <row r="1334">
          <cell r="B1334">
            <v>104524520</v>
          </cell>
          <cell r="Y1334">
            <v>5000</v>
          </cell>
          <cell r="AC1334">
            <v>0.52</v>
          </cell>
        </row>
        <row r="1335">
          <cell r="B1335">
            <v>104524510</v>
          </cell>
          <cell r="Y1335">
            <v>5000</v>
          </cell>
          <cell r="AC1335">
            <v>0.52</v>
          </cell>
        </row>
        <row r="1336">
          <cell r="B1336">
            <v>104524500</v>
          </cell>
          <cell r="Y1336">
            <v>5000</v>
          </cell>
          <cell r="AC1336">
            <v>0.52</v>
          </cell>
        </row>
        <row r="1337">
          <cell r="B1337">
            <v>104526600</v>
          </cell>
          <cell r="Y1337">
            <v>2700</v>
          </cell>
          <cell r="AC1337">
            <v>0.02</v>
          </cell>
        </row>
        <row r="1338">
          <cell r="B1338">
            <v>104534020</v>
          </cell>
          <cell r="Y1338">
            <v>20900</v>
          </cell>
          <cell r="AC1338">
            <v>3.7</v>
          </cell>
        </row>
        <row r="1339">
          <cell r="B1339">
            <v>104534030</v>
          </cell>
          <cell r="Y1339">
            <v>20900</v>
          </cell>
          <cell r="AC1339">
            <v>3.7</v>
          </cell>
        </row>
        <row r="1340">
          <cell r="B1340">
            <v>104534040</v>
          </cell>
          <cell r="Y1340">
            <v>13500</v>
          </cell>
          <cell r="AC1340">
            <v>1.08</v>
          </cell>
        </row>
        <row r="1341">
          <cell r="B1341">
            <v>104534050</v>
          </cell>
          <cell r="Y1341">
            <v>20900</v>
          </cell>
          <cell r="AC1341">
            <v>3.7</v>
          </cell>
        </row>
        <row r="1342">
          <cell r="B1342">
            <v>104534060</v>
          </cell>
          <cell r="Y1342">
            <v>13500</v>
          </cell>
          <cell r="AC1342">
            <v>1.08</v>
          </cell>
        </row>
        <row r="1343">
          <cell r="B1343">
            <v>104545210</v>
          </cell>
          <cell r="Y1343">
            <v>39000</v>
          </cell>
          <cell r="AC1343">
            <v>7.5</v>
          </cell>
        </row>
        <row r="1344">
          <cell r="B1344">
            <v>104537830</v>
          </cell>
          <cell r="Y1344">
            <v>43500</v>
          </cell>
          <cell r="AC1344">
            <v>6</v>
          </cell>
        </row>
        <row r="1345">
          <cell r="B1345">
            <v>105201320</v>
          </cell>
          <cell r="Y1345">
            <v>4500</v>
          </cell>
          <cell r="AC1345">
            <v>1</v>
          </cell>
        </row>
        <row r="1346">
          <cell r="B1346">
            <v>150000648</v>
          </cell>
          <cell r="Y1346">
            <v>8990</v>
          </cell>
          <cell r="AC1346">
            <v>1.36</v>
          </cell>
        </row>
        <row r="1347">
          <cell r="B1347">
            <v>105200920</v>
          </cell>
          <cell r="Y1347">
            <v>24500</v>
          </cell>
          <cell r="AC1347">
            <v>4.84</v>
          </cell>
        </row>
        <row r="1348">
          <cell r="B1348">
            <v>150000698</v>
          </cell>
          <cell r="Y1348">
            <v>28000</v>
          </cell>
          <cell r="AC1348">
            <v>5.99</v>
          </cell>
        </row>
        <row r="1349">
          <cell r="B1349">
            <v>150000699</v>
          </cell>
          <cell r="Y1349">
            <v>36000</v>
          </cell>
          <cell r="AC1349">
            <v>7</v>
          </cell>
        </row>
        <row r="1350">
          <cell r="B1350">
            <v>105000600</v>
          </cell>
          <cell r="Y1350">
            <v>27000</v>
          </cell>
          <cell r="AC1350">
            <v>5</v>
          </cell>
        </row>
        <row r="1351">
          <cell r="B1351">
            <v>104533820</v>
          </cell>
          <cell r="Y1351">
            <v>64490</v>
          </cell>
          <cell r="AC1351">
            <v>5</v>
          </cell>
        </row>
        <row r="1352">
          <cell r="B1352">
            <v>104539630</v>
          </cell>
          <cell r="Y1352">
            <v>48600</v>
          </cell>
          <cell r="AC1352">
            <v>3</v>
          </cell>
        </row>
        <row r="1353">
          <cell r="B1353">
            <v>104539620</v>
          </cell>
          <cell r="Y1353">
            <v>45000</v>
          </cell>
          <cell r="AC1353">
            <v>3</v>
          </cell>
        </row>
        <row r="1354">
          <cell r="B1354">
            <v>104539740</v>
          </cell>
          <cell r="Y1354">
            <v>35000</v>
          </cell>
          <cell r="AC1354">
            <v>5</v>
          </cell>
        </row>
        <row r="1355">
          <cell r="B1355">
            <v>104537820</v>
          </cell>
          <cell r="Y1355">
            <v>25990</v>
          </cell>
          <cell r="AC1355">
            <v>4</v>
          </cell>
        </row>
        <row r="1356">
          <cell r="B1356">
            <v>104537770</v>
          </cell>
          <cell r="Y1356">
            <v>39000</v>
          </cell>
          <cell r="AC1356">
            <v>4</v>
          </cell>
        </row>
        <row r="1357">
          <cell r="B1357">
            <v>104537780</v>
          </cell>
          <cell r="Y1357">
            <v>35000</v>
          </cell>
          <cell r="AC1357">
            <v>3</v>
          </cell>
        </row>
        <row r="1358">
          <cell r="B1358">
            <v>105201340</v>
          </cell>
          <cell r="Y1358">
            <v>45000</v>
          </cell>
          <cell r="AC1358">
            <v>1</v>
          </cell>
        </row>
        <row r="1359">
          <cell r="B1359">
            <v>104537750</v>
          </cell>
          <cell r="Y1359">
            <v>45000</v>
          </cell>
          <cell r="AC1359">
            <v>10</v>
          </cell>
        </row>
        <row r="1360">
          <cell r="B1360">
            <v>104539640</v>
          </cell>
          <cell r="Y1360">
            <v>41000</v>
          </cell>
          <cell r="AC1360">
            <v>3</v>
          </cell>
        </row>
        <row r="1361">
          <cell r="B1361">
            <v>104548310</v>
          </cell>
          <cell r="Y1361">
            <v>82000</v>
          </cell>
          <cell r="AC1361">
            <v>8</v>
          </cell>
        </row>
        <row r="1362">
          <cell r="B1362">
            <v>104537760</v>
          </cell>
          <cell r="Y1362">
            <v>42000</v>
          </cell>
          <cell r="AC1362">
            <v>10</v>
          </cell>
        </row>
        <row r="1363">
          <cell r="B1363">
            <v>104539660</v>
          </cell>
          <cell r="Y1363">
            <v>55000</v>
          </cell>
          <cell r="AC1363">
            <v>8.5</v>
          </cell>
        </row>
        <row r="1364">
          <cell r="B1364">
            <v>104547590</v>
          </cell>
          <cell r="Y1364">
            <v>57000</v>
          </cell>
          <cell r="AC1364">
            <v>8.5</v>
          </cell>
        </row>
        <row r="1365">
          <cell r="B1365">
            <v>104545040</v>
          </cell>
          <cell r="Y1365">
            <v>39000</v>
          </cell>
          <cell r="AC1365">
            <v>6</v>
          </cell>
        </row>
        <row r="1366">
          <cell r="B1366">
            <v>104547600</v>
          </cell>
          <cell r="Y1366">
            <v>49900</v>
          </cell>
          <cell r="AC1366">
            <v>6</v>
          </cell>
        </row>
        <row r="1367">
          <cell r="B1367">
            <v>105200730</v>
          </cell>
          <cell r="Y1367">
            <v>39000</v>
          </cell>
          <cell r="AC1367">
            <v>5.7</v>
          </cell>
        </row>
        <row r="1368">
          <cell r="B1368">
            <v>104547880</v>
          </cell>
          <cell r="Y1368">
            <v>20000</v>
          </cell>
          <cell r="AC1368">
            <v>10</v>
          </cell>
        </row>
        <row r="1369">
          <cell r="B1369">
            <v>104534970</v>
          </cell>
          <cell r="Y1369">
            <v>41500</v>
          </cell>
          <cell r="AC1369">
            <v>6</v>
          </cell>
        </row>
        <row r="1370">
          <cell r="B1370">
            <v>104538850</v>
          </cell>
          <cell r="Y1370">
            <v>39000</v>
          </cell>
          <cell r="AC1370">
            <v>20</v>
          </cell>
        </row>
        <row r="1371">
          <cell r="B1371">
            <v>104538860</v>
          </cell>
          <cell r="Y1371">
            <v>59000</v>
          </cell>
          <cell r="AC1371">
            <v>20</v>
          </cell>
        </row>
        <row r="1372">
          <cell r="B1372">
            <v>150000297</v>
          </cell>
          <cell r="Y1372">
            <v>23000</v>
          </cell>
          <cell r="AC1372">
            <v>1.2</v>
          </cell>
        </row>
        <row r="1373">
          <cell r="B1373">
            <v>150000298</v>
          </cell>
          <cell r="Y1373">
            <v>31000</v>
          </cell>
          <cell r="AC1373">
            <v>2.4</v>
          </cell>
        </row>
        <row r="1374">
          <cell r="B1374">
            <v>104538840</v>
          </cell>
          <cell r="Y1374">
            <v>50000</v>
          </cell>
          <cell r="AC1374">
            <v>20</v>
          </cell>
        </row>
        <row r="1375">
          <cell r="B1375">
            <v>104538830</v>
          </cell>
          <cell r="Y1375">
            <v>30000</v>
          </cell>
          <cell r="AC1375">
            <v>20</v>
          </cell>
        </row>
        <row r="1376">
          <cell r="B1376">
            <v>104540030</v>
          </cell>
          <cell r="Y1376">
            <v>82800</v>
          </cell>
          <cell r="AC1376">
            <v>2.7</v>
          </cell>
        </row>
        <row r="1377">
          <cell r="B1377">
            <v>150000303</v>
          </cell>
          <cell r="Y1377">
            <v>77990</v>
          </cell>
          <cell r="AC1377">
            <v>2</v>
          </cell>
        </row>
        <row r="1378">
          <cell r="B1378">
            <v>104538870</v>
          </cell>
          <cell r="Y1378">
            <v>20000</v>
          </cell>
          <cell r="AC1378">
            <v>3</v>
          </cell>
        </row>
        <row r="1379">
          <cell r="B1379">
            <v>104525180</v>
          </cell>
          <cell r="Y1379">
            <v>2400</v>
          </cell>
          <cell r="AC1379">
            <v>0.15</v>
          </cell>
        </row>
        <row r="1380">
          <cell r="B1380">
            <v>104526620</v>
          </cell>
          <cell r="Y1380">
            <v>2800</v>
          </cell>
          <cell r="AC1380">
            <v>0.30599999999999999</v>
          </cell>
        </row>
        <row r="1381">
          <cell r="B1381">
            <v>150000305</v>
          </cell>
          <cell r="Y1381">
            <v>66900</v>
          </cell>
          <cell r="AC1381">
            <v>6.72</v>
          </cell>
        </row>
        <row r="1382">
          <cell r="B1382">
            <v>150000306</v>
          </cell>
          <cell r="Y1382">
            <v>90000</v>
          </cell>
          <cell r="AC1382">
            <v>8.3000000000000007</v>
          </cell>
        </row>
        <row r="1383">
          <cell r="B1383">
            <v>150000908</v>
          </cell>
          <cell r="Y1383">
            <v>320</v>
          </cell>
          <cell r="AC1383">
            <v>1.2E-2</v>
          </cell>
        </row>
        <row r="1384">
          <cell r="B1384">
            <v>104538080</v>
          </cell>
          <cell r="Y1384">
            <v>10000</v>
          </cell>
          <cell r="AC1384">
            <v>1.98</v>
          </cell>
        </row>
        <row r="1385">
          <cell r="B1385">
            <v>105200930</v>
          </cell>
          <cell r="Y1385">
            <v>29000</v>
          </cell>
          <cell r="AC1385">
            <v>6.21</v>
          </cell>
        </row>
        <row r="1386">
          <cell r="B1386">
            <v>150002051</v>
          </cell>
          <cell r="Y1386">
            <v>24500</v>
          </cell>
          <cell r="AC1386">
            <v>2.7</v>
          </cell>
        </row>
        <row r="1387">
          <cell r="B1387">
            <v>104533630</v>
          </cell>
          <cell r="Y1387">
            <v>12300</v>
          </cell>
          <cell r="AC1387">
            <v>2.68</v>
          </cell>
        </row>
        <row r="1388">
          <cell r="B1388">
            <v>104527500</v>
          </cell>
          <cell r="Y1388">
            <v>20000</v>
          </cell>
          <cell r="AC1388">
            <v>4</v>
          </cell>
        </row>
        <row r="1389">
          <cell r="B1389">
            <v>104526710</v>
          </cell>
          <cell r="Y1389">
            <v>14000</v>
          </cell>
          <cell r="AC1389">
            <v>3.9990000000000001</v>
          </cell>
        </row>
        <row r="1390">
          <cell r="B1390">
            <v>104516390</v>
          </cell>
          <cell r="Y1390">
            <v>28000</v>
          </cell>
          <cell r="AC1390">
            <v>4.4880000000000004</v>
          </cell>
        </row>
        <row r="1391">
          <cell r="B1391">
            <v>104531440</v>
          </cell>
          <cell r="Y1391">
            <v>31500</v>
          </cell>
          <cell r="AC1391">
            <v>6</v>
          </cell>
        </row>
        <row r="1392">
          <cell r="B1392">
            <v>104530720</v>
          </cell>
          <cell r="Y1392">
            <v>79000</v>
          </cell>
          <cell r="AC1392">
            <v>2.4</v>
          </cell>
        </row>
        <row r="1393">
          <cell r="B1393">
            <v>104532730</v>
          </cell>
          <cell r="Y1393">
            <v>49500</v>
          </cell>
          <cell r="AC1393">
            <v>7.0469999999999997</v>
          </cell>
        </row>
        <row r="1394">
          <cell r="B1394">
            <v>104532210</v>
          </cell>
          <cell r="Y1394">
            <v>48000</v>
          </cell>
          <cell r="AC1394">
            <v>8.4</v>
          </cell>
        </row>
        <row r="1395">
          <cell r="B1395">
            <v>104532560</v>
          </cell>
          <cell r="Y1395">
            <v>29500</v>
          </cell>
          <cell r="AC1395">
            <v>3.516</v>
          </cell>
        </row>
        <row r="1396">
          <cell r="B1396">
            <v>104534250</v>
          </cell>
          <cell r="Y1396">
            <v>10500</v>
          </cell>
          <cell r="AC1396">
            <v>1.82</v>
          </cell>
        </row>
        <row r="1397">
          <cell r="B1397">
            <v>104533660</v>
          </cell>
          <cell r="Y1397">
            <v>13900</v>
          </cell>
          <cell r="AC1397">
            <v>2.94</v>
          </cell>
        </row>
        <row r="1398">
          <cell r="B1398">
            <v>104531640</v>
          </cell>
          <cell r="Y1398">
            <v>14500</v>
          </cell>
          <cell r="AC1398">
            <v>3.2</v>
          </cell>
        </row>
        <row r="1399">
          <cell r="B1399">
            <v>104523100</v>
          </cell>
          <cell r="Y1399">
            <v>30500</v>
          </cell>
          <cell r="AC1399">
            <v>9.9960000000000004</v>
          </cell>
        </row>
        <row r="1400">
          <cell r="B1400">
            <v>104533650</v>
          </cell>
          <cell r="Y1400">
            <v>11800</v>
          </cell>
          <cell r="AC1400">
            <v>2.64</v>
          </cell>
        </row>
        <row r="1401">
          <cell r="B1401">
            <v>104533640</v>
          </cell>
          <cell r="Y1401">
            <v>13000</v>
          </cell>
          <cell r="AC1401">
            <v>2.78</v>
          </cell>
        </row>
        <row r="1402">
          <cell r="B1402">
            <v>104547870</v>
          </cell>
          <cell r="Y1402">
            <v>46500</v>
          </cell>
          <cell r="AC1402">
            <v>5.5</v>
          </cell>
        </row>
        <row r="1403">
          <cell r="B1403">
            <v>104539650</v>
          </cell>
          <cell r="Y1403">
            <v>49900</v>
          </cell>
          <cell r="AC1403">
            <v>7</v>
          </cell>
        </row>
        <row r="1404">
          <cell r="B1404">
            <v>104548680</v>
          </cell>
          <cell r="Y1404">
            <v>1371024</v>
          </cell>
          <cell r="AC1404">
            <v>20.16</v>
          </cell>
        </row>
        <row r="1405">
          <cell r="B1405">
            <v>104548770</v>
          </cell>
          <cell r="Y1405">
            <v>15950</v>
          </cell>
          <cell r="AC1405">
            <v>2.6</v>
          </cell>
        </row>
        <row r="1406">
          <cell r="B1406">
            <v>104548790</v>
          </cell>
          <cell r="Y1406">
            <v>23512</v>
          </cell>
          <cell r="AC1406">
            <v>2.1</v>
          </cell>
        </row>
        <row r="1407">
          <cell r="B1407">
            <v>104548830</v>
          </cell>
          <cell r="Y1407">
            <v>252020</v>
          </cell>
          <cell r="AC1407">
            <v>7.4</v>
          </cell>
        </row>
        <row r="1408">
          <cell r="B1408">
            <v>104548840</v>
          </cell>
          <cell r="Y1408">
            <v>252048</v>
          </cell>
          <cell r="AC1408">
            <v>8.1</v>
          </cell>
        </row>
        <row r="1409">
          <cell r="B1409">
            <v>104549050</v>
          </cell>
          <cell r="Y1409">
            <v>1487563</v>
          </cell>
          <cell r="AC1409">
            <v>9.24</v>
          </cell>
        </row>
        <row r="1410">
          <cell r="B1410">
            <v>104548660</v>
          </cell>
          <cell r="Y1410">
            <v>1478320</v>
          </cell>
          <cell r="AC1410">
            <v>13.6</v>
          </cell>
        </row>
        <row r="1411">
          <cell r="B1411">
            <v>104548670</v>
          </cell>
          <cell r="Y1411">
            <v>1496946</v>
          </cell>
          <cell r="AC1411">
            <v>16.103999999999999</v>
          </cell>
        </row>
        <row r="1412">
          <cell r="B1412">
            <v>104548690</v>
          </cell>
          <cell r="Y1412">
            <v>1411344</v>
          </cell>
          <cell r="AC1412">
            <v>16.559999999999999</v>
          </cell>
        </row>
        <row r="1413">
          <cell r="B1413">
            <v>104548700</v>
          </cell>
          <cell r="Y1413">
            <v>1589544</v>
          </cell>
          <cell r="AC1413">
            <v>16.72</v>
          </cell>
        </row>
        <row r="1414">
          <cell r="B1414">
            <v>104548650</v>
          </cell>
          <cell r="Y1414">
            <v>1364500</v>
          </cell>
          <cell r="AC1414">
            <v>9.2999999999999999E-2</v>
          </cell>
        </row>
        <row r="1415">
          <cell r="B1415">
            <v>104548780</v>
          </cell>
          <cell r="Y1415">
            <v>57930</v>
          </cell>
          <cell r="AC1415">
            <v>4.1399999999999997</v>
          </cell>
        </row>
        <row r="1416">
          <cell r="B1416">
            <v>104548800</v>
          </cell>
          <cell r="Y1416">
            <v>90708</v>
          </cell>
          <cell r="AC1416">
            <v>6</v>
          </cell>
        </row>
        <row r="1417">
          <cell r="B1417">
            <v>104548810</v>
          </cell>
          <cell r="Y1417">
            <v>126000</v>
          </cell>
          <cell r="AC1417">
            <v>7.05</v>
          </cell>
        </row>
        <row r="1418">
          <cell r="B1418">
            <v>104548820</v>
          </cell>
          <cell r="Y1418">
            <v>131040</v>
          </cell>
          <cell r="AC1418">
            <v>8.8800000000000008</v>
          </cell>
        </row>
        <row r="1419">
          <cell r="B1419">
            <v>104548750</v>
          </cell>
          <cell r="Y1419">
            <v>100740</v>
          </cell>
          <cell r="AC1419">
            <v>16.559999999999999</v>
          </cell>
        </row>
        <row r="1420">
          <cell r="B1420">
            <v>104548740</v>
          </cell>
          <cell r="Y1420">
            <v>100740</v>
          </cell>
          <cell r="AC1420">
            <v>16.559999999999999</v>
          </cell>
        </row>
        <row r="1421">
          <cell r="B1421">
            <v>104548710</v>
          </cell>
          <cell r="Y1421">
            <v>100740</v>
          </cell>
          <cell r="AC1421">
            <v>16.559999999999999</v>
          </cell>
        </row>
        <row r="1422">
          <cell r="B1422">
            <v>104548720</v>
          </cell>
          <cell r="Y1422">
            <v>100740</v>
          </cell>
          <cell r="AC1422">
            <v>16.559999999999999</v>
          </cell>
        </row>
        <row r="1423">
          <cell r="B1423">
            <v>104548730</v>
          </cell>
          <cell r="Y1423">
            <v>100740</v>
          </cell>
          <cell r="AC1423">
            <v>16.559999999999999</v>
          </cell>
        </row>
        <row r="1424">
          <cell r="B1424">
            <v>104548760</v>
          </cell>
          <cell r="Y1424">
            <v>33605</v>
          </cell>
          <cell r="AC1424">
            <v>0.5</v>
          </cell>
        </row>
        <row r="1425">
          <cell r="B1425">
            <v>104549030</v>
          </cell>
          <cell r="Y1425">
            <v>10200</v>
          </cell>
          <cell r="AC1425">
            <v>1</v>
          </cell>
        </row>
        <row r="1426">
          <cell r="B1426">
            <v>105045630</v>
          </cell>
          <cell r="Y1426">
            <v>4290</v>
          </cell>
          <cell r="AC1426">
            <v>1</v>
          </cell>
        </row>
        <row r="1427">
          <cell r="B1427">
            <v>104523640</v>
          </cell>
          <cell r="Y1427">
            <v>4290</v>
          </cell>
          <cell r="AC1427">
            <v>1</v>
          </cell>
        </row>
        <row r="1428">
          <cell r="B1428">
            <v>150001986</v>
          </cell>
          <cell r="Y1428">
            <v>3490</v>
          </cell>
          <cell r="AC1428">
            <v>1</v>
          </cell>
        </row>
        <row r="1429">
          <cell r="B1429">
            <v>150001987</v>
          </cell>
          <cell r="Y1429">
            <v>3590</v>
          </cell>
          <cell r="AC1429">
            <v>1</v>
          </cell>
        </row>
        <row r="1430">
          <cell r="B1430">
            <v>104343260</v>
          </cell>
          <cell r="Y1430">
            <v>4390</v>
          </cell>
          <cell r="AC1430">
            <v>1</v>
          </cell>
        </row>
        <row r="1431">
          <cell r="B1431">
            <v>104523650</v>
          </cell>
          <cell r="Y1431">
            <v>4390</v>
          </cell>
          <cell r="AC1431">
            <v>1</v>
          </cell>
        </row>
        <row r="1432">
          <cell r="B1432">
            <v>105045700</v>
          </cell>
          <cell r="Y1432">
            <v>5990</v>
          </cell>
          <cell r="AC1432">
            <v>1</v>
          </cell>
        </row>
        <row r="1433">
          <cell r="B1433">
            <v>104545090</v>
          </cell>
          <cell r="Y1433">
            <v>5990</v>
          </cell>
          <cell r="AC1433">
            <v>1</v>
          </cell>
        </row>
        <row r="1434">
          <cell r="B1434">
            <v>150001984</v>
          </cell>
          <cell r="Y1434">
            <v>6690</v>
          </cell>
          <cell r="AC1434">
            <v>1</v>
          </cell>
        </row>
        <row r="1435">
          <cell r="B1435">
            <v>105045310</v>
          </cell>
          <cell r="Y1435">
            <v>7900</v>
          </cell>
          <cell r="AC1435">
            <v>1</v>
          </cell>
        </row>
        <row r="1436">
          <cell r="B1436">
            <v>150001993</v>
          </cell>
          <cell r="Y1436">
            <v>4400</v>
          </cell>
          <cell r="AC1436">
            <v>1</v>
          </cell>
        </row>
        <row r="1437">
          <cell r="B1437">
            <v>150001995</v>
          </cell>
          <cell r="Y1437">
            <v>0</v>
          </cell>
          <cell r="AC1437">
            <v>20</v>
          </cell>
        </row>
        <row r="1438">
          <cell r="B1438">
            <v>104521430</v>
          </cell>
          <cell r="Y1438">
            <v>4090</v>
          </cell>
          <cell r="AC1438">
            <v>1</v>
          </cell>
        </row>
        <row r="1439">
          <cell r="B1439">
            <v>104537720</v>
          </cell>
          <cell r="Y1439">
            <v>4590</v>
          </cell>
          <cell r="AC1439">
            <v>1</v>
          </cell>
        </row>
        <row r="1440">
          <cell r="B1440">
            <v>104537710</v>
          </cell>
          <cell r="Y1440">
            <v>8500</v>
          </cell>
          <cell r="AC1440">
            <v>1</v>
          </cell>
        </row>
        <row r="1441">
          <cell r="B1441">
            <v>104537730</v>
          </cell>
          <cell r="Y1441">
            <v>17200</v>
          </cell>
          <cell r="AC1441">
            <v>1</v>
          </cell>
        </row>
        <row r="1442">
          <cell r="B1442">
            <v>104515390</v>
          </cell>
          <cell r="Y1442">
            <v>12300</v>
          </cell>
          <cell r="AC1442">
            <v>1</v>
          </cell>
        </row>
        <row r="1443">
          <cell r="B1443">
            <v>104515400</v>
          </cell>
          <cell r="Y1443">
            <v>13400</v>
          </cell>
          <cell r="AC1443">
            <v>1</v>
          </cell>
        </row>
        <row r="1444">
          <cell r="B1444">
            <v>104528630</v>
          </cell>
          <cell r="Y1444">
            <v>88800</v>
          </cell>
          <cell r="AC1444">
            <v>12</v>
          </cell>
        </row>
        <row r="1445">
          <cell r="B1445">
            <v>104520680</v>
          </cell>
          <cell r="Y1445">
            <v>24000</v>
          </cell>
          <cell r="AC1445">
            <v>6</v>
          </cell>
        </row>
        <row r="1446">
          <cell r="B1446">
            <v>105045110</v>
          </cell>
          <cell r="Y1446">
            <v>31100</v>
          </cell>
          <cell r="AC1446">
            <v>6</v>
          </cell>
        </row>
        <row r="1447">
          <cell r="B1447">
            <v>105045100</v>
          </cell>
          <cell r="Y1447">
            <v>29500</v>
          </cell>
          <cell r="AC1447">
            <v>6</v>
          </cell>
        </row>
        <row r="1448">
          <cell r="B1448">
            <v>104542820</v>
          </cell>
          <cell r="Y1448">
            <v>38800</v>
          </cell>
          <cell r="AC1448">
            <v>6</v>
          </cell>
        </row>
        <row r="1449">
          <cell r="B1449">
            <v>104528760</v>
          </cell>
          <cell r="Y1449">
            <v>33800</v>
          </cell>
          <cell r="AC1449">
            <v>6</v>
          </cell>
        </row>
        <row r="1450">
          <cell r="B1450">
            <v>104539190</v>
          </cell>
          <cell r="Y1450">
            <v>59800</v>
          </cell>
          <cell r="AC1450">
            <v>10</v>
          </cell>
        </row>
        <row r="1451">
          <cell r="B1451">
            <v>104539180</v>
          </cell>
          <cell r="Y1451">
            <v>59800</v>
          </cell>
          <cell r="AC1451">
            <v>10</v>
          </cell>
        </row>
        <row r="1452">
          <cell r="B1452">
            <v>104520880</v>
          </cell>
          <cell r="Y1452">
            <v>85000</v>
          </cell>
          <cell r="AC1452">
            <v>10</v>
          </cell>
        </row>
        <row r="1453">
          <cell r="B1453">
            <v>104519230</v>
          </cell>
          <cell r="Y1453">
            <v>60000</v>
          </cell>
          <cell r="AC1453">
            <v>8</v>
          </cell>
        </row>
        <row r="1454">
          <cell r="B1454">
            <v>104548470</v>
          </cell>
          <cell r="Y1454">
            <v>60000</v>
          </cell>
          <cell r="AC1454">
            <v>8</v>
          </cell>
        </row>
        <row r="1455">
          <cell r="B1455">
            <v>104539250</v>
          </cell>
          <cell r="Y1455">
            <v>38000</v>
          </cell>
          <cell r="AC1455">
            <v>6</v>
          </cell>
        </row>
        <row r="1456">
          <cell r="B1456">
            <v>104547700</v>
          </cell>
          <cell r="Y1456">
            <v>4990</v>
          </cell>
          <cell r="AC1456">
            <v>1</v>
          </cell>
        </row>
        <row r="1457">
          <cell r="B1457">
            <v>104531380</v>
          </cell>
          <cell r="Y1457">
            <v>14390</v>
          </cell>
          <cell r="AC1457">
            <v>3</v>
          </cell>
        </row>
        <row r="1458">
          <cell r="B1458">
            <v>104516760</v>
          </cell>
          <cell r="Y1458">
            <v>83920</v>
          </cell>
          <cell r="AC1458">
            <v>8</v>
          </cell>
        </row>
        <row r="1459">
          <cell r="B1459">
            <v>104548490</v>
          </cell>
          <cell r="Y1459">
            <v>79920</v>
          </cell>
          <cell r="AC1459">
            <v>8</v>
          </cell>
        </row>
        <row r="1460">
          <cell r="B1460">
            <v>105045840</v>
          </cell>
          <cell r="Y1460">
            <v>84600</v>
          </cell>
          <cell r="AC1460">
            <v>14</v>
          </cell>
        </row>
        <row r="1461">
          <cell r="B1461">
            <v>150001998</v>
          </cell>
          <cell r="Y1461">
            <v>31450</v>
          </cell>
          <cell r="AC1461">
            <v>5</v>
          </cell>
        </row>
        <row r="1462">
          <cell r="B1462">
            <v>104519220</v>
          </cell>
          <cell r="Y1462">
            <v>45190</v>
          </cell>
          <cell r="AC1462">
            <v>5</v>
          </cell>
        </row>
        <row r="1463">
          <cell r="B1463">
            <v>104519840</v>
          </cell>
          <cell r="Y1463">
            <v>33450</v>
          </cell>
          <cell r="AC1463">
            <v>5</v>
          </cell>
        </row>
        <row r="1464">
          <cell r="B1464">
            <v>150001944</v>
          </cell>
          <cell r="Y1464">
            <v>5390</v>
          </cell>
          <cell r="AC1464">
            <v>1</v>
          </cell>
        </row>
        <row r="1465">
          <cell r="B1465">
            <v>104548170</v>
          </cell>
          <cell r="Y1465">
            <v>12090</v>
          </cell>
          <cell r="AC1465">
            <v>1</v>
          </cell>
        </row>
        <row r="1466">
          <cell r="B1466">
            <v>104531370</v>
          </cell>
          <cell r="Y1466">
            <v>15990</v>
          </cell>
          <cell r="AC1466">
            <v>3</v>
          </cell>
        </row>
        <row r="1467">
          <cell r="B1467">
            <v>104343310</v>
          </cell>
          <cell r="Y1467">
            <v>2490</v>
          </cell>
          <cell r="AC1467">
            <v>1</v>
          </cell>
        </row>
        <row r="1468">
          <cell r="B1468">
            <v>150001919</v>
          </cell>
          <cell r="Y1468">
            <v>23900</v>
          </cell>
          <cell r="AC1468">
            <v>3.12</v>
          </cell>
        </row>
        <row r="1469">
          <cell r="B1469">
            <v>104523080</v>
          </cell>
          <cell r="Y1469">
            <v>82320</v>
          </cell>
          <cell r="AC1469">
            <v>8</v>
          </cell>
        </row>
        <row r="1470">
          <cell r="B1470">
            <v>104523490</v>
          </cell>
          <cell r="Y1470">
            <v>82100</v>
          </cell>
          <cell r="AC1470">
            <v>6</v>
          </cell>
        </row>
        <row r="1471">
          <cell r="B1471">
            <v>104547610</v>
          </cell>
          <cell r="Y1471">
            <v>9590</v>
          </cell>
          <cell r="AC1471">
            <v>1</v>
          </cell>
        </row>
        <row r="1472">
          <cell r="B1472">
            <v>104519330</v>
          </cell>
          <cell r="Y1472">
            <v>0</v>
          </cell>
          <cell r="AC1472">
            <v>5.4240000000000004</v>
          </cell>
        </row>
        <row r="1473">
          <cell r="B1473">
            <v>104539330</v>
          </cell>
          <cell r="Y1473">
            <v>51979.999999999993</v>
          </cell>
          <cell r="AC1473">
            <v>4.5199999999999996</v>
          </cell>
        </row>
        <row r="1474">
          <cell r="B1474">
            <v>104523510</v>
          </cell>
          <cell r="Y1474">
            <v>0</v>
          </cell>
          <cell r="AC1474">
            <v>5.0999999999999996</v>
          </cell>
        </row>
        <row r="1475">
          <cell r="B1475">
            <v>104541860</v>
          </cell>
          <cell r="Y1475">
            <v>46920</v>
          </cell>
          <cell r="AC1475">
            <v>4.08</v>
          </cell>
        </row>
        <row r="1476">
          <cell r="B1476">
            <v>104529190</v>
          </cell>
          <cell r="Y1476">
            <v>54648</v>
          </cell>
          <cell r="AC1476">
            <v>4.7519999999999998</v>
          </cell>
        </row>
        <row r="1477">
          <cell r="B1477">
            <v>104545080</v>
          </cell>
          <cell r="Y1477">
            <v>10690</v>
          </cell>
          <cell r="AC1477">
            <v>1</v>
          </cell>
        </row>
        <row r="1478">
          <cell r="B1478">
            <v>104545060</v>
          </cell>
          <cell r="Y1478">
            <v>10690</v>
          </cell>
          <cell r="AC1478">
            <v>1</v>
          </cell>
        </row>
        <row r="1479">
          <cell r="B1479">
            <v>104523750</v>
          </cell>
          <cell r="Y1479">
            <v>20250</v>
          </cell>
          <cell r="AC1479">
            <v>2.97</v>
          </cell>
        </row>
        <row r="1480">
          <cell r="B1480">
            <v>104548940</v>
          </cell>
          <cell r="Y1480">
            <v>99000</v>
          </cell>
          <cell r="AC1480">
            <v>10</v>
          </cell>
        </row>
        <row r="1481">
          <cell r="B1481">
            <v>104524840</v>
          </cell>
          <cell r="Y1481">
            <v>38160</v>
          </cell>
          <cell r="AC1481">
            <v>5.1840000000000002</v>
          </cell>
        </row>
        <row r="1482">
          <cell r="B1482">
            <v>104546880</v>
          </cell>
          <cell r="Y1482">
            <v>80850</v>
          </cell>
          <cell r="AC1482">
            <v>11.865</v>
          </cell>
        </row>
        <row r="1483">
          <cell r="B1483">
            <v>104547550</v>
          </cell>
          <cell r="Y1483">
            <v>130200</v>
          </cell>
          <cell r="AC1483">
            <v>18.899999999999999</v>
          </cell>
        </row>
        <row r="1484">
          <cell r="B1484">
            <v>104528730</v>
          </cell>
          <cell r="Y1484">
            <v>12760</v>
          </cell>
          <cell r="AC1484">
            <v>2</v>
          </cell>
        </row>
        <row r="1485">
          <cell r="B1485">
            <v>104549140</v>
          </cell>
          <cell r="Y1485">
            <v>79000</v>
          </cell>
          <cell r="AC1485">
            <v>10</v>
          </cell>
        </row>
        <row r="1486">
          <cell r="B1486">
            <v>104543900</v>
          </cell>
          <cell r="Y1486">
            <v>26910</v>
          </cell>
          <cell r="AC1486">
            <v>7.2</v>
          </cell>
        </row>
        <row r="1487">
          <cell r="B1487">
            <v>104523880</v>
          </cell>
          <cell r="Y1487">
            <v>22950</v>
          </cell>
          <cell r="AC1487">
            <v>5</v>
          </cell>
        </row>
        <row r="1488">
          <cell r="B1488">
            <v>104549130</v>
          </cell>
          <cell r="Y1488">
            <v>69900</v>
          </cell>
          <cell r="AC1488">
            <v>10</v>
          </cell>
        </row>
        <row r="1489">
          <cell r="B1489">
            <v>104549150</v>
          </cell>
          <cell r="Y1489">
            <v>75000</v>
          </cell>
          <cell r="AC1489">
            <v>10</v>
          </cell>
        </row>
        <row r="1490">
          <cell r="B1490">
            <v>104544310</v>
          </cell>
          <cell r="Y1490">
            <v>26910</v>
          </cell>
          <cell r="AC1490">
            <v>7.2</v>
          </cell>
        </row>
        <row r="1491">
          <cell r="B1491">
            <v>104523890</v>
          </cell>
          <cell r="Y1491">
            <v>22950</v>
          </cell>
          <cell r="AC1491">
            <v>5</v>
          </cell>
        </row>
        <row r="1492">
          <cell r="B1492">
            <v>104534500</v>
          </cell>
          <cell r="Y1492">
            <v>62290</v>
          </cell>
          <cell r="AC1492">
            <v>6</v>
          </cell>
        </row>
        <row r="1493">
          <cell r="B1493">
            <v>103001080</v>
          </cell>
          <cell r="Y1493">
            <v>109850</v>
          </cell>
          <cell r="AC1493">
            <v>11.34</v>
          </cell>
        </row>
        <row r="1494">
          <cell r="B1494">
            <v>104532370</v>
          </cell>
          <cell r="Y1494">
            <v>4390</v>
          </cell>
          <cell r="AC1494">
            <v>1</v>
          </cell>
        </row>
        <row r="1495">
          <cell r="B1495">
            <v>104549160</v>
          </cell>
          <cell r="Y1495">
            <v>47920</v>
          </cell>
          <cell r="AC1495">
            <v>8</v>
          </cell>
        </row>
        <row r="1496">
          <cell r="B1496">
            <v>104528740</v>
          </cell>
          <cell r="Y1496">
            <v>15190</v>
          </cell>
          <cell r="AC1496">
            <v>1.6</v>
          </cell>
        </row>
        <row r="1497">
          <cell r="B1497">
            <v>104527640</v>
          </cell>
          <cell r="Y1497">
            <v>23920</v>
          </cell>
          <cell r="AC1497">
            <v>2</v>
          </cell>
        </row>
        <row r="1498">
          <cell r="B1498">
            <v>104527650</v>
          </cell>
          <cell r="Y1498">
            <v>14600</v>
          </cell>
          <cell r="AC1498">
            <v>2</v>
          </cell>
        </row>
        <row r="1499">
          <cell r="B1499">
            <v>104527900</v>
          </cell>
          <cell r="Y1499">
            <v>13960</v>
          </cell>
          <cell r="AC1499">
            <v>2</v>
          </cell>
        </row>
        <row r="1500">
          <cell r="B1500">
            <v>150002013</v>
          </cell>
          <cell r="Y1500">
            <v>11960</v>
          </cell>
          <cell r="AC1500">
            <v>2</v>
          </cell>
        </row>
        <row r="1501">
          <cell r="B1501">
            <v>104527570</v>
          </cell>
          <cell r="Y1501">
            <v>9200</v>
          </cell>
          <cell r="AC1501">
            <v>2</v>
          </cell>
        </row>
        <row r="1502">
          <cell r="B1502">
            <v>104538540</v>
          </cell>
          <cell r="Y1502">
            <v>18990</v>
          </cell>
          <cell r="AC1502">
            <v>1</v>
          </cell>
        </row>
        <row r="1503">
          <cell r="B1503">
            <v>104534220</v>
          </cell>
          <cell r="Y1503">
            <v>84000</v>
          </cell>
          <cell r="AC1503">
            <v>4</v>
          </cell>
        </row>
        <row r="1504">
          <cell r="B1504">
            <v>150001020</v>
          </cell>
          <cell r="Y1504">
            <v>7680</v>
          </cell>
          <cell r="AC1504">
            <v>2</v>
          </cell>
        </row>
        <row r="1505">
          <cell r="B1505">
            <v>104529670</v>
          </cell>
          <cell r="Y1505">
            <v>19140</v>
          </cell>
          <cell r="AC1505">
            <v>5.4</v>
          </cell>
        </row>
        <row r="1506">
          <cell r="B1506">
            <v>104547670</v>
          </cell>
          <cell r="Y1506">
            <v>8990</v>
          </cell>
          <cell r="AC1506">
            <v>1</v>
          </cell>
        </row>
        <row r="1507">
          <cell r="B1507">
            <v>104538550</v>
          </cell>
          <cell r="Y1507">
            <v>9990</v>
          </cell>
          <cell r="AC1507">
            <v>1</v>
          </cell>
        </row>
        <row r="1508">
          <cell r="B1508">
            <v>104543550</v>
          </cell>
          <cell r="Y1508">
            <v>54000</v>
          </cell>
          <cell r="AC1508">
            <v>2</v>
          </cell>
        </row>
        <row r="1509">
          <cell r="B1509">
            <v>104538560</v>
          </cell>
          <cell r="Y1509">
            <v>18900</v>
          </cell>
          <cell r="AC1509">
            <v>1</v>
          </cell>
        </row>
        <row r="1510">
          <cell r="B1510">
            <v>105045500</v>
          </cell>
          <cell r="Y1510">
            <v>59940</v>
          </cell>
          <cell r="AC1510">
            <v>6</v>
          </cell>
        </row>
        <row r="1511">
          <cell r="B1511">
            <v>104521840</v>
          </cell>
          <cell r="Y1511">
            <v>70990</v>
          </cell>
          <cell r="AC1511">
            <v>6.8</v>
          </cell>
        </row>
        <row r="1512">
          <cell r="B1512">
            <v>104525830</v>
          </cell>
          <cell r="Y1512">
            <v>22900</v>
          </cell>
          <cell r="AC1512">
            <v>2</v>
          </cell>
        </row>
        <row r="1513">
          <cell r="B1513">
            <v>104534620</v>
          </cell>
          <cell r="Y1513">
            <v>54950</v>
          </cell>
          <cell r="AC1513">
            <v>5</v>
          </cell>
        </row>
        <row r="1514">
          <cell r="B1514">
            <v>104534340</v>
          </cell>
          <cell r="Y1514">
            <v>24500</v>
          </cell>
          <cell r="AC1514">
            <v>18</v>
          </cell>
        </row>
        <row r="1515">
          <cell r="B1515">
            <v>104519800</v>
          </cell>
          <cell r="Y1515">
            <v>17900</v>
          </cell>
          <cell r="AC1515">
            <v>12</v>
          </cell>
        </row>
        <row r="1516">
          <cell r="B1516">
            <v>150000702</v>
          </cell>
          <cell r="Y1516">
            <v>17605</v>
          </cell>
          <cell r="AC1516">
            <v>12</v>
          </cell>
        </row>
        <row r="1517">
          <cell r="B1517">
            <v>104534370</v>
          </cell>
          <cell r="Y1517">
            <v>8500</v>
          </cell>
          <cell r="AC1517">
            <v>6</v>
          </cell>
        </row>
        <row r="1518">
          <cell r="B1518">
            <v>104523390</v>
          </cell>
          <cell r="Y1518">
            <v>15480</v>
          </cell>
          <cell r="AC1518">
            <v>12</v>
          </cell>
        </row>
        <row r="1519">
          <cell r="B1519">
            <v>150000005</v>
          </cell>
          <cell r="Y1519">
            <v>17900</v>
          </cell>
          <cell r="AC1519">
            <v>12</v>
          </cell>
        </row>
        <row r="1520">
          <cell r="B1520">
            <v>104523380</v>
          </cell>
          <cell r="Y1520">
            <v>15480</v>
          </cell>
          <cell r="AC1520">
            <v>12</v>
          </cell>
        </row>
        <row r="1521">
          <cell r="B1521">
            <v>104533540</v>
          </cell>
          <cell r="Y1521">
            <v>16800</v>
          </cell>
          <cell r="AC1521">
            <v>12</v>
          </cell>
        </row>
        <row r="1522">
          <cell r="B1522">
            <v>150000006</v>
          </cell>
          <cell r="Y1522">
            <v>140200</v>
          </cell>
          <cell r="AC1522">
            <v>18</v>
          </cell>
        </row>
        <row r="1523">
          <cell r="B1523">
            <v>150001437</v>
          </cell>
          <cell r="Y1523">
            <v>12240</v>
          </cell>
          <cell r="AC1523">
            <v>4.8</v>
          </cell>
        </row>
        <row r="1524">
          <cell r="B1524">
            <v>104532120</v>
          </cell>
          <cell r="Y1524">
            <v>13500</v>
          </cell>
          <cell r="AC1524">
            <v>6</v>
          </cell>
        </row>
        <row r="1525">
          <cell r="B1525">
            <v>150001593</v>
          </cell>
          <cell r="Y1525">
            <v>18600</v>
          </cell>
          <cell r="AC1525">
            <v>12</v>
          </cell>
        </row>
        <row r="1526">
          <cell r="B1526">
            <v>150000704</v>
          </cell>
          <cell r="Y1526">
            <v>17600</v>
          </cell>
          <cell r="AC1526">
            <v>12</v>
          </cell>
        </row>
        <row r="1527">
          <cell r="B1527">
            <v>104532110</v>
          </cell>
          <cell r="Y1527">
            <v>13500</v>
          </cell>
          <cell r="AC1527">
            <v>6</v>
          </cell>
        </row>
        <row r="1528">
          <cell r="B1528">
            <v>150001436</v>
          </cell>
          <cell r="Y1528">
            <v>12240</v>
          </cell>
          <cell r="AC1528">
            <v>4.8</v>
          </cell>
        </row>
        <row r="1529">
          <cell r="B1529">
            <v>104523400</v>
          </cell>
          <cell r="Y1529">
            <v>15480</v>
          </cell>
          <cell r="AC1529">
            <v>12</v>
          </cell>
        </row>
        <row r="1530">
          <cell r="B1530">
            <v>104533550</v>
          </cell>
          <cell r="Y1530">
            <v>16800</v>
          </cell>
          <cell r="AC1530">
            <v>12</v>
          </cell>
        </row>
        <row r="1531">
          <cell r="B1531">
            <v>150001070</v>
          </cell>
          <cell r="Y1531">
            <v>12960</v>
          </cell>
          <cell r="AC1531">
            <v>4.8</v>
          </cell>
        </row>
        <row r="1532">
          <cell r="B1532">
            <v>104534350</v>
          </cell>
          <cell r="Y1532">
            <v>24500</v>
          </cell>
          <cell r="AC1532">
            <v>18</v>
          </cell>
        </row>
        <row r="1533">
          <cell r="B1533">
            <v>104534360</v>
          </cell>
          <cell r="Y1533">
            <v>24500</v>
          </cell>
          <cell r="AC1533">
            <v>18</v>
          </cell>
        </row>
        <row r="1534">
          <cell r="B1534">
            <v>104538480</v>
          </cell>
          <cell r="Y1534">
            <v>12480</v>
          </cell>
          <cell r="AC1534">
            <v>5.76</v>
          </cell>
        </row>
        <row r="1535">
          <cell r="B1535">
            <v>104541810</v>
          </cell>
          <cell r="Y1535">
            <v>9900</v>
          </cell>
          <cell r="AC1535">
            <v>5.8079999999999998</v>
          </cell>
        </row>
        <row r="1536">
          <cell r="B1536">
            <v>150001143</v>
          </cell>
          <cell r="Y1536">
            <v>11950</v>
          </cell>
          <cell r="AC1536">
            <v>6</v>
          </cell>
        </row>
        <row r="1537">
          <cell r="B1537">
            <v>104541800</v>
          </cell>
          <cell r="Y1537">
            <v>9900</v>
          </cell>
          <cell r="AC1537">
            <v>5.8079999999999998</v>
          </cell>
        </row>
        <row r="1538">
          <cell r="B1538">
            <v>150001144</v>
          </cell>
          <cell r="Y1538">
            <v>11950</v>
          </cell>
          <cell r="AC1538">
            <v>6</v>
          </cell>
        </row>
        <row r="1539">
          <cell r="B1539">
            <v>104541790</v>
          </cell>
          <cell r="Y1539">
            <v>9900</v>
          </cell>
          <cell r="AC1539">
            <v>5.8079999999999998</v>
          </cell>
        </row>
        <row r="1540">
          <cell r="B1540">
            <v>150001146</v>
          </cell>
          <cell r="Y1540">
            <v>11950</v>
          </cell>
          <cell r="AC1540">
            <v>6</v>
          </cell>
        </row>
        <row r="1541">
          <cell r="B1541">
            <v>104538490</v>
          </cell>
          <cell r="Y1541">
            <v>12480</v>
          </cell>
          <cell r="AC1541">
            <v>5.76</v>
          </cell>
        </row>
        <row r="1542">
          <cell r="B1542">
            <v>104537920</v>
          </cell>
          <cell r="Y1542">
            <v>29400</v>
          </cell>
          <cell r="AC1542">
            <v>16.2</v>
          </cell>
        </row>
        <row r="1543">
          <cell r="B1543">
            <v>104538510</v>
          </cell>
          <cell r="Y1543">
            <v>12480</v>
          </cell>
          <cell r="AC1543">
            <v>5.76</v>
          </cell>
        </row>
        <row r="1544">
          <cell r="B1544">
            <v>104538500</v>
          </cell>
          <cell r="Y1544">
            <v>12480</v>
          </cell>
          <cell r="AC1544">
            <v>5.76</v>
          </cell>
        </row>
        <row r="1545">
          <cell r="B1545">
            <v>104537890</v>
          </cell>
          <cell r="Y1545">
            <v>29400</v>
          </cell>
          <cell r="AC1545">
            <v>16.2</v>
          </cell>
        </row>
        <row r="1546">
          <cell r="B1546">
            <v>104538470</v>
          </cell>
          <cell r="Y1546">
            <v>13200</v>
          </cell>
          <cell r="AC1546">
            <v>5.76</v>
          </cell>
        </row>
        <row r="1547">
          <cell r="B1547">
            <v>104537880</v>
          </cell>
          <cell r="Y1547">
            <v>29400</v>
          </cell>
          <cell r="AC1547">
            <v>16.2</v>
          </cell>
        </row>
        <row r="1548">
          <cell r="B1548">
            <v>150000718</v>
          </cell>
          <cell r="Y1548">
            <v>28720</v>
          </cell>
          <cell r="AC1548">
            <v>18</v>
          </cell>
        </row>
        <row r="1549">
          <cell r="B1549">
            <v>150000729</v>
          </cell>
          <cell r="Y1549">
            <v>14400</v>
          </cell>
          <cell r="AC1549">
            <v>6</v>
          </cell>
        </row>
        <row r="1550">
          <cell r="B1550">
            <v>150000720</v>
          </cell>
          <cell r="Y1550">
            <v>28620</v>
          </cell>
          <cell r="AC1550">
            <v>18</v>
          </cell>
        </row>
        <row r="1551">
          <cell r="B1551">
            <v>104534530</v>
          </cell>
          <cell r="Y1551">
            <v>125500</v>
          </cell>
          <cell r="AC1551">
            <v>15</v>
          </cell>
        </row>
        <row r="1552">
          <cell r="B1552">
            <v>104545150</v>
          </cell>
          <cell r="Y1552">
            <v>139900</v>
          </cell>
          <cell r="AC1552">
            <v>10</v>
          </cell>
        </row>
        <row r="1553">
          <cell r="B1553">
            <v>104538390</v>
          </cell>
          <cell r="Y1553">
            <v>37200</v>
          </cell>
          <cell r="AC1553">
            <v>6</v>
          </cell>
        </row>
        <row r="1554">
          <cell r="B1554">
            <v>104538380</v>
          </cell>
          <cell r="Y1554">
            <v>41400</v>
          </cell>
          <cell r="AC1554">
            <v>6</v>
          </cell>
        </row>
        <row r="1555">
          <cell r="B1555">
            <v>104538370</v>
          </cell>
          <cell r="Y1555">
            <v>27860</v>
          </cell>
          <cell r="AC1555">
            <v>5.6</v>
          </cell>
        </row>
        <row r="1556">
          <cell r="B1556">
            <v>104538360</v>
          </cell>
          <cell r="Y1556">
            <v>40200</v>
          </cell>
          <cell r="AC1556">
            <v>6</v>
          </cell>
        </row>
        <row r="1557">
          <cell r="B1557">
            <v>104340780</v>
          </cell>
          <cell r="Y1557">
            <v>28500</v>
          </cell>
          <cell r="AC1557">
            <v>5</v>
          </cell>
        </row>
        <row r="1558">
          <cell r="B1558">
            <v>104547830</v>
          </cell>
          <cell r="Y1558">
            <v>53900</v>
          </cell>
          <cell r="AC1558">
            <v>10</v>
          </cell>
        </row>
        <row r="1559">
          <cell r="B1559">
            <v>104340790</v>
          </cell>
          <cell r="Y1559">
            <v>28450</v>
          </cell>
          <cell r="AC1559">
            <v>5</v>
          </cell>
        </row>
        <row r="1560">
          <cell r="B1560">
            <v>104519290</v>
          </cell>
          <cell r="Y1560">
            <v>39950</v>
          </cell>
          <cell r="AC1560">
            <v>5</v>
          </cell>
        </row>
        <row r="1561">
          <cell r="B1561">
            <v>104547810</v>
          </cell>
          <cell r="Y1561">
            <v>59900</v>
          </cell>
          <cell r="AC1561">
            <v>10</v>
          </cell>
        </row>
        <row r="1562">
          <cell r="B1562">
            <v>104529170</v>
          </cell>
          <cell r="Y1562">
            <v>32950</v>
          </cell>
          <cell r="AC1562">
            <v>5</v>
          </cell>
        </row>
        <row r="1563">
          <cell r="B1563">
            <v>104340050</v>
          </cell>
          <cell r="Y1563">
            <v>75900</v>
          </cell>
          <cell r="AC1563">
            <v>10</v>
          </cell>
        </row>
        <row r="1564">
          <cell r="B1564">
            <v>104524720</v>
          </cell>
          <cell r="Y1564">
            <v>89900</v>
          </cell>
          <cell r="AC1564">
            <v>10</v>
          </cell>
        </row>
        <row r="1565">
          <cell r="B1565">
            <v>104544770</v>
          </cell>
          <cell r="Y1565">
            <v>52000</v>
          </cell>
          <cell r="AC1565">
            <v>5.44</v>
          </cell>
        </row>
        <row r="1566">
          <cell r="B1566">
            <v>104547580</v>
          </cell>
          <cell r="Y1566">
            <v>51900</v>
          </cell>
          <cell r="AC1566">
            <v>5</v>
          </cell>
        </row>
        <row r="1567">
          <cell r="B1567">
            <v>150001936</v>
          </cell>
          <cell r="Y1567">
            <v>67000</v>
          </cell>
          <cell r="AC1567">
            <v>10</v>
          </cell>
        </row>
        <row r="1568">
          <cell r="B1568">
            <v>104518990</v>
          </cell>
          <cell r="Y1568">
            <v>33000</v>
          </cell>
          <cell r="AC1568">
            <v>5</v>
          </cell>
        </row>
        <row r="1569">
          <cell r="B1569">
            <v>104519480</v>
          </cell>
          <cell r="Y1569">
            <v>34590</v>
          </cell>
          <cell r="AC1569">
            <v>5</v>
          </cell>
        </row>
        <row r="1570">
          <cell r="B1570">
            <v>104537550</v>
          </cell>
          <cell r="Y1570">
            <v>67500</v>
          </cell>
          <cell r="AC1570">
            <v>5</v>
          </cell>
        </row>
        <row r="1571">
          <cell r="B1571">
            <v>104544730</v>
          </cell>
          <cell r="Y1571">
            <v>29900</v>
          </cell>
          <cell r="AC1571">
            <v>10</v>
          </cell>
        </row>
        <row r="1572">
          <cell r="B1572">
            <v>104543660</v>
          </cell>
          <cell r="Y1572">
            <v>300000</v>
          </cell>
          <cell r="AC1572">
            <v>12</v>
          </cell>
        </row>
        <row r="1573">
          <cell r="B1573">
            <v>104547300</v>
          </cell>
          <cell r="Y1573">
            <v>300000</v>
          </cell>
          <cell r="AC1573">
            <v>12</v>
          </cell>
        </row>
        <row r="1574">
          <cell r="B1574">
            <v>104545280</v>
          </cell>
          <cell r="Y1574">
            <v>300000</v>
          </cell>
          <cell r="AC1574">
            <v>12</v>
          </cell>
        </row>
        <row r="1575">
          <cell r="B1575">
            <v>104544810</v>
          </cell>
          <cell r="Y1575">
            <v>112000</v>
          </cell>
          <cell r="AC1575">
            <v>8</v>
          </cell>
        </row>
        <row r="1576">
          <cell r="B1576">
            <v>104544800</v>
          </cell>
          <cell r="Y1576">
            <v>198900</v>
          </cell>
          <cell r="AC1576">
            <v>10</v>
          </cell>
        </row>
        <row r="1577">
          <cell r="B1577">
            <v>104546980</v>
          </cell>
          <cell r="Y1577">
            <v>198900</v>
          </cell>
          <cell r="AC1577">
            <v>10</v>
          </cell>
        </row>
        <row r="1578">
          <cell r="B1578">
            <v>104544820</v>
          </cell>
          <cell r="Y1578">
            <v>150000</v>
          </cell>
          <cell r="AC1578">
            <v>10</v>
          </cell>
        </row>
        <row r="1579">
          <cell r="B1579">
            <v>104549020</v>
          </cell>
          <cell r="Y1579">
            <v>34900</v>
          </cell>
          <cell r="AC1579">
            <v>10</v>
          </cell>
        </row>
        <row r="1580">
          <cell r="B1580">
            <v>104518980</v>
          </cell>
          <cell r="Y1580">
            <v>18950</v>
          </cell>
          <cell r="AC1580">
            <v>5</v>
          </cell>
        </row>
        <row r="1581">
          <cell r="B1581">
            <v>104548970</v>
          </cell>
          <cell r="Y1581">
            <v>29900</v>
          </cell>
          <cell r="AC1581">
            <v>10</v>
          </cell>
        </row>
        <row r="1582">
          <cell r="B1582">
            <v>104518890</v>
          </cell>
          <cell r="Y1582">
            <v>16490</v>
          </cell>
          <cell r="AC1582">
            <v>5</v>
          </cell>
        </row>
        <row r="1583">
          <cell r="B1583">
            <v>104535410</v>
          </cell>
          <cell r="Y1583">
            <v>9990</v>
          </cell>
          <cell r="AC1583">
            <v>1</v>
          </cell>
        </row>
        <row r="1584">
          <cell r="B1584">
            <v>104547020</v>
          </cell>
          <cell r="Y1584">
            <v>9990</v>
          </cell>
          <cell r="AC1584">
            <v>1</v>
          </cell>
        </row>
        <row r="1585">
          <cell r="B1585">
            <v>150001939</v>
          </cell>
          <cell r="Y1585">
            <v>14590</v>
          </cell>
          <cell r="AC1585">
            <v>5</v>
          </cell>
        </row>
        <row r="1586">
          <cell r="B1586">
            <v>104518880</v>
          </cell>
          <cell r="Y1586">
            <v>15990</v>
          </cell>
          <cell r="AC1586">
            <v>5</v>
          </cell>
        </row>
        <row r="1587">
          <cell r="B1587">
            <v>104528010</v>
          </cell>
          <cell r="Y1587">
            <v>27900</v>
          </cell>
          <cell r="AC1587">
            <v>10</v>
          </cell>
        </row>
        <row r="1588">
          <cell r="B1588">
            <v>104534300</v>
          </cell>
          <cell r="Y1588">
            <v>79900</v>
          </cell>
          <cell r="AC1588">
            <v>10</v>
          </cell>
        </row>
        <row r="1589">
          <cell r="B1589">
            <v>104518900</v>
          </cell>
          <cell r="Y1589">
            <v>34950</v>
          </cell>
          <cell r="AC1589">
            <v>5</v>
          </cell>
        </row>
        <row r="1590">
          <cell r="B1590">
            <v>104544910</v>
          </cell>
          <cell r="Y1590">
            <v>12000</v>
          </cell>
          <cell r="AC1590">
            <v>1</v>
          </cell>
        </row>
        <row r="1591">
          <cell r="B1591">
            <v>104548010</v>
          </cell>
          <cell r="Y1591">
            <v>12000</v>
          </cell>
          <cell r="AC1591">
            <v>1</v>
          </cell>
        </row>
        <row r="1592">
          <cell r="B1592">
            <v>104540040</v>
          </cell>
          <cell r="Y1592">
            <v>59000</v>
          </cell>
          <cell r="AC1592">
            <v>10</v>
          </cell>
        </row>
        <row r="1593">
          <cell r="B1593">
            <v>104543510</v>
          </cell>
          <cell r="Y1593">
            <v>12000</v>
          </cell>
          <cell r="AC1593">
            <v>1</v>
          </cell>
        </row>
        <row r="1594">
          <cell r="B1594">
            <v>104545140</v>
          </cell>
          <cell r="Y1594">
            <v>199900</v>
          </cell>
          <cell r="AC1594">
            <v>10</v>
          </cell>
        </row>
        <row r="1595">
          <cell r="B1595">
            <v>104547620</v>
          </cell>
          <cell r="Y1595">
            <v>199900</v>
          </cell>
          <cell r="AC1595">
            <v>10</v>
          </cell>
        </row>
        <row r="1596">
          <cell r="B1596">
            <v>105045260</v>
          </cell>
          <cell r="Y1596">
            <v>8990</v>
          </cell>
          <cell r="AC1596">
            <v>1</v>
          </cell>
        </row>
        <row r="1597">
          <cell r="B1597">
            <v>104521670</v>
          </cell>
          <cell r="Y1597">
            <v>50450</v>
          </cell>
          <cell r="AC1597">
            <v>5</v>
          </cell>
        </row>
        <row r="1598">
          <cell r="B1598">
            <v>104545100</v>
          </cell>
          <cell r="Y1598">
            <v>57500</v>
          </cell>
          <cell r="AC1598">
            <v>5</v>
          </cell>
        </row>
        <row r="1599">
          <cell r="B1599">
            <v>104528030</v>
          </cell>
          <cell r="Y1599">
            <v>45900</v>
          </cell>
          <cell r="AC1599">
            <v>10</v>
          </cell>
        </row>
        <row r="1600">
          <cell r="B1600">
            <v>150001938</v>
          </cell>
          <cell r="Y1600">
            <v>22950</v>
          </cell>
          <cell r="AC1600">
            <v>5</v>
          </cell>
        </row>
        <row r="1601">
          <cell r="B1601">
            <v>104518920</v>
          </cell>
          <cell r="Y1601">
            <v>22950</v>
          </cell>
          <cell r="AC1601">
            <v>5</v>
          </cell>
        </row>
        <row r="1602">
          <cell r="B1602">
            <v>104523240</v>
          </cell>
          <cell r="Y1602">
            <v>45900</v>
          </cell>
          <cell r="AC1602">
            <v>10</v>
          </cell>
        </row>
        <row r="1603">
          <cell r="B1603">
            <v>104547800</v>
          </cell>
          <cell r="Y1603">
            <v>45900</v>
          </cell>
          <cell r="AC1603">
            <v>10</v>
          </cell>
        </row>
        <row r="1604">
          <cell r="B1604">
            <v>104547820</v>
          </cell>
          <cell r="Y1604">
            <v>45900</v>
          </cell>
          <cell r="AC1604">
            <v>10</v>
          </cell>
        </row>
        <row r="1605">
          <cell r="B1605">
            <v>104518870</v>
          </cell>
          <cell r="Y1605">
            <v>29950</v>
          </cell>
          <cell r="AC1605">
            <v>5</v>
          </cell>
        </row>
        <row r="1606">
          <cell r="B1606">
            <v>104519860</v>
          </cell>
          <cell r="Y1606">
            <v>107900</v>
          </cell>
          <cell r="AC1606">
            <v>5</v>
          </cell>
        </row>
        <row r="1607">
          <cell r="B1607">
            <v>104528170</v>
          </cell>
          <cell r="Y1607">
            <v>76900</v>
          </cell>
          <cell r="AC1607">
            <v>5</v>
          </cell>
        </row>
        <row r="1608">
          <cell r="B1608">
            <v>104548090</v>
          </cell>
          <cell r="Y1608">
            <v>10590</v>
          </cell>
          <cell r="AC1608">
            <v>1</v>
          </cell>
        </row>
        <row r="1609">
          <cell r="B1609">
            <v>104548100</v>
          </cell>
          <cell r="Y1609">
            <v>10590</v>
          </cell>
          <cell r="AC1609">
            <v>1</v>
          </cell>
        </row>
        <row r="1610">
          <cell r="B1610">
            <v>104543060</v>
          </cell>
          <cell r="Y1610">
            <v>15000</v>
          </cell>
          <cell r="AC1610">
            <v>1</v>
          </cell>
        </row>
        <row r="1611">
          <cell r="B1611">
            <v>104543520</v>
          </cell>
          <cell r="Y1611">
            <v>14800</v>
          </cell>
          <cell r="AC1611">
            <v>1</v>
          </cell>
        </row>
        <row r="1612">
          <cell r="B1612">
            <v>104343100</v>
          </cell>
          <cell r="Y1612">
            <v>0</v>
          </cell>
          <cell r="AC1612">
            <v>18</v>
          </cell>
        </row>
        <row r="1613">
          <cell r="B1613">
            <v>150001930</v>
          </cell>
          <cell r="Y1613">
            <v>0</v>
          </cell>
          <cell r="AC1613">
            <v>19</v>
          </cell>
        </row>
        <row r="1614">
          <cell r="B1614">
            <v>104547180</v>
          </cell>
          <cell r="Y1614">
            <v>116000</v>
          </cell>
          <cell r="AC1614">
            <v>20</v>
          </cell>
        </row>
        <row r="1615">
          <cell r="B1615">
            <v>150001931</v>
          </cell>
          <cell r="Y1615">
            <v>69600</v>
          </cell>
          <cell r="AC1615">
            <v>12</v>
          </cell>
        </row>
        <row r="1616">
          <cell r="B1616">
            <v>104524540</v>
          </cell>
          <cell r="Y1616">
            <v>69600</v>
          </cell>
          <cell r="AC1616">
            <v>12</v>
          </cell>
        </row>
        <row r="1617">
          <cell r="B1617">
            <v>104526760</v>
          </cell>
          <cell r="Y1617">
            <v>0</v>
          </cell>
          <cell r="AC1617">
            <v>12</v>
          </cell>
        </row>
        <row r="1618">
          <cell r="B1618">
            <v>104539500</v>
          </cell>
          <cell r="Y1618">
            <v>69600</v>
          </cell>
          <cell r="AC1618">
            <v>12</v>
          </cell>
        </row>
        <row r="1619">
          <cell r="B1619">
            <v>104547170</v>
          </cell>
          <cell r="Y1619">
            <v>116000</v>
          </cell>
          <cell r="AC1619">
            <v>20</v>
          </cell>
        </row>
        <row r="1620">
          <cell r="B1620">
            <v>104524310</v>
          </cell>
          <cell r="Y1620">
            <v>69600</v>
          </cell>
          <cell r="AC1620">
            <v>12</v>
          </cell>
        </row>
        <row r="1621">
          <cell r="B1621">
            <v>104524330</v>
          </cell>
          <cell r="Y1621">
            <v>69600</v>
          </cell>
          <cell r="AC1621">
            <v>12</v>
          </cell>
        </row>
        <row r="1622">
          <cell r="B1622">
            <v>104547140</v>
          </cell>
          <cell r="Y1622">
            <v>116000</v>
          </cell>
          <cell r="AC1622">
            <v>20</v>
          </cell>
        </row>
        <row r="1623">
          <cell r="B1623">
            <v>150001921</v>
          </cell>
          <cell r="Y1623">
            <v>5100</v>
          </cell>
          <cell r="AC1623">
            <v>1</v>
          </cell>
        </row>
        <row r="1624">
          <cell r="B1624">
            <v>104520850</v>
          </cell>
          <cell r="Y1624">
            <v>5800</v>
          </cell>
          <cell r="AC1624">
            <v>1</v>
          </cell>
        </row>
        <row r="1625">
          <cell r="B1625">
            <v>104520890</v>
          </cell>
          <cell r="Y1625">
            <v>87000</v>
          </cell>
          <cell r="AC1625">
            <v>15</v>
          </cell>
        </row>
        <row r="1626">
          <cell r="B1626">
            <v>104524530</v>
          </cell>
          <cell r="Y1626">
            <v>50400</v>
          </cell>
          <cell r="AC1626">
            <v>12</v>
          </cell>
        </row>
        <row r="1627">
          <cell r="B1627">
            <v>104522620</v>
          </cell>
          <cell r="Y1627">
            <v>63000</v>
          </cell>
          <cell r="AC1627">
            <v>15</v>
          </cell>
        </row>
        <row r="1628">
          <cell r="B1628">
            <v>104522910</v>
          </cell>
          <cell r="Y1628">
            <v>50400</v>
          </cell>
          <cell r="AC1628">
            <v>12</v>
          </cell>
        </row>
        <row r="1629">
          <cell r="B1629">
            <v>104533780</v>
          </cell>
          <cell r="Y1629">
            <v>63000</v>
          </cell>
          <cell r="AC1629">
            <v>15</v>
          </cell>
        </row>
        <row r="1630">
          <cell r="B1630">
            <v>104547150</v>
          </cell>
          <cell r="Y1630">
            <v>66000</v>
          </cell>
          <cell r="AC1630">
            <v>20</v>
          </cell>
        </row>
        <row r="1631">
          <cell r="B1631">
            <v>104519180</v>
          </cell>
          <cell r="Y1631">
            <v>49500</v>
          </cell>
          <cell r="AC1631">
            <v>15</v>
          </cell>
        </row>
        <row r="1632">
          <cell r="B1632">
            <v>150000282</v>
          </cell>
          <cell r="Y1632">
            <v>90500</v>
          </cell>
          <cell r="AC1632">
            <v>20</v>
          </cell>
        </row>
        <row r="1633">
          <cell r="B1633">
            <v>104543020</v>
          </cell>
          <cell r="Y1633">
            <v>40000</v>
          </cell>
          <cell r="AC1633">
            <v>5</v>
          </cell>
        </row>
        <row r="1634">
          <cell r="B1634">
            <v>104543010</v>
          </cell>
          <cell r="Y1634">
            <v>40000</v>
          </cell>
          <cell r="AC1634">
            <v>5</v>
          </cell>
        </row>
        <row r="1635">
          <cell r="B1635">
            <v>150000711</v>
          </cell>
          <cell r="Y1635">
            <v>0</v>
          </cell>
          <cell r="AC1635">
            <v>10</v>
          </cell>
        </row>
        <row r="1636">
          <cell r="B1636">
            <v>150000457</v>
          </cell>
          <cell r="Y1636">
            <v>104900</v>
          </cell>
          <cell r="AC1636">
            <v>10</v>
          </cell>
        </row>
        <row r="1637">
          <cell r="B1637">
            <v>104547690</v>
          </cell>
          <cell r="Y1637">
            <v>21000</v>
          </cell>
          <cell r="AC1637">
            <v>2.5</v>
          </cell>
        </row>
        <row r="1638">
          <cell r="B1638">
            <v>104543040</v>
          </cell>
          <cell r="Y1638">
            <v>30000</v>
          </cell>
          <cell r="AC1638">
            <v>3</v>
          </cell>
        </row>
        <row r="1639">
          <cell r="B1639">
            <v>104533910</v>
          </cell>
          <cell r="Y1639">
            <v>18950</v>
          </cell>
          <cell r="AC1639">
            <v>1.44</v>
          </cell>
        </row>
        <row r="1640">
          <cell r="B1640">
            <v>150000458</v>
          </cell>
          <cell r="Y1640">
            <v>111900</v>
          </cell>
          <cell r="AC1640">
            <v>10</v>
          </cell>
        </row>
        <row r="1641">
          <cell r="B1641">
            <v>150000932</v>
          </cell>
          <cell r="Y1641">
            <v>34800</v>
          </cell>
          <cell r="AC1641">
            <v>12</v>
          </cell>
        </row>
        <row r="1642">
          <cell r="B1642">
            <v>150001874</v>
          </cell>
          <cell r="Y1642">
            <v>0</v>
          </cell>
          <cell r="AC1642">
            <v>10</v>
          </cell>
        </row>
        <row r="1643">
          <cell r="B1643">
            <v>150000008</v>
          </cell>
          <cell r="Y1643">
            <v>34920</v>
          </cell>
          <cell r="AC1643">
            <v>5.76</v>
          </cell>
        </row>
        <row r="1644">
          <cell r="B1644">
            <v>150000714</v>
          </cell>
          <cell r="Y1644">
            <v>36900</v>
          </cell>
          <cell r="AC1644">
            <v>5.76</v>
          </cell>
        </row>
        <row r="1645">
          <cell r="B1645">
            <v>104534980</v>
          </cell>
          <cell r="Y1645">
            <v>60300</v>
          </cell>
          <cell r="AC1645">
            <v>2.5</v>
          </cell>
        </row>
        <row r="1646">
          <cell r="B1646">
            <v>104535010</v>
          </cell>
          <cell r="Y1646">
            <v>24090</v>
          </cell>
          <cell r="AC1646">
            <v>1.2</v>
          </cell>
        </row>
        <row r="1647">
          <cell r="B1647">
            <v>104535020</v>
          </cell>
          <cell r="Y1647">
            <v>74110</v>
          </cell>
          <cell r="AC1647">
            <v>6</v>
          </cell>
        </row>
        <row r="1648">
          <cell r="B1648">
            <v>104535030</v>
          </cell>
          <cell r="Y1648">
            <v>120000</v>
          </cell>
          <cell r="AC1648">
            <v>10</v>
          </cell>
        </row>
        <row r="1649">
          <cell r="B1649">
            <v>104535040</v>
          </cell>
          <cell r="Y1649">
            <v>35200</v>
          </cell>
          <cell r="AC1649">
            <v>2.08</v>
          </cell>
        </row>
        <row r="1650">
          <cell r="B1650">
            <v>104535050</v>
          </cell>
          <cell r="Y1650">
            <v>28680</v>
          </cell>
          <cell r="AC1650">
            <v>1.56</v>
          </cell>
        </row>
        <row r="1651">
          <cell r="B1651">
            <v>104535060</v>
          </cell>
          <cell r="Y1651">
            <v>139900</v>
          </cell>
          <cell r="AC1651">
            <v>12</v>
          </cell>
        </row>
        <row r="1652">
          <cell r="B1652">
            <v>104537910</v>
          </cell>
          <cell r="Y1652">
            <v>39500</v>
          </cell>
          <cell r="AC1652">
            <v>1.6</v>
          </cell>
        </row>
        <row r="1653">
          <cell r="B1653">
            <v>104535300</v>
          </cell>
          <cell r="Y1653">
            <v>22500</v>
          </cell>
          <cell r="AC1653">
            <v>1</v>
          </cell>
        </row>
        <row r="1654">
          <cell r="B1654">
            <v>104537900</v>
          </cell>
          <cell r="Y1654">
            <v>42400</v>
          </cell>
          <cell r="AC1654">
            <v>1.6</v>
          </cell>
        </row>
        <row r="1655">
          <cell r="B1655">
            <v>104535080</v>
          </cell>
          <cell r="Y1655">
            <v>53250</v>
          </cell>
          <cell r="AC1655">
            <v>1.8</v>
          </cell>
        </row>
        <row r="1656">
          <cell r="B1656">
            <v>104535100</v>
          </cell>
          <cell r="Y1656">
            <v>18200</v>
          </cell>
          <cell r="AC1656">
            <v>1</v>
          </cell>
        </row>
        <row r="1657">
          <cell r="B1657">
            <v>104535400</v>
          </cell>
          <cell r="Y1657">
            <v>17500</v>
          </cell>
          <cell r="AC1657">
            <v>1</v>
          </cell>
        </row>
        <row r="1658">
          <cell r="B1658">
            <v>150000792</v>
          </cell>
          <cell r="Y1658">
            <v>81600</v>
          </cell>
          <cell r="AC1658">
            <v>4</v>
          </cell>
        </row>
        <row r="1659">
          <cell r="B1659">
            <v>150000793</v>
          </cell>
          <cell r="Y1659">
            <v>81600</v>
          </cell>
          <cell r="AC1659">
            <v>4</v>
          </cell>
        </row>
        <row r="1660">
          <cell r="B1660">
            <v>150002000</v>
          </cell>
          <cell r="Y1660">
            <v>5240</v>
          </cell>
          <cell r="AC1660">
            <v>1</v>
          </cell>
        </row>
        <row r="1661">
          <cell r="B1661">
            <v>150002001</v>
          </cell>
          <cell r="Y1661">
            <v>5600</v>
          </cell>
          <cell r="AC1661">
            <v>1</v>
          </cell>
        </row>
        <row r="1662">
          <cell r="B1662">
            <v>104543200</v>
          </cell>
          <cell r="Y1662">
            <v>28800</v>
          </cell>
          <cell r="AC1662">
            <v>3.24</v>
          </cell>
        </row>
        <row r="1663">
          <cell r="B1663">
            <v>104540000</v>
          </cell>
          <cell r="Y1663">
            <v>27000</v>
          </cell>
          <cell r="AC1663">
            <v>3.84</v>
          </cell>
        </row>
        <row r="1664">
          <cell r="B1664">
            <v>104529870</v>
          </cell>
          <cell r="Y1664">
            <v>65000</v>
          </cell>
          <cell r="AC1664">
            <v>9.0399999999999991</v>
          </cell>
        </row>
        <row r="1665">
          <cell r="B1665">
            <v>104540400</v>
          </cell>
          <cell r="Y1665">
            <v>60000</v>
          </cell>
          <cell r="AC1665">
            <v>5.44</v>
          </cell>
        </row>
        <row r="1666">
          <cell r="B1666">
            <v>104547910</v>
          </cell>
          <cell r="Y1666">
            <v>10500</v>
          </cell>
          <cell r="AC1666">
            <v>1</v>
          </cell>
        </row>
        <row r="1667">
          <cell r="B1667">
            <v>104518450</v>
          </cell>
          <cell r="Y1667">
            <v>0</v>
          </cell>
          <cell r="AC1667">
            <v>3</v>
          </cell>
        </row>
        <row r="1668">
          <cell r="B1668">
            <v>104533930</v>
          </cell>
          <cell r="Y1668">
            <v>53600</v>
          </cell>
          <cell r="AC1668">
            <v>8</v>
          </cell>
        </row>
        <row r="1669">
          <cell r="B1669">
            <v>104538530</v>
          </cell>
          <cell r="Y1669">
            <v>45600</v>
          </cell>
          <cell r="AC1669">
            <v>6</v>
          </cell>
        </row>
        <row r="1670">
          <cell r="B1670">
            <v>104534920</v>
          </cell>
          <cell r="Y1670">
            <v>0</v>
          </cell>
          <cell r="AC1670">
            <v>6</v>
          </cell>
        </row>
        <row r="1671">
          <cell r="B1671">
            <v>104543170</v>
          </cell>
          <cell r="Y1671">
            <v>53000</v>
          </cell>
          <cell r="AC1671">
            <v>1.8</v>
          </cell>
        </row>
        <row r="1672">
          <cell r="B1672">
            <v>104543180</v>
          </cell>
          <cell r="Y1672">
            <v>53000</v>
          </cell>
          <cell r="AC1672">
            <v>1.8</v>
          </cell>
        </row>
        <row r="1673">
          <cell r="B1673">
            <v>104543160</v>
          </cell>
          <cell r="Y1673">
            <v>53000</v>
          </cell>
          <cell r="AC1673">
            <v>1.8</v>
          </cell>
        </row>
        <row r="1674">
          <cell r="B1674">
            <v>104538820</v>
          </cell>
          <cell r="Y1674">
            <v>7890</v>
          </cell>
          <cell r="AC1674">
            <v>1</v>
          </cell>
        </row>
        <row r="1675">
          <cell r="B1675">
            <v>104533900</v>
          </cell>
          <cell r="Y1675">
            <v>59500</v>
          </cell>
          <cell r="AC1675">
            <v>8</v>
          </cell>
        </row>
        <row r="1676">
          <cell r="B1676">
            <v>104520790</v>
          </cell>
          <cell r="Y1676">
            <v>56800</v>
          </cell>
          <cell r="AC1676">
            <v>6.8</v>
          </cell>
        </row>
        <row r="1677">
          <cell r="B1677">
            <v>104542850</v>
          </cell>
          <cell r="Y1677">
            <v>43900</v>
          </cell>
          <cell r="AC1677">
            <v>6</v>
          </cell>
        </row>
        <row r="1678">
          <cell r="B1678">
            <v>104545290</v>
          </cell>
          <cell r="Y1678">
            <v>71000</v>
          </cell>
          <cell r="AC1678">
            <v>5</v>
          </cell>
        </row>
        <row r="1679">
          <cell r="B1679">
            <v>104545300</v>
          </cell>
          <cell r="Y1679">
            <v>71000</v>
          </cell>
          <cell r="AC1679">
            <v>5</v>
          </cell>
        </row>
        <row r="1680">
          <cell r="B1680">
            <v>104547920</v>
          </cell>
          <cell r="Y1680">
            <v>10500</v>
          </cell>
          <cell r="AC1680">
            <v>1</v>
          </cell>
        </row>
        <row r="1681">
          <cell r="B1681">
            <v>104547850</v>
          </cell>
          <cell r="Y1681">
            <v>78000</v>
          </cell>
          <cell r="AC1681">
            <v>6</v>
          </cell>
        </row>
        <row r="1682">
          <cell r="B1682">
            <v>104535090</v>
          </cell>
          <cell r="Y1682">
            <v>14840</v>
          </cell>
          <cell r="AC1682">
            <v>1</v>
          </cell>
        </row>
        <row r="1683">
          <cell r="B1683">
            <v>104529660</v>
          </cell>
          <cell r="Y1683">
            <v>26400</v>
          </cell>
          <cell r="AC1683">
            <v>6</v>
          </cell>
        </row>
        <row r="1684">
          <cell r="B1684">
            <v>104539220</v>
          </cell>
          <cell r="Y1684">
            <v>22800</v>
          </cell>
          <cell r="AC1684">
            <v>6</v>
          </cell>
        </row>
        <row r="1685">
          <cell r="B1685">
            <v>104534790</v>
          </cell>
          <cell r="Y1685">
            <v>105000</v>
          </cell>
          <cell r="AC1685">
            <v>13.6</v>
          </cell>
        </row>
        <row r="1686">
          <cell r="B1686">
            <v>104547160</v>
          </cell>
          <cell r="Y1686">
            <v>98000</v>
          </cell>
          <cell r="AC1686">
            <v>13.6</v>
          </cell>
        </row>
        <row r="1687">
          <cell r="B1687">
            <v>104547660</v>
          </cell>
          <cell r="Y1687">
            <v>84000</v>
          </cell>
          <cell r="AC1687">
            <v>4</v>
          </cell>
        </row>
        <row r="1688">
          <cell r="B1688">
            <v>104534990</v>
          </cell>
          <cell r="Y1688">
            <v>50400</v>
          </cell>
          <cell r="AC1688">
            <v>2.4</v>
          </cell>
        </row>
        <row r="1689">
          <cell r="B1689">
            <v>104535070</v>
          </cell>
          <cell r="Y1689">
            <v>35120</v>
          </cell>
          <cell r="AC1689">
            <v>2.6</v>
          </cell>
        </row>
        <row r="1690">
          <cell r="B1690">
            <v>104535110</v>
          </cell>
          <cell r="Y1690">
            <v>108114</v>
          </cell>
          <cell r="AC1690">
            <v>12</v>
          </cell>
        </row>
        <row r="1691">
          <cell r="B1691">
            <v>104535390</v>
          </cell>
          <cell r="Y1691">
            <v>21100</v>
          </cell>
          <cell r="AC1691">
            <v>1</v>
          </cell>
        </row>
        <row r="1692">
          <cell r="B1692">
            <v>104529560</v>
          </cell>
          <cell r="Y1692">
            <v>9900</v>
          </cell>
          <cell r="AC1692">
            <v>1</v>
          </cell>
        </row>
        <row r="1693">
          <cell r="B1693">
            <v>104540420</v>
          </cell>
          <cell r="Y1693">
            <v>84900</v>
          </cell>
          <cell r="AC1693">
            <v>5.4</v>
          </cell>
        </row>
        <row r="1694">
          <cell r="B1694">
            <v>104547710</v>
          </cell>
          <cell r="Y1694">
            <v>61200</v>
          </cell>
          <cell r="AC1694">
            <v>2.76</v>
          </cell>
        </row>
        <row r="1695">
          <cell r="B1695">
            <v>104519090</v>
          </cell>
          <cell r="Y1695">
            <v>9900</v>
          </cell>
          <cell r="AC1695">
            <v>1</v>
          </cell>
        </row>
        <row r="1696">
          <cell r="B1696">
            <v>103000900</v>
          </cell>
          <cell r="Y1696">
            <v>10900</v>
          </cell>
          <cell r="AC1696">
            <v>1</v>
          </cell>
        </row>
        <row r="1697">
          <cell r="B1697">
            <v>104547860</v>
          </cell>
          <cell r="Y1697">
            <v>78000</v>
          </cell>
          <cell r="AC1697">
            <v>6</v>
          </cell>
        </row>
        <row r="1698">
          <cell r="B1698">
            <v>104547650</v>
          </cell>
          <cell r="Y1698">
            <v>18000</v>
          </cell>
          <cell r="AC1698">
            <v>1</v>
          </cell>
        </row>
        <row r="1699">
          <cell r="B1699">
            <v>104543610</v>
          </cell>
          <cell r="Y1699">
            <v>144000</v>
          </cell>
          <cell r="AC1699">
            <v>8</v>
          </cell>
        </row>
        <row r="1700">
          <cell r="B1700">
            <v>104547220</v>
          </cell>
          <cell r="Y1700">
            <v>18000</v>
          </cell>
          <cell r="AC1700">
            <v>1</v>
          </cell>
        </row>
        <row r="1701">
          <cell r="B1701">
            <v>104543620</v>
          </cell>
          <cell r="Y1701">
            <v>76000</v>
          </cell>
          <cell r="AC1701">
            <v>4</v>
          </cell>
        </row>
        <row r="1702">
          <cell r="B1702">
            <v>104519930</v>
          </cell>
          <cell r="Y1702">
            <v>6990</v>
          </cell>
          <cell r="AC1702">
            <v>1</v>
          </cell>
        </row>
        <row r="1703">
          <cell r="B1703">
            <v>104543050</v>
          </cell>
          <cell r="Y1703">
            <v>6590</v>
          </cell>
          <cell r="AC1703">
            <v>1</v>
          </cell>
        </row>
        <row r="1704">
          <cell r="B1704">
            <v>104500500</v>
          </cell>
          <cell r="Y1704">
            <v>6590</v>
          </cell>
          <cell r="AC1704">
            <v>1</v>
          </cell>
        </row>
        <row r="1705">
          <cell r="B1705">
            <v>104524090</v>
          </cell>
          <cell r="Y1705">
            <v>6590</v>
          </cell>
          <cell r="AC1705">
            <v>1</v>
          </cell>
        </row>
        <row r="1706">
          <cell r="B1706">
            <v>104540390</v>
          </cell>
          <cell r="Y1706">
            <v>60000</v>
          </cell>
          <cell r="AC1706">
            <v>5.44</v>
          </cell>
        </row>
        <row r="1707">
          <cell r="B1707">
            <v>104539750</v>
          </cell>
          <cell r="Y1707">
            <v>12990</v>
          </cell>
          <cell r="AC1707">
            <v>1</v>
          </cell>
        </row>
        <row r="1708">
          <cell r="B1708">
            <v>104539840</v>
          </cell>
          <cell r="Y1708">
            <v>12990</v>
          </cell>
          <cell r="AC1708">
            <v>1</v>
          </cell>
        </row>
        <row r="1709">
          <cell r="B1709">
            <v>104523480</v>
          </cell>
          <cell r="Y1709">
            <v>21990</v>
          </cell>
          <cell r="AC1709">
            <v>1</v>
          </cell>
        </row>
        <row r="1710">
          <cell r="B1710">
            <v>104539850</v>
          </cell>
          <cell r="Y1710">
            <v>14590</v>
          </cell>
          <cell r="AC1710">
            <v>1</v>
          </cell>
        </row>
        <row r="1711">
          <cell r="B1711">
            <v>104500670</v>
          </cell>
          <cell r="Y1711">
            <v>17000</v>
          </cell>
          <cell r="AC1711">
            <v>1</v>
          </cell>
        </row>
        <row r="1712">
          <cell r="B1712">
            <v>104500760</v>
          </cell>
          <cell r="Y1712">
            <v>26900</v>
          </cell>
          <cell r="AC1712">
            <v>1</v>
          </cell>
        </row>
        <row r="1713">
          <cell r="B1713">
            <v>104520580</v>
          </cell>
          <cell r="Y1713">
            <v>23890</v>
          </cell>
          <cell r="AC1713">
            <v>1</v>
          </cell>
        </row>
        <row r="1714">
          <cell r="B1714">
            <v>104539780</v>
          </cell>
          <cell r="Y1714">
            <v>25990</v>
          </cell>
          <cell r="AC1714">
            <v>1</v>
          </cell>
        </row>
        <row r="1715">
          <cell r="B1715">
            <v>104539770</v>
          </cell>
          <cell r="Y1715">
            <v>0</v>
          </cell>
          <cell r="AC1715">
            <v>1</v>
          </cell>
        </row>
        <row r="1716">
          <cell r="B1716">
            <v>104539760</v>
          </cell>
          <cell r="Y1716">
            <v>13990</v>
          </cell>
          <cell r="AC1716">
            <v>1</v>
          </cell>
        </row>
        <row r="1717">
          <cell r="B1717">
            <v>104539800</v>
          </cell>
          <cell r="Y1717">
            <v>0</v>
          </cell>
          <cell r="AC1717">
            <v>1</v>
          </cell>
        </row>
        <row r="1718">
          <cell r="B1718">
            <v>104500730</v>
          </cell>
          <cell r="Y1718">
            <v>35500</v>
          </cell>
          <cell r="AC1718">
            <v>1</v>
          </cell>
        </row>
        <row r="1719">
          <cell r="B1719">
            <v>104539810</v>
          </cell>
          <cell r="Y1719">
            <v>14000</v>
          </cell>
          <cell r="AC1719">
            <v>1</v>
          </cell>
        </row>
        <row r="1720">
          <cell r="B1720">
            <v>104541850</v>
          </cell>
          <cell r="Y1720">
            <v>15000</v>
          </cell>
          <cell r="AC1720">
            <v>1</v>
          </cell>
        </row>
        <row r="1721">
          <cell r="B1721">
            <v>104542590</v>
          </cell>
          <cell r="Y1721">
            <v>19900</v>
          </cell>
          <cell r="AC1721">
            <v>1</v>
          </cell>
        </row>
        <row r="1722">
          <cell r="B1722">
            <v>104542660</v>
          </cell>
          <cell r="Y1722">
            <v>0</v>
          </cell>
          <cell r="AC1722">
            <v>1</v>
          </cell>
        </row>
        <row r="1723">
          <cell r="B1723">
            <v>104500580</v>
          </cell>
          <cell r="Y1723">
            <v>14990</v>
          </cell>
          <cell r="AC1723">
            <v>1</v>
          </cell>
        </row>
        <row r="1724">
          <cell r="B1724">
            <v>104539830</v>
          </cell>
          <cell r="Y1724">
            <v>21500</v>
          </cell>
          <cell r="AC1724">
            <v>1</v>
          </cell>
        </row>
        <row r="1725">
          <cell r="B1725">
            <v>104518830</v>
          </cell>
          <cell r="Y1725">
            <v>37000</v>
          </cell>
          <cell r="AC1725">
            <v>1</v>
          </cell>
        </row>
        <row r="1726">
          <cell r="B1726">
            <v>104547840</v>
          </cell>
          <cell r="Y1726">
            <v>5990</v>
          </cell>
          <cell r="AC1726">
            <v>1</v>
          </cell>
        </row>
        <row r="1727">
          <cell r="B1727">
            <v>104547640</v>
          </cell>
          <cell r="Y1727">
            <v>12590</v>
          </cell>
          <cell r="AC1727">
            <v>1</v>
          </cell>
        </row>
        <row r="1728">
          <cell r="B1728">
            <v>104547630</v>
          </cell>
          <cell r="Y1728">
            <v>14590</v>
          </cell>
          <cell r="AC1728">
            <v>1</v>
          </cell>
        </row>
        <row r="1729">
          <cell r="B1729">
            <v>150001947</v>
          </cell>
          <cell r="Y1729">
            <v>3190</v>
          </cell>
          <cell r="AC1729">
            <v>1</v>
          </cell>
        </row>
        <row r="1730">
          <cell r="B1730">
            <v>104521750</v>
          </cell>
          <cell r="Y1730">
            <v>39500</v>
          </cell>
          <cell r="AC1730">
            <v>1</v>
          </cell>
        </row>
        <row r="1731">
          <cell r="B1731">
            <v>104500710</v>
          </cell>
          <cell r="Y1731">
            <v>25000</v>
          </cell>
          <cell r="AC1731">
            <v>1</v>
          </cell>
        </row>
        <row r="1732">
          <cell r="B1732">
            <v>104500560</v>
          </cell>
          <cell r="Y1732">
            <v>31000</v>
          </cell>
          <cell r="AC1732">
            <v>1</v>
          </cell>
        </row>
        <row r="1733">
          <cell r="B1733">
            <v>104500740</v>
          </cell>
          <cell r="Y1733">
            <v>31000</v>
          </cell>
          <cell r="AC1733">
            <v>1</v>
          </cell>
        </row>
        <row r="1734">
          <cell r="B1734">
            <v>104523770</v>
          </cell>
          <cell r="Y1734">
            <v>18000</v>
          </cell>
          <cell r="AC1734">
            <v>1</v>
          </cell>
        </row>
        <row r="1735">
          <cell r="B1735">
            <v>104518690</v>
          </cell>
          <cell r="Y1735">
            <v>15500</v>
          </cell>
          <cell r="AC1735">
            <v>1</v>
          </cell>
        </row>
        <row r="1736">
          <cell r="B1736">
            <v>150001945</v>
          </cell>
          <cell r="Y1736">
            <v>6190</v>
          </cell>
          <cell r="AC1736">
            <v>1</v>
          </cell>
        </row>
        <row r="1737">
          <cell r="B1737">
            <v>104524940</v>
          </cell>
          <cell r="Y1737">
            <v>3990</v>
          </cell>
          <cell r="AC1737">
            <v>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cugat.cl/producto/azucar-granulada-dama-blanca-1-kg/?srsltid=AfmBOooLwfks8gaZvIoQw8wgu1PaXiGiqnyk7iD0CFFE1w4LhzPhk_ym" TargetMode="External"/><Relationship Id="rId13" Type="http://schemas.openxmlformats.org/officeDocument/2006/relationships/hyperlink" Target="https://www.theatomic.shop/chile/papa-fritas-10-mm-aviko-2,5-kg" TargetMode="External"/><Relationship Id="rId18" Type="http://schemas.openxmlformats.org/officeDocument/2006/relationships/hyperlink" Target="https://aperitivo.cl/producto/burrata-congelada-granarolo/?srsltid=AfmBOooTEMUyNcMkRZmCf7axh-6aSHtBZLnhUf_QMsoi8RBSTICR-xmW" TargetMode="External"/><Relationship Id="rId26" Type="http://schemas.openxmlformats.org/officeDocument/2006/relationships/hyperlink" Target="https://super.eltit.cl/products/vivo-granola-370gr-miel" TargetMode="External"/><Relationship Id="rId3" Type="http://schemas.openxmlformats.org/officeDocument/2006/relationships/hyperlink" Target="https://super.lider.cl/ip/00780142021013?channable=050ee769640030303738303134323032313031332a&amp;utm_source=google&amp;utm_medium=pmax&amp;utm_campaign=walp_sod_cl_performance-max_conversion_pmax-sod_nacional&amp;utm_content=&amp;utm_term=&amp;gclsrc=aw.ds&amp;gad_source=1&amp;gad_campaignid=18096637909&amp;gbraid=0AAAAAo2xgFyjm_B3Ph873h_2xeLDge19H&amp;gclid=CjwKCAjwu9fHBhAWEiwAzGRC_5d2zBWeCDpHHKAw8nxtMRV1qsKJrQfPhhuxtMmaci-MWCr25O2maxoCPEkQAvD_BwE" TargetMode="External"/><Relationship Id="rId21" Type="http://schemas.openxmlformats.org/officeDocument/2006/relationships/hyperlink" Target="https://www.interagro.cl/producto/empanada-de-queso-raviolera/" TargetMode="External"/><Relationship Id="rId7" Type="http://schemas.openxmlformats.org/officeDocument/2006/relationships/hyperlink" Target="https://www.jumbo.cl/arroz-grado-1-tucapel-1-kg-pregraneado-grano-largo/p?srsltid=AfmBOoqB3kN4d6GXXkZU-U8jOr0yXD-ulifHWoALcM5887eC2g_r7ik-" TargetMode="External"/><Relationship Id="rId12" Type="http://schemas.openxmlformats.org/officeDocument/2006/relationships/hyperlink" Target="https://maukas.cl/producto/papas-pre-fritas-12mm-aviko/" TargetMode="External"/><Relationship Id="rId17" Type="http://schemas.openxmlformats.org/officeDocument/2006/relationships/hyperlink" Target="https://grupodona.cl/tienda/congelados/listo-de-consumir/donut-mix-rellenas-poppies-68gr-36-und/" TargetMode="External"/><Relationship Id="rId25" Type="http://schemas.openxmlformats.org/officeDocument/2006/relationships/hyperlink" Target="https://www.jumbo.cl/salsa-americana-don-juan-1-kg/p?srsltid=AfmBOopvn3WB8fRFMoF1xNO8NEc1a8fVzWEKLnG9Ugz4zPnCfYb2fIt_" TargetMode="External"/><Relationship Id="rId2" Type="http://schemas.openxmlformats.org/officeDocument/2006/relationships/hyperlink" Target="https://www.agroloar.cl/arroz-g1-nacional-tucapel-2kg" TargetMode="External"/><Relationship Id="rId16" Type="http://schemas.openxmlformats.org/officeDocument/2006/relationships/hyperlink" Target="https://grupodona.cl/tienda/congelados/listo-de-consumir/brownie-poppies-60gr-60und/" TargetMode="External"/><Relationship Id="rId20" Type="http://schemas.openxmlformats.org/officeDocument/2006/relationships/hyperlink" Target="https://www.mybidfood.cl/" TargetMode="External"/><Relationship Id="rId29" Type="http://schemas.openxmlformats.org/officeDocument/2006/relationships/hyperlink" Target="https://www.jumbo.cl/queso-burrata-dibufala-125gr/p" TargetMode="External"/><Relationship Id="rId1" Type="http://schemas.openxmlformats.org/officeDocument/2006/relationships/hyperlink" Target="https://elpaiquito.cl/arroz-miraflores-g1-de-1-kilo" TargetMode="External"/><Relationship Id="rId6" Type="http://schemas.openxmlformats.org/officeDocument/2006/relationships/hyperlink" Target="https://www.alvi.cl/product/arroz-food-service-grado-2-nacional" TargetMode="External"/><Relationship Id="rId11" Type="http://schemas.openxmlformats.org/officeDocument/2006/relationships/hyperlink" Target="https://www.distribuidoraelquesero.cl/product/caja-de-queso-cheddar-marca-lunchitas" TargetMode="External"/><Relationship Id="rId24" Type="http://schemas.openxmlformats.org/officeDocument/2006/relationships/hyperlink" Target="https://southwind.cl/products/locos-fisherman?srsltid=AfmBOoobAp7efrqO2lC9P_E6eppk9Jw19mwQxdGWhmjCmYumCM9VNQX3" TargetMode="External"/><Relationship Id="rId5" Type="http://schemas.openxmlformats.org/officeDocument/2006/relationships/hyperlink" Target="https://www.tottus.cl/tottus-cl/articulo/130837203/Arroz-Largo-Ancho-G2-Miraflores-1-Kg/130837210?srsltid=AfmBOopYbLLLeyPA7ihnqQ1taxoPu-Opuf6U-DIJMQSskCC4FooB0Xmg" TargetMode="External"/><Relationship Id="rId15" Type="http://schemas.openxmlformats.org/officeDocument/2006/relationships/hyperlink" Target="https://grupodona.cl/tienda/congelados/listo-de-consumir/macarons-poppies-11gr-72und/" TargetMode="External"/><Relationship Id="rId23" Type="http://schemas.openxmlformats.org/officeDocument/2006/relationships/hyperlink" Target="https://www.centralmayorista.cl/p/galleta-champana-140gr-costa-479038" TargetMode="External"/><Relationship Id="rId28" Type="http://schemas.openxmlformats.org/officeDocument/2006/relationships/hyperlink" Target="https://www.centralmayorista.cl/p/nutella-140gr-ferrero-753587" TargetMode="External"/><Relationship Id="rId10" Type="http://schemas.openxmlformats.org/officeDocument/2006/relationships/hyperlink" Target="https://www.jumbo.cl/rigatoni-carozzi-bolsa-400-g-2/p?srsltid=AfmBOormk7W6EYyX0njzr1yZ3U8KOW4EbNVaXp-1Kd9AcJdxXZ_HOL52" TargetMode="External"/><Relationship Id="rId19" Type="http://schemas.openxmlformats.org/officeDocument/2006/relationships/hyperlink" Target="https://www.alvi.cl/brand/sadia" TargetMode="External"/><Relationship Id="rId31" Type="http://schemas.openxmlformats.org/officeDocument/2006/relationships/hyperlink" Target="https://www.mybidfood.cl/" TargetMode="External"/><Relationship Id="rId4" Type="http://schemas.openxmlformats.org/officeDocument/2006/relationships/hyperlink" Target="https://www.serviceshop.cl/arroz-g2-importado-1-kg-miraflores?srsltid=AfmBOoqRn_HwNRt-Iu8kMQSB_KPFU6QTLxIhabgigvZeDDz9YdD59Tic" TargetMode="External"/><Relationship Id="rId9" Type="http://schemas.openxmlformats.org/officeDocument/2006/relationships/hyperlink" Target="https://saborolivachile.com/producto/a-o-virgen-extra/" TargetMode="External"/><Relationship Id="rId14" Type="http://schemas.openxmlformats.org/officeDocument/2006/relationships/hyperlink" Target="https://maukas.cl/producto/donuts-nutella-avellana-48und/" TargetMode="External"/><Relationship Id="rId22" Type="http://schemas.openxmlformats.org/officeDocument/2006/relationships/hyperlink" Target="https://www.mercadolibre.cl/te-lipton-yellow-label-100-bolsitas/p/MLC21005060" TargetMode="External"/><Relationship Id="rId27" Type="http://schemas.openxmlformats.org/officeDocument/2006/relationships/hyperlink" Target="https://super.eltit.cl/products/vinagre-djuan-5lt-blanco" TargetMode="External"/><Relationship Id="rId30" Type="http://schemas.openxmlformats.org/officeDocument/2006/relationships/hyperlink" Target="https://www.jumbo.cl/mayonesa-kraft-1276-ml/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7D2F6-219C-44EE-8F13-68F6A84834B5}">
  <dimension ref="A1:L993"/>
  <sheetViews>
    <sheetView tabSelected="1" workbookViewId="0">
      <pane ySplit="1" topLeftCell="A950" activePane="bottomLeft" state="frozen"/>
      <selection pane="bottomLeft" activeCell="E952" sqref="E952"/>
    </sheetView>
  </sheetViews>
  <sheetFormatPr baseColWidth="10" defaultRowHeight="14.5" x14ac:dyDescent="0.35"/>
  <cols>
    <col min="1" max="1" width="28.36328125" customWidth="1"/>
    <col min="8" max="8" width="17.7265625" bestFit="1" customWidth="1"/>
    <col min="9" max="9" width="12.90625" bestFit="1" customWidth="1"/>
  </cols>
  <sheetData>
    <row r="1" spans="1:12" x14ac:dyDescent="0.35">
      <c r="A1" s="4" t="s">
        <v>64</v>
      </c>
      <c r="B1" s="4" t="s">
        <v>65</v>
      </c>
      <c r="C1" s="4" t="s">
        <v>2</v>
      </c>
      <c r="D1" s="4" t="s">
        <v>66</v>
      </c>
      <c r="E1" s="4" t="s">
        <v>67</v>
      </c>
      <c r="F1" s="4" t="s">
        <v>68</v>
      </c>
      <c r="G1" s="4" t="s">
        <v>69</v>
      </c>
      <c r="H1" s="4" t="s">
        <v>533</v>
      </c>
      <c r="I1" s="4" t="s">
        <v>70</v>
      </c>
      <c r="J1" s="4" t="s">
        <v>71</v>
      </c>
      <c r="K1" s="4" t="s">
        <v>72</v>
      </c>
      <c r="L1" s="4" t="s">
        <v>1064</v>
      </c>
    </row>
    <row r="2" spans="1:12" ht="14.5" customHeight="1" x14ac:dyDescent="0.35">
      <c r="A2">
        <v>104500500</v>
      </c>
      <c r="B2" t="s">
        <v>73</v>
      </c>
      <c r="C2" s="1"/>
      <c r="E2" t="s">
        <v>534</v>
      </c>
      <c r="F2" s="1" t="s">
        <v>980</v>
      </c>
      <c r="G2">
        <f>_xlfn.XLOOKUP(A2,'[1]BD LP'!$B:$B,'[1]BD LP'!$Y:$Y)</f>
        <v>6590</v>
      </c>
      <c r="H2">
        <f>_xlfn.XLOOKUP(A2,'[1]BD LP'!$B:$B,'[1]BD LP'!$AC:$AC)</f>
        <v>1</v>
      </c>
      <c r="I2" s="5">
        <f>G2/H2</f>
        <v>6590</v>
      </c>
      <c r="J2" s="3">
        <v>45947</v>
      </c>
      <c r="L2" t="s">
        <v>980</v>
      </c>
    </row>
    <row r="3" spans="1:12" ht="14.5" customHeight="1" x14ac:dyDescent="0.35">
      <c r="A3">
        <v>104519930</v>
      </c>
      <c r="B3" t="s">
        <v>74</v>
      </c>
      <c r="C3" s="1"/>
      <c r="E3" t="s">
        <v>534</v>
      </c>
      <c r="F3" s="1" t="s">
        <v>980</v>
      </c>
      <c r="G3">
        <f>_xlfn.XLOOKUP(A3,'[1]BD LP'!$B:$B,'[1]BD LP'!$Y:$Y)</f>
        <v>6990</v>
      </c>
      <c r="H3">
        <f>_xlfn.XLOOKUP(A3,'[1]BD LP'!$B:$B,'[1]BD LP'!$AC:$AC)</f>
        <v>1</v>
      </c>
      <c r="I3" s="5">
        <f t="shared" ref="I3:I66" si="0">G3/H3</f>
        <v>6990</v>
      </c>
      <c r="J3" s="3">
        <v>45947</v>
      </c>
      <c r="L3" t="s">
        <v>980</v>
      </c>
    </row>
    <row r="4" spans="1:12" ht="14.5" customHeight="1" x14ac:dyDescent="0.35">
      <c r="A4">
        <v>104520790</v>
      </c>
      <c r="B4" t="s">
        <v>75</v>
      </c>
      <c r="C4" s="1"/>
      <c r="E4" t="s">
        <v>534</v>
      </c>
      <c r="F4" s="1" t="s">
        <v>980</v>
      </c>
      <c r="G4">
        <f>_xlfn.XLOOKUP(A4,'[1]BD LP'!$B:$B,'[1]BD LP'!$Y:$Y)</f>
        <v>56800</v>
      </c>
      <c r="H4">
        <f>_xlfn.XLOOKUP(A4,'[1]BD LP'!$B:$B,'[1]BD LP'!$AC:$AC)</f>
        <v>6.8</v>
      </c>
      <c r="I4" s="5">
        <f t="shared" si="0"/>
        <v>8352.9411764705892</v>
      </c>
      <c r="J4" s="3">
        <v>45947</v>
      </c>
      <c r="L4" t="s">
        <v>980</v>
      </c>
    </row>
    <row r="5" spans="1:12" ht="14.5" customHeight="1" x14ac:dyDescent="0.35">
      <c r="A5">
        <v>104529870</v>
      </c>
      <c r="B5" t="s">
        <v>76</v>
      </c>
      <c r="C5" s="1"/>
      <c r="E5" t="s">
        <v>534</v>
      </c>
      <c r="F5" s="1" t="s">
        <v>980</v>
      </c>
      <c r="G5">
        <f>_xlfn.XLOOKUP(A5,'[1]BD LP'!$B:$B,'[1]BD LP'!$Y:$Y)</f>
        <v>65000</v>
      </c>
      <c r="H5">
        <f>_xlfn.XLOOKUP(A5,'[1]BD LP'!$B:$B,'[1]BD LP'!$AC:$AC)</f>
        <v>9.0399999999999991</v>
      </c>
      <c r="I5" s="5">
        <f t="shared" si="0"/>
        <v>7190.2654867256642</v>
      </c>
      <c r="J5" s="3">
        <v>45947</v>
      </c>
      <c r="L5" t="s">
        <v>980</v>
      </c>
    </row>
    <row r="6" spans="1:12" ht="14.5" customHeight="1" x14ac:dyDescent="0.35">
      <c r="A6">
        <v>104527430</v>
      </c>
      <c r="B6" t="s">
        <v>77</v>
      </c>
      <c r="C6" s="1"/>
      <c r="E6" t="s">
        <v>534</v>
      </c>
      <c r="F6" s="1" t="s">
        <v>980</v>
      </c>
      <c r="G6">
        <f>_xlfn.XLOOKUP(A6,'[1]BD LP'!$B:$B,'[1]BD LP'!$Y:$Y)</f>
        <v>23000</v>
      </c>
      <c r="H6">
        <f>_xlfn.XLOOKUP(A6,'[1]BD LP'!$B:$B,'[1]BD LP'!$AC:$AC)</f>
        <v>10</v>
      </c>
      <c r="I6" s="5">
        <f t="shared" si="0"/>
        <v>2300</v>
      </c>
      <c r="J6" s="3">
        <v>45947</v>
      </c>
      <c r="L6" t="s">
        <v>980</v>
      </c>
    </row>
    <row r="7" spans="1:12" ht="14.5" customHeight="1" x14ac:dyDescent="0.35">
      <c r="A7">
        <v>104529210</v>
      </c>
      <c r="B7" t="s">
        <v>78</v>
      </c>
      <c r="C7" s="1"/>
      <c r="E7" t="s">
        <v>534</v>
      </c>
      <c r="F7" s="1" t="s">
        <v>980</v>
      </c>
      <c r="G7">
        <f>_xlfn.XLOOKUP(A7,'[1]BD LP'!$B:$B,'[1]BD LP'!$Y:$Y)</f>
        <v>25500</v>
      </c>
      <c r="H7">
        <f>_xlfn.XLOOKUP(A7,'[1]BD LP'!$B:$B,'[1]BD LP'!$AC:$AC)</f>
        <v>9.08</v>
      </c>
      <c r="I7" s="5">
        <f t="shared" si="0"/>
        <v>2808.3700440528632</v>
      </c>
      <c r="J7" s="3">
        <v>45947</v>
      </c>
      <c r="L7" t="s">
        <v>980</v>
      </c>
    </row>
    <row r="8" spans="1:12" ht="14.5" customHeight="1" x14ac:dyDescent="0.35">
      <c r="A8">
        <v>104527520</v>
      </c>
      <c r="B8" t="s">
        <v>79</v>
      </c>
      <c r="C8" s="1"/>
      <c r="E8" t="s">
        <v>534</v>
      </c>
      <c r="F8" s="1" t="s">
        <v>980</v>
      </c>
      <c r="G8">
        <f>_xlfn.XLOOKUP(A8,'[1]BD LP'!$B:$B,'[1]BD LP'!$Y:$Y)</f>
        <v>24900</v>
      </c>
      <c r="H8">
        <f>_xlfn.XLOOKUP(A8,'[1]BD LP'!$B:$B,'[1]BD LP'!$AC:$AC)</f>
        <v>10</v>
      </c>
      <c r="I8" s="5">
        <f t="shared" si="0"/>
        <v>2490</v>
      </c>
      <c r="J8" s="3">
        <v>45947</v>
      </c>
      <c r="L8" t="s">
        <v>980</v>
      </c>
    </row>
    <row r="9" spans="1:12" ht="14.5" customHeight="1" x14ac:dyDescent="0.35">
      <c r="A9">
        <v>104560910</v>
      </c>
      <c r="B9" t="s">
        <v>80</v>
      </c>
      <c r="C9" s="1"/>
      <c r="E9" t="s">
        <v>534</v>
      </c>
      <c r="F9" s="1" t="s">
        <v>980</v>
      </c>
      <c r="G9">
        <f>_xlfn.XLOOKUP(A9,'[1]BD LP'!$B:$B,'[1]BD LP'!$Y:$Y)</f>
        <v>150756</v>
      </c>
      <c r="H9">
        <f>_xlfn.XLOOKUP(A9,'[1]BD LP'!$B:$B,'[1]BD LP'!$AC:$AC)</f>
        <v>6</v>
      </c>
      <c r="I9" s="5">
        <f t="shared" si="0"/>
        <v>25126</v>
      </c>
      <c r="J9" s="3">
        <v>45947</v>
      </c>
      <c r="L9" t="s">
        <v>980</v>
      </c>
    </row>
    <row r="10" spans="1:12" ht="14.5" customHeight="1" x14ac:dyDescent="0.35">
      <c r="A10">
        <v>104254150</v>
      </c>
      <c r="B10" t="s">
        <v>81</v>
      </c>
      <c r="C10" s="1"/>
      <c r="E10" t="s">
        <v>534</v>
      </c>
      <c r="F10" s="1" t="s">
        <v>980</v>
      </c>
      <c r="G10">
        <f>_xlfn.XLOOKUP(A10,'[1]BD LP'!$B:$B,'[1]BD LP'!$Y:$Y)</f>
        <v>29900</v>
      </c>
      <c r="H10">
        <f>_xlfn.XLOOKUP(A10,'[1]BD LP'!$B:$B,'[1]BD LP'!$AC:$AC)</f>
        <v>3.2639999999999998</v>
      </c>
      <c r="I10" s="5">
        <f t="shared" si="0"/>
        <v>9160.5392156862745</v>
      </c>
      <c r="J10" s="3">
        <v>45947</v>
      </c>
      <c r="L10" t="s">
        <v>980</v>
      </c>
    </row>
    <row r="11" spans="1:12" ht="14.5" customHeight="1" x14ac:dyDescent="0.35">
      <c r="A11">
        <v>104523150</v>
      </c>
      <c r="B11" t="s">
        <v>82</v>
      </c>
      <c r="C11" s="1"/>
      <c r="E11" t="s">
        <v>534</v>
      </c>
      <c r="F11" s="1" t="s">
        <v>980</v>
      </c>
      <c r="G11">
        <f>_xlfn.XLOOKUP(A11,'[1]BD LP'!$B:$B,'[1]BD LP'!$Y:$Y)</f>
        <v>35700</v>
      </c>
      <c r="H11">
        <f>_xlfn.XLOOKUP(A11,'[1]BD LP'!$B:$B,'[1]BD LP'!$AC:$AC)</f>
        <v>0.79200000000000004</v>
      </c>
      <c r="I11" s="5">
        <f t="shared" si="0"/>
        <v>45075.757575757576</v>
      </c>
      <c r="J11" s="3">
        <v>45947</v>
      </c>
      <c r="L11" t="s">
        <v>980</v>
      </c>
    </row>
    <row r="12" spans="1:12" ht="14.5" customHeight="1" x14ac:dyDescent="0.35">
      <c r="A12">
        <v>104523170</v>
      </c>
      <c r="B12" t="s">
        <v>83</v>
      </c>
      <c r="C12" s="1"/>
      <c r="E12" t="s">
        <v>534</v>
      </c>
      <c r="F12" s="1" t="s">
        <v>980</v>
      </c>
      <c r="G12">
        <f>_xlfn.XLOOKUP(A12,'[1]BD LP'!$B:$B,'[1]BD LP'!$Y:$Y)</f>
        <v>29000</v>
      </c>
      <c r="H12">
        <f>_xlfn.XLOOKUP(A12,'[1]BD LP'!$B:$B,'[1]BD LP'!$AC:$AC)</f>
        <v>2.016</v>
      </c>
      <c r="I12" s="5">
        <f t="shared" si="0"/>
        <v>14384.920634920634</v>
      </c>
      <c r="J12" s="3">
        <v>45947</v>
      </c>
      <c r="L12" t="s">
        <v>980</v>
      </c>
    </row>
    <row r="13" spans="1:12" ht="14.5" customHeight="1" x14ac:dyDescent="0.35">
      <c r="A13">
        <v>105154330</v>
      </c>
      <c r="B13" t="s">
        <v>84</v>
      </c>
      <c r="C13" s="1"/>
      <c r="E13" t="s">
        <v>534</v>
      </c>
      <c r="F13" s="1" t="s">
        <v>980</v>
      </c>
      <c r="G13">
        <f>_xlfn.XLOOKUP(A13,'[1]BD LP'!$B:$B,'[1]BD LP'!$Y:$Y)</f>
        <v>37000</v>
      </c>
      <c r="H13">
        <f>_xlfn.XLOOKUP(A13,'[1]BD LP'!$B:$B,'[1]BD LP'!$AC:$AC)</f>
        <v>3.6</v>
      </c>
      <c r="I13" s="5">
        <f t="shared" si="0"/>
        <v>10277.777777777777</v>
      </c>
      <c r="J13" s="3">
        <v>45947</v>
      </c>
      <c r="L13" t="s">
        <v>980</v>
      </c>
    </row>
    <row r="14" spans="1:12" ht="14.5" customHeight="1" x14ac:dyDescent="0.35">
      <c r="A14">
        <v>104527850</v>
      </c>
      <c r="B14" t="s">
        <v>85</v>
      </c>
      <c r="C14" s="1"/>
      <c r="E14" t="s">
        <v>534</v>
      </c>
      <c r="F14" s="1" t="s">
        <v>980</v>
      </c>
      <c r="G14">
        <f>_xlfn.XLOOKUP(A14,'[1]BD LP'!$B:$B,'[1]BD LP'!$Y:$Y)</f>
        <v>29100</v>
      </c>
      <c r="H14">
        <f>_xlfn.XLOOKUP(A14,'[1]BD LP'!$B:$B,'[1]BD LP'!$AC:$AC)</f>
        <v>3.2639999999999998</v>
      </c>
      <c r="I14" s="5">
        <f t="shared" si="0"/>
        <v>8915.4411764705892</v>
      </c>
      <c r="J14" s="3">
        <v>45947</v>
      </c>
      <c r="L14" t="s">
        <v>980</v>
      </c>
    </row>
    <row r="15" spans="1:12" ht="14.5" customHeight="1" x14ac:dyDescent="0.35">
      <c r="A15">
        <v>105154770</v>
      </c>
      <c r="B15" t="s">
        <v>86</v>
      </c>
      <c r="C15" s="1"/>
      <c r="E15" t="s">
        <v>534</v>
      </c>
      <c r="F15" s="1" t="s">
        <v>980</v>
      </c>
      <c r="G15">
        <f>_xlfn.XLOOKUP(A15,'[1]BD LP'!$B:$B,'[1]BD LP'!$Y:$Y)</f>
        <v>26700</v>
      </c>
      <c r="H15">
        <f>_xlfn.XLOOKUP(A15,'[1]BD LP'!$B:$B,'[1]BD LP'!$AC:$AC)</f>
        <v>3.2639999999999998</v>
      </c>
      <c r="I15" s="5">
        <f t="shared" si="0"/>
        <v>8180.1470588235297</v>
      </c>
      <c r="J15" s="3">
        <v>45947</v>
      </c>
      <c r="L15" t="s">
        <v>980</v>
      </c>
    </row>
    <row r="16" spans="1:12" ht="14.5" customHeight="1" x14ac:dyDescent="0.35">
      <c r="A16">
        <v>104537940</v>
      </c>
      <c r="B16" t="s">
        <v>87</v>
      </c>
      <c r="C16" s="1"/>
      <c r="E16" t="s">
        <v>534</v>
      </c>
      <c r="F16" s="1" t="s">
        <v>980</v>
      </c>
      <c r="G16">
        <f>_xlfn.XLOOKUP(A16,'[1]BD LP'!$B:$B,'[1]BD LP'!$Y:$Y)</f>
        <v>49000</v>
      </c>
      <c r="H16">
        <f>_xlfn.XLOOKUP(A16,'[1]BD LP'!$B:$B,'[1]BD LP'!$AC:$AC)</f>
        <v>6.93</v>
      </c>
      <c r="I16" s="5">
        <f t="shared" si="0"/>
        <v>7070.7070707070707</v>
      </c>
      <c r="J16" s="3">
        <v>45947</v>
      </c>
      <c r="L16" t="s">
        <v>980</v>
      </c>
    </row>
    <row r="17" spans="1:12" ht="14.5" customHeight="1" x14ac:dyDescent="0.35">
      <c r="A17">
        <v>105154610</v>
      </c>
      <c r="B17" t="s">
        <v>88</v>
      </c>
      <c r="C17" s="1"/>
      <c r="E17" t="s">
        <v>534</v>
      </c>
      <c r="F17" s="1" t="s">
        <v>980</v>
      </c>
      <c r="G17">
        <f>_xlfn.XLOOKUP(A17,'[1]BD LP'!$B:$B,'[1]BD LP'!$Y:$Y)</f>
        <v>25800</v>
      </c>
      <c r="H17">
        <f>_xlfn.XLOOKUP(A17,'[1]BD LP'!$B:$B,'[1]BD LP'!$AC:$AC)</f>
        <v>2.4</v>
      </c>
      <c r="I17" s="5">
        <f t="shared" si="0"/>
        <v>10750</v>
      </c>
      <c r="J17" s="3">
        <v>45947</v>
      </c>
      <c r="L17" t="s">
        <v>980</v>
      </c>
    </row>
    <row r="18" spans="1:12" ht="14.5" customHeight="1" x14ac:dyDescent="0.35">
      <c r="A18">
        <v>104521710</v>
      </c>
      <c r="B18" t="s">
        <v>89</v>
      </c>
      <c r="C18" s="1"/>
      <c r="E18" t="s">
        <v>534</v>
      </c>
      <c r="F18" s="1" t="s">
        <v>980</v>
      </c>
      <c r="G18">
        <f>_xlfn.XLOOKUP(A18,'[1]BD LP'!$B:$B,'[1]BD LP'!$Y:$Y)</f>
        <v>29900</v>
      </c>
      <c r="H18">
        <f>_xlfn.XLOOKUP(A18,'[1]BD LP'!$B:$B,'[1]BD LP'!$AC:$AC)</f>
        <v>3.1680000000000001</v>
      </c>
      <c r="I18" s="5">
        <f t="shared" si="0"/>
        <v>9438.1313131313127</v>
      </c>
      <c r="J18" s="3">
        <v>45947</v>
      </c>
      <c r="L18" t="s">
        <v>980</v>
      </c>
    </row>
    <row r="19" spans="1:12" ht="14.5" customHeight="1" x14ac:dyDescent="0.35">
      <c r="A19">
        <v>104523160</v>
      </c>
      <c r="B19" t="s">
        <v>90</v>
      </c>
      <c r="C19" s="1"/>
      <c r="E19" t="s">
        <v>534</v>
      </c>
      <c r="F19" s="1" t="s">
        <v>980</v>
      </c>
      <c r="G19">
        <f>_xlfn.XLOOKUP(A19,'[1]BD LP'!$B:$B,'[1]BD LP'!$Y:$Y)</f>
        <v>22500</v>
      </c>
      <c r="H19">
        <f>_xlfn.XLOOKUP(A19,'[1]BD LP'!$B:$B,'[1]BD LP'!$AC:$AC)</f>
        <v>2.448</v>
      </c>
      <c r="I19" s="5">
        <f t="shared" si="0"/>
        <v>9191.176470588236</v>
      </c>
      <c r="J19" s="3">
        <v>45947</v>
      </c>
      <c r="L19" t="s">
        <v>980</v>
      </c>
    </row>
    <row r="20" spans="1:12" ht="14.5" customHeight="1" x14ac:dyDescent="0.35">
      <c r="A20">
        <v>104542880</v>
      </c>
      <c r="B20" t="s">
        <v>91</v>
      </c>
      <c r="C20" s="1"/>
      <c r="E20" t="s">
        <v>534</v>
      </c>
      <c r="F20" s="1" t="s">
        <v>980</v>
      </c>
      <c r="G20">
        <f>_xlfn.XLOOKUP(A20,'[1]BD LP'!$B:$B,'[1]BD LP'!$Y:$Y)</f>
        <v>27900</v>
      </c>
      <c r="H20">
        <f>_xlfn.XLOOKUP(A20,'[1]BD LP'!$B:$B,'[1]BD LP'!$AC:$AC)</f>
        <v>3.45</v>
      </c>
      <c r="I20" s="5">
        <f t="shared" si="0"/>
        <v>8086.95652173913</v>
      </c>
      <c r="J20" s="3">
        <v>45947</v>
      </c>
      <c r="L20" t="s">
        <v>980</v>
      </c>
    </row>
    <row r="21" spans="1:12" ht="14.5" customHeight="1" x14ac:dyDescent="0.35">
      <c r="A21">
        <v>104529530</v>
      </c>
      <c r="B21" t="s">
        <v>92</v>
      </c>
      <c r="C21" s="1"/>
      <c r="E21" t="s">
        <v>534</v>
      </c>
      <c r="F21" s="1" t="s">
        <v>980</v>
      </c>
      <c r="G21">
        <f>_xlfn.XLOOKUP(A21,'[1]BD LP'!$B:$B,'[1]BD LP'!$Y:$Y)</f>
        <v>29100</v>
      </c>
      <c r="H21">
        <f>_xlfn.XLOOKUP(A21,'[1]BD LP'!$B:$B,'[1]BD LP'!$AC:$AC)</f>
        <v>3.36</v>
      </c>
      <c r="I21" s="5">
        <f t="shared" si="0"/>
        <v>8660.7142857142862</v>
      </c>
      <c r="J21" s="3">
        <v>45947</v>
      </c>
      <c r="L21" t="s">
        <v>980</v>
      </c>
    </row>
    <row r="22" spans="1:12" ht="14.5" customHeight="1" x14ac:dyDescent="0.35">
      <c r="A22">
        <v>104518330</v>
      </c>
      <c r="B22" t="s">
        <v>93</v>
      </c>
      <c r="C22" s="1"/>
      <c r="E22" t="s">
        <v>534</v>
      </c>
      <c r="F22" s="1" t="s">
        <v>980</v>
      </c>
      <c r="G22">
        <f>_xlfn.XLOOKUP(A22,'[1]BD LP'!$B:$B,'[1]BD LP'!$Y:$Y)</f>
        <v>26900</v>
      </c>
      <c r="H22">
        <f>_xlfn.XLOOKUP(A22,'[1]BD LP'!$B:$B,'[1]BD LP'!$AC:$AC)</f>
        <v>2.7</v>
      </c>
      <c r="I22" s="5">
        <f t="shared" si="0"/>
        <v>9962.9629629629617</v>
      </c>
      <c r="J22" s="3">
        <v>45947</v>
      </c>
      <c r="L22" t="s">
        <v>980</v>
      </c>
    </row>
    <row r="23" spans="1:12" ht="14.5" customHeight="1" x14ac:dyDescent="0.35">
      <c r="A23">
        <v>104254140</v>
      </c>
      <c r="B23" t="s">
        <v>94</v>
      </c>
      <c r="C23" s="1"/>
      <c r="E23" t="s">
        <v>534</v>
      </c>
      <c r="F23" s="1" t="s">
        <v>980</v>
      </c>
      <c r="G23" t="e">
        <f>_xlfn.XLOOKUP(A23,'[1]BD LP'!$B:$B,'[1]BD LP'!$Y:$Y)</f>
        <v>#N/A</v>
      </c>
      <c r="H23" t="e">
        <f>_xlfn.XLOOKUP(A23,'[1]BD LP'!$B:$B,'[1]BD LP'!$AC:$AC)</f>
        <v>#N/A</v>
      </c>
      <c r="I23" s="5" t="e">
        <f t="shared" si="0"/>
        <v>#N/A</v>
      </c>
      <c r="J23" s="3">
        <v>45947</v>
      </c>
      <c r="L23" t="s">
        <v>980</v>
      </c>
    </row>
    <row r="24" spans="1:12" ht="14.5" customHeight="1" x14ac:dyDescent="0.35">
      <c r="A24">
        <v>104524330</v>
      </c>
      <c r="B24" t="s">
        <v>95</v>
      </c>
      <c r="C24" s="1"/>
      <c r="E24" t="s">
        <v>534</v>
      </c>
      <c r="F24" s="1" t="s">
        <v>980</v>
      </c>
      <c r="G24">
        <f>_xlfn.XLOOKUP(A24,'[1]BD LP'!$B:$B,'[1]BD LP'!$Y:$Y)</f>
        <v>69600</v>
      </c>
      <c r="H24">
        <f>_xlfn.XLOOKUP(A24,'[1]BD LP'!$B:$B,'[1]BD LP'!$AC:$AC)</f>
        <v>12</v>
      </c>
      <c r="I24" s="5">
        <f t="shared" si="0"/>
        <v>5800</v>
      </c>
      <c r="J24" s="3">
        <v>45947</v>
      </c>
      <c r="L24" t="s">
        <v>980</v>
      </c>
    </row>
    <row r="25" spans="1:12" ht="14.5" customHeight="1" x14ac:dyDescent="0.35">
      <c r="A25">
        <v>104517170</v>
      </c>
      <c r="B25" t="s">
        <v>96</v>
      </c>
      <c r="C25" s="1"/>
      <c r="E25" t="s">
        <v>534</v>
      </c>
      <c r="F25" s="1" t="s">
        <v>980</v>
      </c>
      <c r="G25">
        <f>_xlfn.XLOOKUP(A25,'[1]BD LP'!$B:$B,'[1]BD LP'!$Y:$Y)</f>
        <v>33000</v>
      </c>
      <c r="H25">
        <f>_xlfn.XLOOKUP(A25,'[1]BD LP'!$B:$B,'[1]BD LP'!$AC:$AC)</f>
        <v>3</v>
      </c>
      <c r="I25" s="5">
        <f t="shared" si="0"/>
        <v>11000</v>
      </c>
      <c r="J25" s="3">
        <v>45947</v>
      </c>
      <c r="L25" t="s">
        <v>980</v>
      </c>
    </row>
    <row r="26" spans="1:12" ht="14.5" customHeight="1" x14ac:dyDescent="0.35">
      <c r="A26">
        <v>104521840</v>
      </c>
      <c r="B26" t="s">
        <v>97</v>
      </c>
      <c r="C26" s="1"/>
      <c r="E26" t="s">
        <v>534</v>
      </c>
      <c r="F26" s="1" t="s">
        <v>980</v>
      </c>
      <c r="G26">
        <f>_xlfn.XLOOKUP(A26,'[1]BD LP'!$B:$B,'[1]BD LP'!$Y:$Y)</f>
        <v>70990</v>
      </c>
      <c r="H26">
        <f>_xlfn.XLOOKUP(A26,'[1]BD LP'!$B:$B,'[1]BD LP'!$AC:$AC)</f>
        <v>6.8</v>
      </c>
      <c r="I26" s="5">
        <f t="shared" si="0"/>
        <v>10439.705882352942</v>
      </c>
      <c r="J26" s="3">
        <v>45947</v>
      </c>
      <c r="L26" t="s">
        <v>980</v>
      </c>
    </row>
    <row r="27" spans="1:12" ht="14.5" customHeight="1" x14ac:dyDescent="0.35">
      <c r="A27">
        <v>104534790</v>
      </c>
      <c r="B27" t="s">
        <v>98</v>
      </c>
      <c r="C27" s="1"/>
      <c r="E27" t="s">
        <v>534</v>
      </c>
      <c r="F27" s="1" t="s">
        <v>980</v>
      </c>
      <c r="G27">
        <f>_xlfn.XLOOKUP(A27,'[1]BD LP'!$B:$B,'[1]BD LP'!$Y:$Y)</f>
        <v>105000</v>
      </c>
      <c r="H27">
        <f>_xlfn.XLOOKUP(A27,'[1]BD LP'!$B:$B,'[1]BD LP'!$AC:$AC)</f>
        <v>13.6</v>
      </c>
      <c r="I27" s="5">
        <f t="shared" si="0"/>
        <v>7720.588235294118</v>
      </c>
      <c r="J27" s="3">
        <v>45947</v>
      </c>
      <c r="L27" t="s">
        <v>980</v>
      </c>
    </row>
    <row r="28" spans="1:12" ht="14.5" customHeight="1" x14ac:dyDescent="0.35">
      <c r="A28">
        <v>104547160</v>
      </c>
      <c r="B28" t="s">
        <v>99</v>
      </c>
      <c r="C28" s="1"/>
      <c r="E28" t="s">
        <v>534</v>
      </c>
      <c r="F28" s="1" t="s">
        <v>980</v>
      </c>
      <c r="G28">
        <f>_xlfn.XLOOKUP(A28,'[1]BD LP'!$B:$B,'[1]BD LP'!$Y:$Y)</f>
        <v>98000</v>
      </c>
      <c r="H28">
        <f>_xlfn.XLOOKUP(A28,'[1]BD LP'!$B:$B,'[1]BD LP'!$AC:$AC)</f>
        <v>13.6</v>
      </c>
      <c r="I28" s="5">
        <f t="shared" si="0"/>
        <v>7205.8823529411766</v>
      </c>
      <c r="J28" s="3">
        <v>45947</v>
      </c>
      <c r="L28" t="s">
        <v>980</v>
      </c>
    </row>
    <row r="29" spans="1:12" ht="14.5" customHeight="1" x14ac:dyDescent="0.35">
      <c r="A29">
        <v>104541760</v>
      </c>
      <c r="B29" t="s">
        <v>100</v>
      </c>
      <c r="C29" s="1"/>
      <c r="E29" t="s">
        <v>534</v>
      </c>
      <c r="F29" s="1" t="s">
        <v>980</v>
      </c>
      <c r="G29">
        <f>_xlfn.XLOOKUP(A29,'[1]BD LP'!$B:$B,'[1]BD LP'!$Y:$Y)</f>
        <v>105000</v>
      </c>
      <c r="H29">
        <f>_xlfn.XLOOKUP(A29,'[1]BD LP'!$B:$B,'[1]BD LP'!$AC:$AC)</f>
        <v>13.6</v>
      </c>
      <c r="I29" s="5">
        <f t="shared" si="0"/>
        <v>7720.588235294118</v>
      </c>
      <c r="J29" s="3">
        <v>45947</v>
      </c>
      <c r="L29" t="s">
        <v>980</v>
      </c>
    </row>
    <row r="30" spans="1:12" ht="14.5" customHeight="1" x14ac:dyDescent="0.35">
      <c r="A30">
        <v>104534980</v>
      </c>
      <c r="B30" t="s">
        <v>101</v>
      </c>
      <c r="C30" s="1"/>
      <c r="E30" t="s">
        <v>534</v>
      </c>
      <c r="F30" s="1" t="s">
        <v>980</v>
      </c>
      <c r="G30">
        <f>_xlfn.XLOOKUP(A30,'[1]BD LP'!$B:$B,'[1]BD LP'!$Y:$Y)</f>
        <v>60300</v>
      </c>
      <c r="H30">
        <f>_xlfn.XLOOKUP(A30,'[1]BD LP'!$B:$B,'[1]BD LP'!$AC:$AC)</f>
        <v>2.5</v>
      </c>
      <c r="I30" s="5">
        <f t="shared" si="0"/>
        <v>24120</v>
      </c>
      <c r="J30" s="3">
        <v>45947</v>
      </c>
      <c r="L30" t="s">
        <v>980</v>
      </c>
    </row>
    <row r="31" spans="1:12" ht="14.5" customHeight="1" x14ac:dyDescent="0.35">
      <c r="A31">
        <v>104537930</v>
      </c>
      <c r="B31" t="s">
        <v>102</v>
      </c>
      <c r="C31" s="1"/>
      <c r="E31" t="s">
        <v>534</v>
      </c>
      <c r="F31" s="1" t="s">
        <v>980</v>
      </c>
      <c r="G31" t="e">
        <f>_xlfn.XLOOKUP(A31,'[1]BD LP'!$B:$B,'[1]BD LP'!$Y:$Y)</f>
        <v>#N/A</v>
      </c>
      <c r="H31" t="e">
        <f>_xlfn.XLOOKUP(A31,'[1]BD LP'!$B:$B,'[1]BD LP'!$AC:$AC)</f>
        <v>#N/A</v>
      </c>
      <c r="I31" s="5" t="e">
        <f t="shared" si="0"/>
        <v>#N/A</v>
      </c>
      <c r="J31" s="3">
        <v>45947</v>
      </c>
      <c r="L31" t="s">
        <v>980</v>
      </c>
    </row>
    <row r="32" spans="1:12" ht="14.5" customHeight="1" x14ac:dyDescent="0.35">
      <c r="A32">
        <v>104512690</v>
      </c>
      <c r="B32" t="s">
        <v>103</v>
      </c>
      <c r="C32" s="1"/>
      <c r="E32" t="s">
        <v>534</v>
      </c>
      <c r="F32" s="1" t="s">
        <v>980</v>
      </c>
      <c r="G32">
        <f>_xlfn.XLOOKUP(A32,'[1]BD LP'!$B:$B,'[1]BD LP'!$Y:$Y)</f>
        <v>47000</v>
      </c>
      <c r="H32">
        <f>_xlfn.XLOOKUP(A32,'[1]BD LP'!$B:$B,'[1]BD LP'!$AC:$AC)</f>
        <v>15.88</v>
      </c>
      <c r="I32" s="5">
        <f t="shared" si="0"/>
        <v>2959.6977329974811</v>
      </c>
      <c r="J32" s="3">
        <v>45947</v>
      </c>
      <c r="L32" t="s">
        <v>980</v>
      </c>
    </row>
    <row r="33" spans="1:12" ht="14.5" customHeight="1" x14ac:dyDescent="0.35">
      <c r="A33">
        <v>104500860</v>
      </c>
      <c r="B33" t="s">
        <v>104</v>
      </c>
      <c r="C33" s="1"/>
      <c r="E33" t="s">
        <v>534</v>
      </c>
      <c r="F33" s="1" t="s">
        <v>980</v>
      </c>
      <c r="G33">
        <f>_xlfn.XLOOKUP(A33,'[1]BD LP'!$B:$B,'[1]BD LP'!$Y:$Y)</f>
        <v>44000</v>
      </c>
      <c r="H33">
        <f>_xlfn.XLOOKUP(A33,'[1]BD LP'!$B:$B,'[1]BD LP'!$AC:$AC)</f>
        <v>20</v>
      </c>
      <c r="I33" s="5">
        <f t="shared" si="0"/>
        <v>2200</v>
      </c>
      <c r="J33" s="3">
        <v>45947</v>
      </c>
      <c r="L33" t="s">
        <v>980</v>
      </c>
    </row>
    <row r="34" spans="1:12" ht="14.5" customHeight="1" x14ac:dyDescent="0.35">
      <c r="A34">
        <v>150001987</v>
      </c>
      <c r="B34" t="s">
        <v>105</v>
      </c>
      <c r="C34" s="1"/>
      <c r="E34" t="s">
        <v>534</v>
      </c>
      <c r="F34" s="1" t="s">
        <v>980</v>
      </c>
      <c r="G34">
        <f>_xlfn.XLOOKUP(A34,'[1]BD LP'!$B:$B,'[1]BD LP'!$Y:$Y)</f>
        <v>3590</v>
      </c>
      <c r="H34">
        <f>_xlfn.XLOOKUP(A34,'[1]BD LP'!$B:$B,'[1]BD LP'!$AC:$AC)</f>
        <v>1</v>
      </c>
      <c r="I34" s="5">
        <f t="shared" si="0"/>
        <v>3590</v>
      </c>
      <c r="J34" s="3">
        <v>45947</v>
      </c>
      <c r="L34" t="s">
        <v>980</v>
      </c>
    </row>
    <row r="35" spans="1:12" ht="14.5" customHeight="1" x14ac:dyDescent="0.35">
      <c r="A35">
        <v>150001986</v>
      </c>
      <c r="B35" t="s">
        <v>106</v>
      </c>
      <c r="C35" s="1"/>
      <c r="E35" t="s">
        <v>534</v>
      </c>
      <c r="F35" s="1" t="s">
        <v>980</v>
      </c>
      <c r="G35">
        <f>_xlfn.XLOOKUP(A35,'[1]BD LP'!$B:$B,'[1]BD LP'!$Y:$Y)</f>
        <v>3490</v>
      </c>
      <c r="H35">
        <f>_xlfn.XLOOKUP(A35,'[1]BD LP'!$B:$B,'[1]BD LP'!$AC:$AC)</f>
        <v>1</v>
      </c>
      <c r="I35" s="5">
        <f t="shared" si="0"/>
        <v>3490</v>
      </c>
      <c r="J35" s="3">
        <v>45947</v>
      </c>
      <c r="L35" t="s">
        <v>980</v>
      </c>
    </row>
    <row r="36" spans="1:12" ht="14.5" customHeight="1" x14ac:dyDescent="0.35">
      <c r="A36">
        <v>104500730</v>
      </c>
      <c r="B36" t="s">
        <v>107</v>
      </c>
      <c r="C36" s="1"/>
      <c r="E36" t="s">
        <v>534</v>
      </c>
      <c r="F36" s="1" t="s">
        <v>980</v>
      </c>
      <c r="G36">
        <f>_xlfn.XLOOKUP(A36,'[1]BD LP'!$B:$B,'[1]BD LP'!$Y:$Y)</f>
        <v>35500</v>
      </c>
      <c r="H36">
        <f>_xlfn.XLOOKUP(A36,'[1]BD LP'!$B:$B,'[1]BD LP'!$AC:$AC)</f>
        <v>1</v>
      </c>
      <c r="I36" s="5">
        <f t="shared" si="0"/>
        <v>35500</v>
      </c>
      <c r="J36" s="3">
        <v>45947</v>
      </c>
      <c r="L36" t="s">
        <v>980</v>
      </c>
    </row>
    <row r="37" spans="1:12" ht="14.5" customHeight="1" x14ac:dyDescent="0.35">
      <c r="A37">
        <v>104500760</v>
      </c>
      <c r="B37" t="s">
        <v>108</v>
      </c>
      <c r="C37" s="1"/>
      <c r="E37" t="s">
        <v>534</v>
      </c>
      <c r="F37" s="1" t="s">
        <v>980</v>
      </c>
      <c r="G37">
        <f>_xlfn.XLOOKUP(A37,'[1]BD LP'!$B:$B,'[1]BD LP'!$Y:$Y)</f>
        <v>26900</v>
      </c>
      <c r="H37">
        <f>_xlfn.XLOOKUP(A37,'[1]BD LP'!$B:$B,'[1]BD LP'!$AC:$AC)</f>
        <v>1</v>
      </c>
      <c r="I37" s="5">
        <f t="shared" si="0"/>
        <v>26900</v>
      </c>
      <c r="J37" s="3">
        <v>45947</v>
      </c>
      <c r="L37" t="s">
        <v>980</v>
      </c>
    </row>
    <row r="38" spans="1:12" ht="14.5" customHeight="1" x14ac:dyDescent="0.35">
      <c r="A38">
        <v>104500560</v>
      </c>
      <c r="B38" t="s">
        <v>109</v>
      </c>
      <c r="C38" s="1"/>
      <c r="E38" t="s">
        <v>534</v>
      </c>
      <c r="F38" s="1" t="s">
        <v>980</v>
      </c>
      <c r="G38">
        <f>_xlfn.XLOOKUP(A38,'[1]BD LP'!$B:$B,'[1]BD LP'!$Y:$Y)</f>
        <v>31000</v>
      </c>
      <c r="H38">
        <f>_xlfn.XLOOKUP(A38,'[1]BD LP'!$B:$B,'[1]BD LP'!$AC:$AC)</f>
        <v>1</v>
      </c>
      <c r="I38" s="5">
        <f t="shared" si="0"/>
        <v>31000</v>
      </c>
      <c r="J38" s="3">
        <v>45947</v>
      </c>
      <c r="L38" t="s">
        <v>980</v>
      </c>
    </row>
    <row r="39" spans="1:12" ht="14.5" customHeight="1" x14ac:dyDescent="0.35">
      <c r="A39">
        <v>104521750</v>
      </c>
      <c r="B39" t="s">
        <v>110</v>
      </c>
      <c r="C39" s="1"/>
      <c r="E39" t="s">
        <v>534</v>
      </c>
      <c r="F39" s="1" t="s">
        <v>980</v>
      </c>
      <c r="G39">
        <f>_xlfn.XLOOKUP(A39,'[1]BD LP'!$B:$B,'[1]BD LP'!$Y:$Y)</f>
        <v>39500</v>
      </c>
      <c r="H39">
        <f>_xlfn.XLOOKUP(A39,'[1]BD LP'!$B:$B,'[1]BD LP'!$AC:$AC)</f>
        <v>1</v>
      </c>
      <c r="I39" s="5">
        <f t="shared" si="0"/>
        <v>39500</v>
      </c>
      <c r="J39" s="3">
        <v>45947</v>
      </c>
      <c r="L39" t="s">
        <v>980</v>
      </c>
    </row>
    <row r="40" spans="1:12" ht="14.5" customHeight="1" x14ac:dyDescent="0.35">
      <c r="A40">
        <v>104518690</v>
      </c>
      <c r="B40" t="s">
        <v>111</v>
      </c>
      <c r="C40" s="1"/>
      <c r="E40" t="s">
        <v>534</v>
      </c>
      <c r="F40" s="1" t="s">
        <v>980</v>
      </c>
      <c r="G40">
        <f>_xlfn.XLOOKUP(A40,'[1]BD LP'!$B:$B,'[1]BD LP'!$Y:$Y)</f>
        <v>15500</v>
      </c>
      <c r="H40">
        <f>_xlfn.XLOOKUP(A40,'[1]BD LP'!$B:$B,'[1]BD LP'!$AC:$AC)</f>
        <v>1</v>
      </c>
      <c r="I40" s="5">
        <f t="shared" si="0"/>
        <v>15500</v>
      </c>
      <c r="J40" s="3">
        <v>45947</v>
      </c>
      <c r="L40" t="s">
        <v>980</v>
      </c>
    </row>
    <row r="41" spans="1:12" ht="14.5" customHeight="1" x14ac:dyDescent="0.35">
      <c r="A41">
        <v>104518830</v>
      </c>
      <c r="B41" t="s">
        <v>112</v>
      </c>
      <c r="C41" s="1"/>
      <c r="E41" t="s">
        <v>534</v>
      </c>
      <c r="F41" s="1" t="s">
        <v>980</v>
      </c>
      <c r="G41">
        <f>_xlfn.XLOOKUP(A41,'[1]BD LP'!$B:$B,'[1]BD LP'!$Y:$Y)</f>
        <v>37000</v>
      </c>
      <c r="H41">
        <f>_xlfn.XLOOKUP(A41,'[1]BD LP'!$B:$B,'[1]BD LP'!$AC:$AC)</f>
        <v>1</v>
      </c>
      <c r="I41" s="5">
        <f t="shared" si="0"/>
        <v>37000</v>
      </c>
      <c r="J41" s="3">
        <v>45947</v>
      </c>
      <c r="L41" t="s">
        <v>980</v>
      </c>
    </row>
    <row r="42" spans="1:12" ht="14.5" customHeight="1" x14ac:dyDescent="0.35">
      <c r="A42">
        <v>104520580</v>
      </c>
      <c r="B42" t="s">
        <v>113</v>
      </c>
      <c r="C42" s="1"/>
      <c r="E42" t="s">
        <v>534</v>
      </c>
      <c r="F42" s="1" t="s">
        <v>980</v>
      </c>
      <c r="G42">
        <f>_xlfn.XLOOKUP(A42,'[1]BD LP'!$B:$B,'[1]BD LP'!$Y:$Y)</f>
        <v>23890</v>
      </c>
      <c r="H42">
        <f>_xlfn.XLOOKUP(A42,'[1]BD LP'!$B:$B,'[1]BD LP'!$AC:$AC)</f>
        <v>1</v>
      </c>
      <c r="I42" s="5">
        <f t="shared" si="0"/>
        <v>23890</v>
      </c>
      <c r="J42" s="3">
        <v>45947</v>
      </c>
      <c r="L42" t="s">
        <v>980</v>
      </c>
    </row>
    <row r="43" spans="1:12" ht="14.5" customHeight="1" x14ac:dyDescent="0.35">
      <c r="A43">
        <v>104500740</v>
      </c>
      <c r="B43" t="s">
        <v>114</v>
      </c>
      <c r="C43" s="1"/>
      <c r="E43" t="s">
        <v>534</v>
      </c>
      <c r="F43" s="1" t="s">
        <v>980</v>
      </c>
      <c r="G43">
        <f>_xlfn.XLOOKUP(A43,'[1]BD LP'!$B:$B,'[1]BD LP'!$Y:$Y)</f>
        <v>31000</v>
      </c>
      <c r="H43">
        <f>_xlfn.XLOOKUP(A43,'[1]BD LP'!$B:$B,'[1]BD LP'!$AC:$AC)</f>
        <v>1</v>
      </c>
      <c r="I43" s="5">
        <f t="shared" si="0"/>
        <v>31000</v>
      </c>
      <c r="J43" s="3">
        <v>45947</v>
      </c>
      <c r="L43" t="s">
        <v>980</v>
      </c>
    </row>
    <row r="44" spans="1:12" ht="14.5" customHeight="1" x14ac:dyDescent="0.35">
      <c r="A44">
        <v>104500540</v>
      </c>
      <c r="B44" t="s">
        <v>115</v>
      </c>
      <c r="C44" s="1"/>
      <c r="E44" t="s">
        <v>534</v>
      </c>
      <c r="F44" s="1" t="s">
        <v>980</v>
      </c>
      <c r="G44">
        <f>_xlfn.XLOOKUP(A44,'[1]BD LP'!$B:$B,'[1]BD LP'!$Y:$Y)</f>
        <v>42000</v>
      </c>
      <c r="H44">
        <f>_xlfn.XLOOKUP(A44,'[1]BD LP'!$B:$B,'[1]BD LP'!$AC:$AC)</f>
        <v>1</v>
      </c>
      <c r="I44" s="5">
        <f t="shared" si="0"/>
        <v>42000</v>
      </c>
      <c r="J44" s="3">
        <v>45947</v>
      </c>
      <c r="L44" t="s">
        <v>980</v>
      </c>
    </row>
    <row r="45" spans="1:12" ht="14.5" customHeight="1" x14ac:dyDescent="0.35">
      <c r="A45">
        <v>105045100</v>
      </c>
      <c r="B45" t="s">
        <v>116</v>
      </c>
      <c r="C45" s="1"/>
      <c r="E45" t="s">
        <v>534</v>
      </c>
      <c r="F45" s="1" t="s">
        <v>980</v>
      </c>
      <c r="G45">
        <f>_xlfn.XLOOKUP(A45,'[1]BD LP'!$B:$B,'[1]BD LP'!$Y:$Y)</f>
        <v>29500</v>
      </c>
      <c r="H45">
        <f>_xlfn.XLOOKUP(A45,'[1]BD LP'!$B:$B,'[1]BD LP'!$AC:$AC)</f>
        <v>6</v>
      </c>
      <c r="I45" s="5">
        <f t="shared" si="0"/>
        <v>4916.666666666667</v>
      </c>
      <c r="J45" s="3">
        <v>45947</v>
      </c>
      <c r="L45" t="s">
        <v>980</v>
      </c>
    </row>
    <row r="46" spans="1:12" ht="14.5" customHeight="1" x14ac:dyDescent="0.35">
      <c r="A46">
        <v>104520680</v>
      </c>
      <c r="B46" t="s">
        <v>117</v>
      </c>
      <c r="C46" s="1"/>
      <c r="E46" t="s">
        <v>534</v>
      </c>
      <c r="F46" s="1" t="s">
        <v>980</v>
      </c>
      <c r="G46">
        <f>_xlfn.XLOOKUP(A46,'[1]BD LP'!$B:$B,'[1]BD LP'!$Y:$Y)</f>
        <v>24000</v>
      </c>
      <c r="H46">
        <f>_xlfn.XLOOKUP(A46,'[1]BD LP'!$B:$B,'[1]BD LP'!$AC:$AC)</f>
        <v>6</v>
      </c>
      <c r="I46" s="5">
        <f t="shared" si="0"/>
        <v>4000</v>
      </c>
      <c r="J46" s="3">
        <v>45947</v>
      </c>
      <c r="L46" t="s">
        <v>980</v>
      </c>
    </row>
    <row r="47" spans="1:12" ht="14.5" customHeight="1" x14ac:dyDescent="0.35">
      <c r="A47">
        <v>104528760</v>
      </c>
      <c r="B47" t="s">
        <v>118</v>
      </c>
      <c r="C47" s="1"/>
      <c r="E47" t="s">
        <v>534</v>
      </c>
      <c r="F47" s="1" t="s">
        <v>980</v>
      </c>
      <c r="G47">
        <f>_xlfn.XLOOKUP(A47,'[1]BD LP'!$B:$B,'[1]BD LP'!$Y:$Y)</f>
        <v>33800</v>
      </c>
      <c r="H47">
        <f>_xlfn.XLOOKUP(A47,'[1]BD LP'!$B:$B,'[1]BD LP'!$AC:$AC)</f>
        <v>6</v>
      </c>
      <c r="I47" s="5">
        <f t="shared" si="0"/>
        <v>5633.333333333333</v>
      </c>
      <c r="J47" s="3">
        <v>45947</v>
      </c>
      <c r="L47" t="s">
        <v>980</v>
      </c>
    </row>
    <row r="48" spans="1:12" ht="14.5" customHeight="1" x14ac:dyDescent="0.35">
      <c r="A48">
        <v>104538110</v>
      </c>
      <c r="B48" t="s">
        <v>119</v>
      </c>
      <c r="C48" s="1"/>
      <c r="E48" t="s">
        <v>534</v>
      </c>
      <c r="F48" s="1" t="s">
        <v>980</v>
      </c>
      <c r="G48">
        <f>_xlfn.XLOOKUP(A48,'[1]BD LP'!$B:$B,'[1]BD LP'!$Y:$Y)</f>
        <v>14500</v>
      </c>
      <c r="H48">
        <f>_xlfn.XLOOKUP(A48,'[1]BD LP'!$B:$B,'[1]BD LP'!$AC:$AC)</f>
        <v>3.8</v>
      </c>
      <c r="I48" s="5">
        <f t="shared" si="0"/>
        <v>3815.7894736842109</v>
      </c>
      <c r="J48" s="3">
        <v>45947</v>
      </c>
      <c r="L48" t="s">
        <v>980</v>
      </c>
    </row>
    <row r="49" spans="1:12" ht="14.5" customHeight="1" x14ac:dyDescent="0.35">
      <c r="A49">
        <v>201200013</v>
      </c>
      <c r="B49" t="s">
        <v>120</v>
      </c>
      <c r="C49" s="1"/>
      <c r="E49" t="s">
        <v>534</v>
      </c>
      <c r="F49" s="1" t="s">
        <v>980</v>
      </c>
      <c r="G49">
        <f>_xlfn.XLOOKUP(A49,'[1]BD LP'!$B:$B,'[1]BD LP'!$Y:$Y)</f>
        <v>15600</v>
      </c>
      <c r="H49">
        <f>_xlfn.XLOOKUP(A49,'[1]BD LP'!$B:$B,'[1]BD LP'!$AC:$AC)</f>
        <v>10.8</v>
      </c>
      <c r="I49" s="5">
        <f t="shared" si="0"/>
        <v>1444.4444444444443</v>
      </c>
      <c r="J49" s="3">
        <v>45947</v>
      </c>
      <c r="L49" t="s">
        <v>980</v>
      </c>
    </row>
    <row r="50" spans="1:12" x14ac:dyDescent="0.35">
      <c r="A50">
        <v>104528900</v>
      </c>
      <c r="B50" t="s">
        <v>121</v>
      </c>
      <c r="E50" t="s">
        <v>534</v>
      </c>
      <c r="F50" s="1" t="s">
        <v>980</v>
      </c>
      <c r="G50">
        <f>_xlfn.XLOOKUP(A50,'[1]BD LP'!$B:$B,'[1]BD LP'!$Y:$Y)</f>
        <v>30300</v>
      </c>
      <c r="H50">
        <f>_xlfn.XLOOKUP(A50,'[1]BD LP'!$B:$B,'[1]BD LP'!$AC:$AC)</f>
        <v>10</v>
      </c>
      <c r="I50" s="5">
        <f t="shared" si="0"/>
        <v>3030</v>
      </c>
      <c r="J50" s="3">
        <v>45947</v>
      </c>
      <c r="L50" t="s">
        <v>980</v>
      </c>
    </row>
    <row r="51" spans="1:12" x14ac:dyDescent="0.35">
      <c r="A51">
        <v>104530290</v>
      </c>
      <c r="B51" t="s">
        <v>122</v>
      </c>
      <c r="E51" t="s">
        <v>534</v>
      </c>
      <c r="F51" s="1" t="s">
        <v>980</v>
      </c>
      <c r="G51" t="e">
        <f>_xlfn.XLOOKUP(A51,'[1]BD LP'!$B:$B,'[1]BD LP'!$Y:$Y)</f>
        <v>#N/A</v>
      </c>
      <c r="H51" t="e">
        <f>_xlfn.XLOOKUP(A51,'[1]BD LP'!$B:$B,'[1]BD LP'!$AC:$AC)</f>
        <v>#N/A</v>
      </c>
      <c r="I51" s="5" t="e">
        <f t="shared" si="0"/>
        <v>#N/A</v>
      </c>
      <c r="J51" s="3">
        <v>45947</v>
      </c>
      <c r="L51" t="s">
        <v>980</v>
      </c>
    </row>
    <row r="52" spans="1:12" x14ac:dyDescent="0.35">
      <c r="A52">
        <v>150000140</v>
      </c>
      <c r="B52" t="s">
        <v>123</v>
      </c>
      <c r="E52" t="s">
        <v>534</v>
      </c>
      <c r="F52" s="1" t="s">
        <v>980</v>
      </c>
      <c r="G52">
        <f>_xlfn.XLOOKUP(A52,'[1]BD LP'!$B:$B,'[1]BD LP'!$Y:$Y)</f>
        <v>39500</v>
      </c>
      <c r="H52">
        <f>_xlfn.XLOOKUP(A52,'[1]BD LP'!$B:$B,'[1]BD LP'!$AC:$AC)</f>
        <v>12</v>
      </c>
      <c r="I52" s="5">
        <f t="shared" si="0"/>
        <v>3291.6666666666665</v>
      </c>
      <c r="J52" s="3">
        <v>45947</v>
      </c>
      <c r="L52" t="s">
        <v>980</v>
      </c>
    </row>
    <row r="53" spans="1:12" x14ac:dyDescent="0.35">
      <c r="A53">
        <v>104526890</v>
      </c>
      <c r="B53" t="s">
        <v>124</v>
      </c>
      <c r="E53" t="s">
        <v>534</v>
      </c>
      <c r="F53" s="1" t="s">
        <v>980</v>
      </c>
      <c r="G53" t="e">
        <f>_xlfn.XLOOKUP(A53,'[1]BD LP'!$B:$B,'[1]BD LP'!$Y:$Y)</f>
        <v>#N/A</v>
      </c>
      <c r="H53" t="e">
        <f>_xlfn.XLOOKUP(A53,'[1]BD LP'!$B:$B,'[1]BD LP'!$AC:$AC)</f>
        <v>#N/A</v>
      </c>
      <c r="I53" s="5" t="e">
        <f t="shared" si="0"/>
        <v>#N/A</v>
      </c>
      <c r="J53" s="3">
        <v>45947</v>
      </c>
      <c r="L53" t="s">
        <v>980</v>
      </c>
    </row>
    <row r="54" spans="1:12" x14ac:dyDescent="0.35">
      <c r="A54">
        <v>150001952</v>
      </c>
      <c r="B54" t="s">
        <v>125</v>
      </c>
      <c r="E54" t="s">
        <v>534</v>
      </c>
      <c r="F54" s="1" t="s">
        <v>980</v>
      </c>
      <c r="G54" t="e">
        <f>_xlfn.XLOOKUP(A54,'[1]BD LP'!$B:$B,'[1]BD LP'!$Y:$Y)</f>
        <v>#N/A</v>
      </c>
      <c r="H54" t="e">
        <f>_xlfn.XLOOKUP(A54,'[1]BD LP'!$B:$B,'[1]BD LP'!$AC:$AC)</f>
        <v>#N/A</v>
      </c>
      <c r="I54" s="5" t="e">
        <f t="shared" si="0"/>
        <v>#N/A</v>
      </c>
      <c r="J54" s="3">
        <v>45947</v>
      </c>
      <c r="L54" t="s">
        <v>980</v>
      </c>
    </row>
    <row r="55" spans="1:12" x14ac:dyDescent="0.35">
      <c r="A55">
        <v>104351590</v>
      </c>
      <c r="B55" t="s">
        <v>126</v>
      </c>
      <c r="E55" t="s">
        <v>534</v>
      </c>
      <c r="F55" s="1" t="s">
        <v>980</v>
      </c>
      <c r="G55">
        <f>_xlfn.XLOOKUP(A55,'[1]BD LP'!$B:$B,'[1]BD LP'!$Y:$Y)</f>
        <v>27300</v>
      </c>
      <c r="H55">
        <f>_xlfn.XLOOKUP(A55,'[1]BD LP'!$B:$B,'[1]BD LP'!$AC:$AC)</f>
        <v>5.5</v>
      </c>
      <c r="I55" s="5">
        <f t="shared" si="0"/>
        <v>4963.636363636364</v>
      </c>
      <c r="J55" s="3">
        <v>45947</v>
      </c>
      <c r="L55" t="s">
        <v>980</v>
      </c>
    </row>
    <row r="56" spans="1:12" x14ac:dyDescent="0.35">
      <c r="A56">
        <v>104515580</v>
      </c>
      <c r="B56" t="s">
        <v>127</v>
      </c>
      <c r="E56" t="s">
        <v>534</v>
      </c>
      <c r="F56" s="1" t="s">
        <v>980</v>
      </c>
      <c r="G56">
        <f>_xlfn.XLOOKUP(A56,'[1]BD LP'!$B:$B,'[1]BD LP'!$Y:$Y)</f>
        <v>24000</v>
      </c>
      <c r="H56">
        <f>_xlfn.XLOOKUP(A56,'[1]BD LP'!$B:$B,'[1]BD LP'!$AC:$AC)</f>
        <v>4.2</v>
      </c>
      <c r="I56" s="5">
        <f t="shared" si="0"/>
        <v>5714.2857142857138</v>
      </c>
      <c r="J56" s="3">
        <v>45947</v>
      </c>
      <c r="L56" t="s">
        <v>980</v>
      </c>
    </row>
    <row r="57" spans="1:12" x14ac:dyDescent="0.35">
      <c r="A57">
        <v>104522520</v>
      </c>
      <c r="B57" t="s">
        <v>128</v>
      </c>
      <c r="E57" t="s">
        <v>534</v>
      </c>
      <c r="F57" s="1" t="s">
        <v>980</v>
      </c>
      <c r="G57">
        <f>_xlfn.XLOOKUP(A57,'[1]BD LP'!$B:$B,'[1]BD LP'!$Y:$Y)</f>
        <v>18200</v>
      </c>
      <c r="H57">
        <f>_xlfn.XLOOKUP(A57,'[1]BD LP'!$B:$B,'[1]BD LP'!$AC:$AC)</f>
        <v>4</v>
      </c>
      <c r="I57" s="5">
        <f t="shared" si="0"/>
        <v>4550</v>
      </c>
      <c r="J57" s="3">
        <v>45947</v>
      </c>
      <c r="L57" t="s">
        <v>980</v>
      </c>
    </row>
    <row r="58" spans="1:12" x14ac:dyDescent="0.35">
      <c r="A58">
        <v>104528980</v>
      </c>
      <c r="B58" t="s">
        <v>129</v>
      </c>
      <c r="E58" t="s">
        <v>534</v>
      </c>
      <c r="F58" s="1" t="s">
        <v>980</v>
      </c>
      <c r="G58">
        <f>_xlfn.XLOOKUP(A58,'[1]BD LP'!$B:$B,'[1]BD LP'!$Y:$Y)</f>
        <v>24900</v>
      </c>
      <c r="H58">
        <f>_xlfn.XLOOKUP(A58,'[1]BD LP'!$B:$B,'[1]BD LP'!$AC:$AC)</f>
        <v>4.8</v>
      </c>
      <c r="I58" s="5">
        <f t="shared" si="0"/>
        <v>5187.5</v>
      </c>
      <c r="J58" s="3">
        <v>45947</v>
      </c>
      <c r="L58" t="s">
        <v>980</v>
      </c>
    </row>
    <row r="59" spans="1:12" x14ac:dyDescent="0.35">
      <c r="A59">
        <v>104528990</v>
      </c>
      <c r="B59" t="s">
        <v>130</v>
      </c>
      <c r="E59" t="s">
        <v>534</v>
      </c>
      <c r="F59" s="1" t="s">
        <v>980</v>
      </c>
      <c r="G59">
        <f>_xlfn.XLOOKUP(A59,'[1]BD LP'!$B:$B,'[1]BD LP'!$Y:$Y)</f>
        <v>27700</v>
      </c>
      <c r="H59">
        <f>_xlfn.XLOOKUP(A59,'[1]BD LP'!$B:$B,'[1]BD LP'!$AC:$AC)</f>
        <v>5.4</v>
      </c>
      <c r="I59" s="5">
        <f t="shared" si="0"/>
        <v>5129.6296296296296</v>
      </c>
      <c r="J59" s="3">
        <v>45947</v>
      </c>
      <c r="L59" t="s">
        <v>980</v>
      </c>
    </row>
    <row r="60" spans="1:12" x14ac:dyDescent="0.35">
      <c r="A60">
        <v>108004050</v>
      </c>
      <c r="B60" t="s">
        <v>131</v>
      </c>
      <c r="E60" t="s">
        <v>534</v>
      </c>
      <c r="F60" s="1" t="s">
        <v>980</v>
      </c>
      <c r="G60">
        <f>_xlfn.XLOOKUP(A60,'[1]BD LP'!$B:$B,'[1]BD LP'!$Y:$Y)</f>
        <v>36000</v>
      </c>
      <c r="H60">
        <f>_xlfn.XLOOKUP(A60,'[1]BD LP'!$B:$B,'[1]BD LP'!$AC:$AC)</f>
        <v>15.3</v>
      </c>
      <c r="I60" s="5">
        <f t="shared" si="0"/>
        <v>2352.9411764705883</v>
      </c>
      <c r="J60" s="3">
        <v>45947</v>
      </c>
      <c r="L60" t="s">
        <v>980</v>
      </c>
    </row>
    <row r="61" spans="1:12" x14ac:dyDescent="0.35">
      <c r="A61">
        <v>101520140</v>
      </c>
      <c r="B61" t="s">
        <v>132</v>
      </c>
      <c r="E61" t="s">
        <v>534</v>
      </c>
      <c r="F61" s="1" t="s">
        <v>980</v>
      </c>
      <c r="G61">
        <f>_xlfn.XLOOKUP(A61,'[1]BD LP'!$B:$B,'[1]BD LP'!$Y:$Y)</f>
        <v>43200</v>
      </c>
      <c r="H61">
        <f>_xlfn.XLOOKUP(A61,'[1]BD LP'!$B:$B,'[1]BD LP'!$AC:$AC)</f>
        <v>9.7200000000000006</v>
      </c>
      <c r="I61" s="5">
        <f t="shared" si="0"/>
        <v>4444.4444444444443</v>
      </c>
      <c r="J61" s="3">
        <v>45947</v>
      </c>
      <c r="L61" t="s">
        <v>980</v>
      </c>
    </row>
    <row r="62" spans="1:12" x14ac:dyDescent="0.35">
      <c r="A62">
        <v>101500120</v>
      </c>
      <c r="B62" t="s">
        <v>133</v>
      </c>
      <c r="E62" t="s">
        <v>534</v>
      </c>
      <c r="F62" s="1" t="s">
        <v>980</v>
      </c>
      <c r="G62">
        <f>_xlfn.XLOOKUP(A62,'[1]BD LP'!$B:$B,'[1]BD LP'!$Y:$Y)</f>
        <v>45500</v>
      </c>
      <c r="H62">
        <f>_xlfn.XLOOKUP(A62,'[1]BD LP'!$B:$B,'[1]BD LP'!$AC:$AC)</f>
        <v>17.04</v>
      </c>
      <c r="I62" s="5">
        <f t="shared" si="0"/>
        <v>2670.1877934272302</v>
      </c>
      <c r="J62" s="3">
        <v>45947</v>
      </c>
      <c r="L62" t="s">
        <v>980</v>
      </c>
    </row>
    <row r="63" spans="1:12" x14ac:dyDescent="0.35">
      <c r="A63">
        <v>108004000</v>
      </c>
      <c r="B63" t="s">
        <v>134</v>
      </c>
      <c r="E63" t="s">
        <v>534</v>
      </c>
      <c r="F63" s="1" t="s">
        <v>980</v>
      </c>
      <c r="G63">
        <f>_xlfn.XLOOKUP(A63,'[1]BD LP'!$B:$B,'[1]BD LP'!$Y:$Y)</f>
        <v>34900</v>
      </c>
      <c r="H63">
        <f>_xlfn.XLOOKUP(A63,'[1]BD LP'!$B:$B,'[1]BD LP'!$AC:$AC)</f>
        <v>15</v>
      </c>
      <c r="I63" s="5">
        <f t="shared" si="0"/>
        <v>2326.6666666666665</v>
      </c>
      <c r="J63" s="3">
        <v>45947</v>
      </c>
      <c r="L63" t="s">
        <v>980</v>
      </c>
    </row>
    <row r="64" spans="1:12" x14ac:dyDescent="0.35">
      <c r="A64">
        <v>104542770</v>
      </c>
      <c r="B64" t="s">
        <v>135</v>
      </c>
      <c r="E64" t="s">
        <v>534</v>
      </c>
      <c r="F64" s="1" t="s">
        <v>980</v>
      </c>
      <c r="G64">
        <f>_xlfn.XLOOKUP(A64,'[1]BD LP'!$B:$B,'[1]BD LP'!$Y:$Y)</f>
        <v>50000</v>
      </c>
      <c r="H64">
        <f>_xlfn.XLOOKUP(A64,'[1]BD LP'!$B:$B,'[1]BD LP'!$AC:$AC)</f>
        <v>9.6</v>
      </c>
      <c r="I64" s="5">
        <f t="shared" si="0"/>
        <v>5208.3333333333339</v>
      </c>
      <c r="J64" s="3">
        <v>45947</v>
      </c>
      <c r="L64" t="s">
        <v>980</v>
      </c>
    </row>
    <row r="65" spans="1:12" x14ac:dyDescent="0.35">
      <c r="A65">
        <v>101520250</v>
      </c>
      <c r="B65" t="s">
        <v>136</v>
      </c>
      <c r="E65" t="s">
        <v>534</v>
      </c>
      <c r="F65" s="1" t="s">
        <v>980</v>
      </c>
      <c r="G65">
        <f>_xlfn.XLOOKUP(A65,'[1]BD LP'!$B:$B,'[1]BD LP'!$Y:$Y)</f>
        <v>31200</v>
      </c>
      <c r="H65">
        <f>_xlfn.XLOOKUP(A65,'[1]BD LP'!$B:$B,'[1]BD LP'!$AC:$AC)</f>
        <v>9.7200000000000006</v>
      </c>
      <c r="I65" s="5">
        <f t="shared" si="0"/>
        <v>3209.8765432098762</v>
      </c>
      <c r="J65" s="3">
        <v>45947</v>
      </c>
      <c r="L65" t="s">
        <v>980</v>
      </c>
    </row>
    <row r="66" spans="1:12" x14ac:dyDescent="0.35">
      <c r="A66">
        <v>104534690</v>
      </c>
      <c r="B66" t="s">
        <v>137</v>
      </c>
      <c r="E66" t="s">
        <v>534</v>
      </c>
      <c r="F66" s="1" t="s">
        <v>980</v>
      </c>
      <c r="G66">
        <f>_xlfn.XLOOKUP(A66,'[1]BD LP'!$B:$B,'[1]BD LP'!$Y:$Y)</f>
        <v>23100</v>
      </c>
      <c r="H66">
        <f>_xlfn.XLOOKUP(A66,'[1]BD LP'!$B:$B,'[1]BD LP'!$AC:$AC)</f>
        <v>9.6</v>
      </c>
      <c r="I66" s="5">
        <f t="shared" si="0"/>
        <v>2406.25</v>
      </c>
      <c r="J66" s="3">
        <v>45947</v>
      </c>
      <c r="L66" t="s">
        <v>980</v>
      </c>
    </row>
    <row r="67" spans="1:12" x14ac:dyDescent="0.35">
      <c r="A67">
        <v>104519180</v>
      </c>
      <c r="B67" t="s">
        <v>138</v>
      </c>
      <c r="E67" t="s">
        <v>534</v>
      </c>
      <c r="F67" s="1" t="s">
        <v>980</v>
      </c>
      <c r="G67">
        <f>_xlfn.XLOOKUP(A67,'[1]BD LP'!$B:$B,'[1]BD LP'!$Y:$Y)</f>
        <v>49500</v>
      </c>
      <c r="H67">
        <f>_xlfn.XLOOKUP(A67,'[1]BD LP'!$B:$B,'[1]BD LP'!$AC:$AC)</f>
        <v>15</v>
      </c>
      <c r="I67" s="5">
        <f t="shared" ref="I67:I130" si="1">G67/H67</f>
        <v>3300</v>
      </c>
      <c r="J67" s="3">
        <v>45947</v>
      </c>
      <c r="L67" t="s">
        <v>980</v>
      </c>
    </row>
    <row r="68" spans="1:12" x14ac:dyDescent="0.35">
      <c r="A68">
        <v>104522620</v>
      </c>
      <c r="B68" t="s">
        <v>139</v>
      </c>
      <c r="E68" t="s">
        <v>534</v>
      </c>
      <c r="F68" s="1" t="s">
        <v>980</v>
      </c>
      <c r="G68">
        <f>_xlfn.XLOOKUP(A68,'[1]BD LP'!$B:$B,'[1]BD LP'!$Y:$Y)</f>
        <v>63000</v>
      </c>
      <c r="H68">
        <f>_xlfn.XLOOKUP(A68,'[1]BD LP'!$B:$B,'[1]BD LP'!$AC:$AC)</f>
        <v>15</v>
      </c>
      <c r="I68" s="5">
        <f t="shared" si="1"/>
        <v>4200</v>
      </c>
      <c r="J68" s="3">
        <v>45947</v>
      </c>
      <c r="L68" t="s">
        <v>980</v>
      </c>
    </row>
    <row r="69" spans="1:12" x14ac:dyDescent="0.35">
      <c r="A69">
        <v>104521720</v>
      </c>
      <c r="B69" t="s">
        <v>140</v>
      </c>
      <c r="E69" t="s">
        <v>534</v>
      </c>
      <c r="F69" s="1" t="s">
        <v>980</v>
      </c>
      <c r="G69">
        <f>_xlfn.XLOOKUP(A69,'[1]BD LP'!$B:$B,'[1]BD LP'!$Y:$Y)</f>
        <v>56000</v>
      </c>
      <c r="H69">
        <f>_xlfn.XLOOKUP(A69,'[1]BD LP'!$B:$B,'[1]BD LP'!$AC:$AC)</f>
        <v>14.94</v>
      </c>
      <c r="I69" s="5">
        <f t="shared" si="1"/>
        <v>3748.326639892905</v>
      </c>
      <c r="J69" s="3">
        <v>45947</v>
      </c>
      <c r="L69" t="s">
        <v>980</v>
      </c>
    </row>
    <row r="70" spans="1:12" x14ac:dyDescent="0.35">
      <c r="A70">
        <v>104522660</v>
      </c>
      <c r="B70" t="s">
        <v>141</v>
      </c>
      <c r="E70" t="s">
        <v>534</v>
      </c>
      <c r="F70" s="1" t="s">
        <v>980</v>
      </c>
      <c r="G70">
        <f>_xlfn.XLOOKUP(A70,'[1]BD LP'!$B:$B,'[1]BD LP'!$Y:$Y)</f>
        <v>54900</v>
      </c>
      <c r="H70">
        <f>_xlfn.XLOOKUP(A70,'[1]BD LP'!$B:$B,'[1]BD LP'!$AC:$AC)</f>
        <v>17.760000000000002</v>
      </c>
      <c r="I70" s="5">
        <f t="shared" si="1"/>
        <v>3091.2162162162158</v>
      </c>
      <c r="J70" s="3">
        <v>45947</v>
      </c>
      <c r="L70" t="s">
        <v>980</v>
      </c>
    </row>
    <row r="71" spans="1:12" x14ac:dyDescent="0.35">
      <c r="A71">
        <v>104545310</v>
      </c>
      <c r="B71" t="s">
        <v>142</v>
      </c>
      <c r="E71" t="s">
        <v>534</v>
      </c>
      <c r="F71" s="1" t="s">
        <v>980</v>
      </c>
      <c r="G71">
        <f>_xlfn.XLOOKUP(A71,'[1]BD LP'!$B:$B,'[1]BD LP'!$Y:$Y)</f>
        <v>36000</v>
      </c>
      <c r="H71">
        <f>_xlfn.XLOOKUP(A71,'[1]BD LP'!$B:$B,'[1]BD LP'!$AC:$AC)</f>
        <v>4.62</v>
      </c>
      <c r="I71" s="5">
        <f t="shared" si="1"/>
        <v>7792.2077922077924</v>
      </c>
      <c r="J71" s="3">
        <v>45947</v>
      </c>
      <c r="L71" t="s">
        <v>980</v>
      </c>
    </row>
    <row r="72" spans="1:12" x14ac:dyDescent="0.35">
      <c r="A72">
        <v>104519840</v>
      </c>
      <c r="B72" t="s">
        <v>143</v>
      </c>
      <c r="E72" t="s">
        <v>534</v>
      </c>
      <c r="F72" s="1" t="s">
        <v>980</v>
      </c>
      <c r="G72">
        <f>_xlfn.XLOOKUP(A72,'[1]BD LP'!$B:$B,'[1]BD LP'!$Y:$Y)</f>
        <v>33450</v>
      </c>
      <c r="H72">
        <f>_xlfn.XLOOKUP(A72,'[1]BD LP'!$B:$B,'[1]BD LP'!$AC:$AC)</f>
        <v>5</v>
      </c>
      <c r="I72" s="5">
        <f t="shared" si="1"/>
        <v>6690</v>
      </c>
      <c r="J72" s="3">
        <v>45947</v>
      </c>
      <c r="L72" t="s">
        <v>980</v>
      </c>
    </row>
    <row r="73" spans="1:12" x14ac:dyDescent="0.35">
      <c r="A73">
        <v>104531370</v>
      </c>
      <c r="B73" t="s">
        <v>144</v>
      </c>
      <c r="E73" t="s">
        <v>534</v>
      </c>
      <c r="F73" s="1" t="s">
        <v>980</v>
      </c>
      <c r="G73">
        <f>_xlfn.XLOOKUP(A73,'[1]BD LP'!$B:$B,'[1]BD LP'!$Y:$Y)</f>
        <v>15990</v>
      </c>
      <c r="H73">
        <f>_xlfn.XLOOKUP(A73,'[1]BD LP'!$B:$B,'[1]BD LP'!$AC:$AC)</f>
        <v>3</v>
      </c>
      <c r="I73" s="5">
        <f t="shared" si="1"/>
        <v>5330</v>
      </c>
      <c r="J73" s="3">
        <v>45947</v>
      </c>
      <c r="L73" t="s">
        <v>980</v>
      </c>
    </row>
    <row r="74" spans="1:12" x14ac:dyDescent="0.35">
      <c r="A74">
        <v>150001998</v>
      </c>
      <c r="B74" t="s">
        <v>145</v>
      </c>
      <c r="E74" t="s">
        <v>534</v>
      </c>
      <c r="F74" s="1" t="s">
        <v>980</v>
      </c>
      <c r="G74">
        <f>_xlfn.XLOOKUP(A74,'[1]BD LP'!$B:$B,'[1]BD LP'!$Y:$Y)</f>
        <v>31450</v>
      </c>
      <c r="H74">
        <f>_xlfn.XLOOKUP(A74,'[1]BD LP'!$B:$B,'[1]BD LP'!$AC:$AC)</f>
        <v>5</v>
      </c>
      <c r="I74" s="5">
        <f t="shared" si="1"/>
        <v>6290</v>
      </c>
      <c r="J74" s="3">
        <v>45947</v>
      </c>
      <c r="L74" t="s">
        <v>980</v>
      </c>
    </row>
    <row r="75" spans="1:12" x14ac:dyDescent="0.35">
      <c r="A75">
        <v>104519090</v>
      </c>
      <c r="B75" t="s">
        <v>146</v>
      </c>
      <c r="E75" t="s">
        <v>534</v>
      </c>
      <c r="F75" s="1" t="s">
        <v>980</v>
      </c>
      <c r="G75">
        <f>_xlfn.XLOOKUP(A75,'[1]BD LP'!$B:$B,'[1]BD LP'!$Y:$Y)</f>
        <v>9900</v>
      </c>
      <c r="H75">
        <f>_xlfn.XLOOKUP(A75,'[1]BD LP'!$B:$B,'[1]BD LP'!$AC:$AC)</f>
        <v>1</v>
      </c>
      <c r="I75" s="5">
        <f t="shared" si="1"/>
        <v>9900</v>
      </c>
      <c r="J75" s="3">
        <v>45947</v>
      </c>
      <c r="L75" t="s">
        <v>980</v>
      </c>
    </row>
    <row r="76" spans="1:12" x14ac:dyDescent="0.35">
      <c r="A76">
        <v>104529560</v>
      </c>
      <c r="B76" t="s">
        <v>147</v>
      </c>
      <c r="E76" t="s">
        <v>534</v>
      </c>
      <c r="F76" s="1" t="s">
        <v>980</v>
      </c>
      <c r="G76">
        <f>_xlfn.XLOOKUP(A76,'[1]BD LP'!$B:$B,'[1]BD LP'!$Y:$Y)</f>
        <v>9900</v>
      </c>
      <c r="H76">
        <f>_xlfn.XLOOKUP(A76,'[1]BD LP'!$B:$B,'[1]BD LP'!$AC:$AC)</f>
        <v>1</v>
      </c>
      <c r="I76" s="5">
        <f t="shared" si="1"/>
        <v>9900</v>
      </c>
      <c r="J76" s="3">
        <v>45947</v>
      </c>
      <c r="L76" t="s">
        <v>980</v>
      </c>
    </row>
    <row r="77" spans="1:12" x14ac:dyDescent="0.35">
      <c r="A77">
        <v>103001080</v>
      </c>
      <c r="B77" t="s">
        <v>148</v>
      </c>
      <c r="E77" t="s">
        <v>534</v>
      </c>
      <c r="F77" s="1" t="s">
        <v>980</v>
      </c>
      <c r="G77">
        <f>_xlfn.XLOOKUP(A77,'[1]BD LP'!$B:$B,'[1]BD LP'!$Y:$Y)</f>
        <v>109850</v>
      </c>
      <c r="H77">
        <f>_xlfn.XLOOKUP(A77,'[1]BD LP'!$B:$B,'[1]BD LP'!$AC:$AC)</f>
        <v>11.34</v>
      </c>
      <c r="I77" s="5">
        <f t="shared" si="1"/>
        <v>9686.9488536155204</v>
      </c>
      <c r="J77" s="3">
        <v>45947</v>
      </c>
      <c r="L77" t="s">
        <v>980</v>
      </c>
    </row>
    <row r="78" spans="1:12" x14ac:dyDescent="0.35">
      <c r="A78">
        <v>104534500</v>
      </c>
      <c r="B78" t="s">
        <v>149</v>
      </c>
      <c r="E78" t="s">
        <v>534</v>
      </c>
      <c r="F78" s="1" t="s">
        <v>980</v>
      </c>
      <c r="G78">
        <f>_xlfn.XLOOKUP(A78,'[1]BD LP'!$B:$B,'[1]BD LP'!$Y:$Y)</f>
        <v>62290</v>
      </c>
      <c r="H78">
        <f>_xlfn.XLOOKUP(A78,'[1]BD LP'!$B:$B,'[1]BD LP'!$AC:$AC)</f>
        <v>6</v>
      </c>
      <c r="I78" s="5">
        <f t="shared" si="1"/>
        <v>10381.666666666666</v>
      </c>
      <c r="J78" s="3">
        <v>45947</v>
      </c>
      <c r="L78" t="s">
        <v>980</v>
      </c>
    </row>
    <row r="79" spans="1:12" x14ac:dyDescent="0.35">
      <c r="A79">
        <v>104516010</v>
      </c>
      <c r="B79" t="s">
        <v>150</v>
      </c>
      <c r="E79" t="s">
        <v>534</v>
      </c>
      <c r="F79" s="1" t="s">
        <v>980</v>
      </c>
      <c r="G79">
        <f>_xlfn.XLOOKUP(A79,'[1]BD LP'!$B:$B,'[1]BD LP'!$Y:$Y)</f>
        <v>50400</v>
      </c>
      <c r="H79">
        <f>_xlfn.XLOOKUP(A79,'[1]BD LP'!$B:$B,'[1]BD LP'!$AC:$AC)</f>
        <v>9.36</v>
      </c>
      <c r="I79" s="5">
        <f t="shared" si="1"/>
        <v>5384.6153846153848</v>
      </c>
      <c r="J79" s="3">
        <v>45947</v>
      </c>
      <c r="L79" t="s">
        <v>980</v>
      </c>
    </row>
    <row r="80" spans="1:12" x14ac:dyDescent="0.35">
      <c r="A80">
        <v>104501110</v>
      </c>
      <c r="B80" t="s">
        <v>151</v>
      </c>
      <c r="E80" t="s">
        <v>534</v>
      </c>
      <c r="F80" s="1" t="s">
        <v>980</v>
      </c>
      <c r="G80">
        <f>_xlfn.XLOOKUP(A80,'[1]BD LP'!$B:$B,'[1]BD LP'!$Y:$Y)</f>
        <v>39500</v>
      </c>
      <c r="H80">
        <f>_xlfn.XLOOKUP(A80,'[1]BD LP'!$B:$B,'[1]BD LP'!$AC:$AC)</f>
        <v>10.35</v>
      </c>
      <c r="I80" s="5">
        <f t="shared" si="1"/>
        <v>3816.4251207729471</v>
      </c>
      <c r="J80" s="3">
        <v>45947</v>
      </c>
      <c r="L80" t="s">
        <v>980</v>
      </c>
    </row>
    <row r="81" spans="1:12" x14ac:dyDescent="0.35">
      <c r="A81">
        <v>150001984</v>
      </c>
      <c r="B81" t="s">
        <v>152</v>
      </c>
      <c r="E81" t="s">
        <v>534</v>
      </c>
      <c r="F81" s="1" t="s">
        <v>980</v>
      </c>
      <c r="G81">
        <f>_xlfn.XLOOKUP(A81,'[1]BD LP'!$B:$B,'[1]BD LP'!$Y:$Y)</f>
        <v>6690</v>
      </c>
      <c r="H81">
        <f>_xlfn.XLOOKUP(A81,'[1]BD LP'!$B:$B,'[1]BD LP'!$AC:$AC)</f>
        <v>1</v>
      </c>
      <c r="I81" s="5">
        <f t="shared" si="1"/>
        <v>6690</v>
      </c>
      <c r="J81" s="3">
        <v>45947</v>
      </c>
      <c r="L81" t="s">
        <v>980</v>
      </c>
    </row>
    <row r="82" spans="1:12" x14ac:dyDescent="0.35">
      <c r="A82">
        <v>105045700</v>
      </c>
      <c r="B82" t="s">
        <v>153</v>
      </c>
      <c r="E82" t="s">
        <v>534</v>
      </c>
      <c r="F82" s="1" t="s">
        <v>980</v>
      </c>
      <c r="G82">
        <f>_xlfn.XLOOKUP(A82,'[1]BD LP'!$B:$B,'[1]BD LP'!$Y:$Y)</f>
        <v>5990</v>
      </c>
      <c r="H82">
        <f>_xlfn.XLOOKUP(A82,'[1]BD LP'!$B:$B,'[1]BD LP'!$AC:$AC)</f>
        <v>1</v>
      </c>
      <c r="I82" s="5">
        <f t="shared" si="1"/>
        <v>5990</v>
      </c>
      <c r="J82" s="3">
        <v>45947</v>
      </c>
      <c r="L82" t="s">
        <v>980</v>
      </c>
    </row>
    <row r="83" spans="1:12" x14ac:dyDescent="0.35">
      <c r="A83">
        <v>104521670</v>
      </c>
      <c r="B83" t="s">
        <v>154</v>
      </c>
      <c r="E83" t="s">
        <v>534</v>
      </c>
      <c r="F83" s="1" t="s">
        <v>980</v>
      </c>
      <c r="G83">
        <f>_xlfn.XLOOKUP(A83,'[1]BD LP'!$B:$B,'[1]BD LP'!$Y:$Y)</f>
        <v>50450</v>
      </c>
      <c r="H83">
        <f>_xlfn.XLOOKUP(A83,'[1]BD LP'!$B:$B,'[1]BD LP'!$AC:$AC)</f>
        <v>5</v>
      </c>
      <c r="I83" s="5">
        <f t="shared" si="1"/>
        <v>10090</v>
      </c>
      <c r="J83" s="3">
        <v>45947</v>
      </c>
      <c r="L83" t="s">
        <v>980</v>
      </c>
    </row>
    <row r="84" spans="1:12" x14ac:dyDescent="0.35">
      <c r="A84">
        <v>104534300</v>
      </c>
      <c r="B84" t="s">
        <v>155</v>
      </c>
      <c r="E84" t="s">
        <v>534</v>
      </c>
      <c r="F84" s="1" t="s">
        <v>980</v>
      </c>
      <c r="G84">
        <f>_xlfn.XLOOKUP(A84,'[1]BD LP'!$B:$B,'[1]BD LP'!$Y:$Y)</f>
        <v>79900</v>
      </c>
      <c r="H84">
        <f>_xlfn.XLOOKUP(A84,'[1]BD LP'!$B:$B,'[1]BD LP'!$AC:$AC)</f>
        <v>10</v>
      </c>
      <c r="I84" s="5">
        <f t="shared" si="1"/>
        <v>7990</v>
      </c>
      <c r="J84" s="3">
        <v>45947</v>
      </c>
      <c r="L84" t="s">
        <v>980</v>
      </c>
    </row>
    <row r="85" spans="1:12" x14ac:dyDescent="0.35">
      <c r="A85">
        <v>104518900</v>
      </c>
      <c r="B85" t="s">
        <v>156</v>
      </c>
      <c r="E85" t="s">
        <v>534</v>
      </c>
      <c r="F85" s="1" t="s">
        <v>980</v>
      </c>
      <c r="G85">
        <f>_xlfn.XLOOKUP(A85,'[1]BD LP'!$B:$B,'[1]BD LP'!$Y:$Y)</f>
        <v>34950</v>
      </c>
      <c r="H85">
        <f>_xlfn.XLOOKUP(A85,'[1]BD LP'!$B:$B,'[1]BD LP'!$AC:$AC)</f>
        <v>5</v>
      </c>
      <c r="I85" s="5">
        <f t="shared" si="1"/>
        <v>6990</v>
      </c>
      <c r="J85" s="3">
        <v>45947</v>
      </c>
      <c r="L85" t="s">
        <v>980</v>
      </c>
    </row>
    <row r="86" spans="1:12" x14ac:dyDescent="0.35">
      <c r="A86">
        <v>104518920</v>
      </c>
      <c r="B86" t="s">
        <v>157</v>
      </c>
      <c r="E86" t="s">
        <v>534</v>
      </c>
      <c r="F86" s="1" t="s">
        <v>980</v>
      </c>
      <c r="G86">
        <f>_xlfn.XLOOKUP(A86,'[1]BD LP'!$B:$B,'[1]BD LP'!$Y:$Y)</f>
        <v>22950</v>
      </c>
      <c r="H86">
        <f>_xlfn.XLOOKUP(A86,'[1]BD LP'!$B:$B,'[1]BD LP'!$AC:$AC)</f>
        <v>5</v>
      </c>
      <c r="I86" s="5">
        <f t="shared" si="1"/>
        <v>4590</v>
      </c>
      <c r="J86" s="3">
        <v>45947</v>
      </c>
      <c r="L86" t="s">
        <v>980</v>
      </c>
    </row>
    <row r="87" spans="1:12" x14ac:dyDescent="0.35">
      <c r="A87">
        <v>104518880</v>
      </c>
      <c r="B87" t="s">
        <v>158</v>
      </c>
      <c r="E87" t="s">
        <v>534</v>
      </c>
      <c r="F87" s="1" t="s">
        <v>980</v>
      </c>
      <c r="G87">
        <f>_xlfn.XLOOKUP(A87,'[1]BD LP'!$B:$B,'[1]BD LP'!$Y:$Y)</f>
        <v>15990</v>
      </c>
      <c r="H87">
        <f>_xlfn.XLOOKUP(A87,'[1]BD LP'!$B:$B,'[1]BD LP'!$AC:$AC)</f>
        <v>5</v>
      </c>
      <c r="I87" s="5">
        <f t="shared" si="1"/>
        <v>3198</v>
      </c>
      <c r="J87" s="3">
        <v>45947</v>
      </c>
      <c r="L87" t="s">
        <v>980</v>
      </c>
    </row>
    <row r="88" spans="1:12" x14ac:dyDescent="0.35">
      <c r="A88">
        <v>150001938</v>
      </c>
      <c r="B88" t="s">
        <v>159</v>
      </c>
      <c r="E88" t="s">
        <v>534</v>
      </c>
      <c r="F88" s="1" t="s">
        <v>980</v>
      </c>
      <c r="G88">
        <f>_xlfn.XLOOKUP(A88,'[1]BD LP'!$B:$B,'[1]BD LP'!$Y:$Y)</f>
        <v>22950</v>
      </c>
      <c r="H88">
        <f>_xlfn.XLOOKUP(A88,'[1]BD LP'!$B:$B,'[1]BD LP'!$AC:$AC)</f>
        <v>5</v>
      </c>
      <c r="I88" s="5">
        <f t="shared" si="1"/>
        <v>4590</v>
      </c>
      <c r="J88" s="3">
        <v>45947</v>
      </c>
      <c r="L88" t="s">
        <v>980</v>
      </c>
    </row>
    <row r="89" spans="1:12" x14ac:dyDescent="0.35">
      <c r="A89">
        <v>104518870</v>
      </c>
      <c r="B89" t="s">
        <v>160</v>
      </c>
      <c r="E89" t="s">
        <v>534</v>
      </c>
      <c r="F89" s="1" t="s">
        <v>980</v>
      </c>
      <c r="G89">
        <f>_xlfn.XLOOKUP(A89,'[1]BD LP'!$B:$B,'[1]BD LP'!$Y:$Y)</f>
        <v>29950</v>
      </c>
      <c r="H89">
        <f>_xlfn.XLOOKUP(A89,'[1]BD LP'!$B:$B,'[1]BD LP'!$AC:$AC)</f>
        <v>5</v>
      </c>
      <c r="I89" s="5">
        <f t="shared" si="1"/>
        <v>5990</v>
      </c>
      <c r="J89" s="3">
        <v>45947</v>
      </c>
      <c r="L89" t="s">
        <v>980</v>
      </c>
    </row>
    <row r="90" spans="1:12" x14ac:dyDescent="0.35">
      <c r="A90">
        <v>104523240</v>
      </c>
      <c r="B90" t="s">
        <v>157</v>
      </c>
      <c r="E90" t="s">
        <v>534</v>
      </c>
      <c r="F90" s="1" t="s">
        <v>980</v>
      </c>
      <c r="G90">
        <f>_xlfn.XLOOKUP(A90,'[1]BD LP'!$B:$B,'[1]BD LP'!$Y:$Y)</f>
        <v>45900</v>
      </c>
      <c r="H90">
        <f>_xlfn.XLOOKUP(A90,'[1]BD LP'!$B:$B,'[1]BD LP'!$AC:$AC)</f>
        <v>10</v>
      </c>
      <c r="I90" s="5">
        <f t="shared" si="1"/>
        <v>4590</v>
      </c>
      <c r="J90" s="3">
        <v>45947</v>
      </c>
      <c r="L90" t="s">
        <v>980</v>
      </c>
    </row>
    <row r="91" spans="1:12" x14ac:dyDescent="0.35">
      <c r="A91">
        <v>104521770</v>
      </c>
      <c r="B91" t="s">
        <v>161</v>
      </c>
      <c r="E91" t="s">
        <v>534</v>
      </c>
      <c r="F91" s="1" t="s">
        <v>980</v>
      </c>
      <c r="G91">
        <f>_xlfn.XLOOKUP(A91,'[1]BD LP'!$B:$B,'[1]BD LP'!$Y:$Y)</f>
        <v>25000</v>
      </c>
      <c r="H91">
        <f>_xlfn.XLOOKUP(A91,'[1]BD LP'!$B:$B,'[1]BD LP'!$AC:$AC)</f>
        <v>10</v>
      </c>
      <c r="I91" s="5">
        <f t="shared" si="1"/>
        <v>2500</v>
      </c>
      <c r="J91" s="3">
        <v>45947</v>
      </c>
      <c r="L91" t="s">
        <v>980</v>
      </c>
    </row>
    <row r="92" spans="1:12" x14ac:dyDescent="0.35">
      <c r="A92">
        <v>104515110</v>
      </c>
      <c r="B92" t="s">
        <v>162</v>
      </c>
      <c r="E92" t="s">
        <v>534</v>
      </c>
      <c r="F92" s="1" t="s">
        <v>980</v>
      </c>
      <c r="G92">
        <f>_xlfn.XLOOKUP(A92,'[1]BD LP'!$B:$B,'[1]BD LP'!$Y:$Y)</f>
        <v>21500</v>
      </c>
      <c r="H92">
        <f>_xlfn.XLOOKUP(A92,'[1]BD LP'!$B:$B,'[1]BD LP'!$AC:$AC)</f>
        <v>10</v>
      </c>
      <c r="I92" s="5">
        <f t="shared" si="1"/>
        <v>2150</v>
      </c>
      <c r="J92" s="3">
        <v>45947</v>
      </c>
      <c r="L92" t="s">
        <v>980</v>
      </c>
    </row>
    <row r="93" spans="1:12" x14ac:dyDescent="0.35">
      <c r="A93">
        <v>104301050</v>
      </c>
      <c r="B93" t="s">
        <v>163</v>
      </c>
      <c r="E93" t="s">
        <v>534</v>
      </c>
      <c r="F93" s="1" t="s">
        <v>980</v>
      </c>
      <c r="G93">
        <f>_xlfn.XLOOKUP(A93,'[1]BD LP'!$B:$B,'[1]BD LP'!$Y:$Y)</f>
        <v>23500</v>
      </c>
      <c r="H93">
        <f>_xlfn.XLOOKUP(A93,'[1]BD LP'!$B:$B,'[1]BD LP'!$AC:$AC)</f>
        <v>10</v>
      </c>
      <c r="I93" s="5">
        <f t="shared" si="1"/>
        <v>2350</v>
      </c>
      <c r="J93" s="3">
        <v>45947</v>
      </c>
      <c r="L93" t="s">
        <v>980</v>
      </c>
    </row>
    <row r="94" spans="1:12" x14ac:dyDescent="0.35">
      <c r="A94">
        <v>104321070</v>
      </c>
      <c r="B94" t="s">
        <v>164</v>
      </c>
      <c r="E94" t="s">
        <v>534</v>
      </c>
      <c r="F94" s="1" t="s">
        <v>980</v>
      </c>
      <c r="G94">
        <f>_xlfn.XLOOKUP(A94,'[1]BD LP'!$B:$B,'[1]BD LP'!$Y:$Y)</f>
        <v>26400</v>
      </c>
      <c r="H94">
        <f>_xlfn.XLOOKUP(A94,'[1]BD LP'!$B:$B,'[1]BD LP'!$AC:$AC)</f>
        <v>10</v>
      </c>
      <c r="I94" s="5">
        <f t="shared" si="1"/>
        <v>2640</v>
      </c>
      <c r="J94" s="3">
        <v>45947</v>
      </c>
      <c r="L94" t="s">
        <v>980</v>
      </c>
    </row>
    <row r="95" spans="1:12" x14ac:dyDescent="0.35">
      <c r="A95">
        <v>104519650</v>
      </c>
      <c r="B95" t="s">
        <v>165</v>
      </c>
      <c r="E95" t="s">
        <v>534</v>
      </c>
      <c r="F95" s="1" t="s">
        <v>980</v>
      </c>
      <c r="G95">
        <f>_xlfn.XLOOKUP(A95,'[1]BD LP'!$B:$B,'[1]BD LP'!$Y:$Y)</f>
        <v>25500</v>
      </c>
      <c r="H95">
        <f>_xlfn.XLOOKUP(A95,'[1]BD LP'!$B:$B,'[1]BD LP'!$AC:$AC)</f>
        <v>10</v>
      </c>
      <c r="I95" s="5">
        <f t="shared" si="1"/>
        <v>2550</v>
      </c>
      <c r="J95" s="3">
        <v>45947</v>
      </c>
      <c r="L95" t="s">
        <v>980</v>
      </c>
    </row>
    <row r="96" spans="1:12" x14ac:dyDescent="0.35">
      <c r="A96">
        <v>104520710</v>
      </c>
      <c r="B96" t="s">
        <v>166</v>
      </c>
      <c r="E96" t="s">
        <v>534</v>
      </c>
      <c r="F96" s="1" t="s">
        <v>980</v>
      </c>
      <c r="G96">
        <f>_xlfn.XLOOKUP(A96,'[1]BD LP'!$B:$B,'[1]BD LP'!$Y:$Y)</f>
        <v>17000</v>
      </c>
      <c r="H96">
        <f>_xlfn.XLOOKUP(A96,'[1]BD LP'!$B:$B,'[1]BD LP'!$AC:$AC)</f>
        <v>6</v>
      </c>
      <c r="I96" s="5">
        <f t="shared" si="1"/>
        <v>2833.3333333333335</v>
      </c>
      <c r="J96" s="3">
        <v>45947</v>
      </c>
      <c r="L96" t="s">
        <v>980</v>
      </c>
    </row>
    <row r="97" spans="1:12" x14ac:dyDescent="0.35">
      <c r="A97">
        <v>104519700</v>
      </c>
      <c r="B97" t="s">
        <v>167</v>
      </c>
      <c r="E97" t="s">
        <v>534</v>
      </c>
      <c r="F97" s="1" t="s">
        <v>980</v>
      </c>
      <c r="G97">
        <f>_xlfn.XLOOKUP(A97,'[1]BD LP'!$B:$B,'[1]BD LP'!$Y:$Y)</f>
        <v>30800</v>
      </c>
      <c r="H97">
        <f>_xlfn.XLOOKUP(A97,'[1]BD LP'!$B:$B,'[1]BD LP'!$AC:$AC)</f>
        <v>10</v>
      </c>
      <c r="I97" s="5">
        <f t="shared" si="1"/>
        <v>3080</v>
      </c>
      <c r="J97" s="3">
        <v>45947</v>
      </c>
      <c r="L97" t="s">
        <v>980</v>
      </c>
    </row>
    <row r="98" spans="1:12" x14ac:dyDescent="0.35">
      <c r="A98">
        <v>104300500</v>
      </c>
      <c r="B98" t="s">
        <v>168</v>
      </c>
      <c r="E98" t="s">
        <v>534</v>
      </c>
      <c r="F98" s="1" t="s">
        <v>980</v>
      </c>
      <c r="G98">
        <f>_xlfn.XLOOKUP(A98,'[1]BD LP'!$B:$B,'[1]BD LP'!$Y:$Y)</f>
        <v>22500</v>
      </c>
      <c r="H98">
        <f>_xlfn.XLOOKUP(A98,'[1]BD LP'!$B:$B,'[1]BD LP'!$AC:$AC)</f>
        <v>10</v>
      </c>
      <c r="I98" s="5">
        <f t="shared" si="1"/>
        <v>2250</v>
      </c>
      <c r="J98" s="3">
        <v>45947</v>
      </c>
      <c r="L98" t="s">
        <v>980</v>
      </c>
    </row>
    <row r="99" spans="1:12" x14ac:dyDescent="0.35">
      <c r="A99">
        <v>104539710</v>
      </c>
      <c r="B99" t="s">
        <v>169</v>
      </c>
      <c r="E99" t="s">
        <v>534</v>
      </c>
      <c r="F99" s="1" t="s">
        <v>980</v>
      </c>
      <c r="G99">
        <f>_xlfn.XLOOKUP(A99,'[1]BD LP'!$B:$B,'[1]BD LP'!$Y:$Y)</f>
        <v>29000</v>
      </c>
      <c r="H99">
        <f>_xlfn.XLOOKUP(A99,'[1]BD LP'!$B:$B,'[1]BD LP'!$AC:$AC)</f>
        <v>10</v>
      </c>
      <c r="I99" s="5">
        <f t="shared" si="1"/>
        <v>2900</v>
      </c>
      <c r="J99" s="3">
        <v>45947</v>
      </c>
      <c r="L99" t="s">
        <v>980</v>
      </c>
    </row>
    <row r="100" spans="1:12" x14ac:dyDescent="0.35">
      <c r="A100">
        <v>104520700</v>
      </c>
      <c r="B100" t="s">
        <v>170</v>
      </c>
      <c r="E100" t="s">
        <v>534</v>
      </c>
      <c r="F100" s="1" t="s">
        <v>980</v>
      </c>
      <c r="G100">
        <f>_xlfn.XLOOKUP(A100,'[1]BD LP'!$B:$B,'[1]BD LP'!$Y:$Y)</f>
        <v>22000</v>
      </c>
      <c r="H100">
        <f>_xlfn.XLOOKUP(A100,'[1]BD LP'!$B:$B,'[1]BD LP'!$AC:$AC)</f>
        <v>10</v>
      </c>
      <c r="I100" s="5">
        <f t="shared" si="1"/>
        <v>2200</v>
      </c>
      <c r="J100" s="3">
        <v>45947</v>
      </c>
      <c r="L100" t="s">
        <v>980</v>
      </c>
    </row>
    <row r="101" spans="1:12" x14ac:dyDescent="0.35">
      <c r="A101">
        <v>150001987</v>
      </c>
      <c r="B101" t="s">
        <v>105</v>
      </c>
      <c r="E101" t="s">
        <v>534</v>
      </c>
      <c r="F101" s="1" t="s">
        <v>980</v>
      </c>
      <c r="G101">
        <f>_xlfn.XLOOKUP(A101,'[1]BD LP'!$B:$B,'[1]BD LP'!$Y:$Y)</f>
        <v>3590</v>
      </c>
      <c r="H101">
        <f>_xlfn.XLOOKUP(A101,'[1]BD LP'!$B:$B,'[1]BD LP'!$AC:$AC)</f>
        <v>1</v>
      </c>
      <c r="I101" s="5">
        <f t="shared" si="1"/>
        <v>3590</v>
      </c>
      <c r="J101" s="3">
        <v>45947</v>
      </c>
      <c r="L101" t="s">
        <v>980</v>
      </c>
    </row>
    <row r="102" spans="1:12" x14ac:dyDescent="0.35">
      <c r="A102">
        <v>104539500</v>
      </c>
      <c r="B102" t="s">
        <v>171</v>
      </c>
      <c r="E102" t="s">
        <v>534</v>
      </c>
      <c r="F102" s="1" t="s">
        <v>980</v>
      </c>
      <c r="G102">
        <f>_xlfn.XLOOKUP(A102,'[1]BD LP'!$B:$B,'[1]BD LP'!$Y:$Y)</f>
        <v>69600</v>
      </c>
      <c r="H102">
        <f>_xlfn.XLOOKUP(A102,'[1]BD LP'!$B:$B,'[1]BD LP'!$AC:$AC)</f>
        <v>12</v>
      </c>
      <c r="I102" s="5">
        <f t="shared" si="1"/>
        <v>5800</v>
      </c>
      <c r="J102" s="3">
        <v>45947</v>
      </c>
      <c r="L102" t="s">
        <v>980</v>
      </c>
    </row>
    <row r="103" spans="1:12" x14ac:dyDescent="0.35">
      <c r="A103">
        <v>104519860</v>
      </c>
      <c r="B103" t="s">
        <v>172</v>
      </c>
      <c r="E103" t="s">
        <v>534</v>
      </c>
      <c r="F103" s="1" t="s">
        <v>980</v>
      </c>
      <c r="G103">
        <f>_xlfn.XLOOKUP(A103,'[1]BD LP'!$B:$B,'[1]BD LP'!$Y:$Y)</f>
        <v>107900</v>
      </c>
      <c r="H103">
        <f>_xlfn.XLOOKUP(A103,'[1]BD LP'!$B:$B,'[1]BD LP'!$AC:$AC)</f>
        <v>5</v>
      </c>
      <c r="I103" s="5">
        <f t="shared" si="1"/>
        <v>21580</v>
      </c>
      <c r="J103" s="3">
        <v>45947</v>
      </c>
      <c r="L103" t="s">
        <v>980</v>
      </c>
    </row>
    <row r="104" spans="1:12" x14ac:dyDescent="0.35">
      <c r="A104">
        <v>104543090</v>
      </c>
      <c r="B104" t="s">
        <v>173</v>
      </c>
      <c r="E104" t="s">
        <v>534</v>
      </c>
      <c r="F104" s="1" t="s">
        <v>980</v>
      </c>
      <c r="G104" t="e">
        <f>_xlfn.XLOOKUP(A104,'[1]BD LP'!$B:$B,'[1]BD LP'!$Y:$Y)</f>
        <v>#N/A</v>
      </c>
      <c r="H104" t="e">
        <f>_xlfn.XLOOKUP(A104,'[1]BD LP'!$B:$B,'[1]BD LP'!$AC:$AC)</f>
        <v>#N/A</v>
      </c>
      <c r="I104" s="5" t="e">
        <f t="shared" si="1"/>
        <v>#N/A</v>
      </c>
      <c r="J104" s="3">
        <v>45947</v>
      </c>
      <c r="L104" t="s">
        <v>980</v>
      </c>
    </row>
    <row r="105" spans="1:12" x14ac:dyDescent="0.35">
      <c r="A105">
        <v>104544900</v>
      </c>
      <c r="B105" t="s">
        <v>174</v>
      </c>
      <c r="E105" t="s">
        <v>534</v>
      </c>
      <c r="F105" s="1" t="s">
        <v>980</v>
      </c>
      <c r="G105">
        <f>_xlfn.XLOOKUP(A105,'[1]BD LP'!$B:$B,'[1]BD LP'!$Y:$Y)</f>
        <v>8990</v>
      </c>
      <c r="H105">
        <f>_xlfn.XLOOKUP(A105,'[1]BD LP'!$B:$B,'[1]BD LP'!$AC:$AC)</f>
        <v>1</v>
      </c>
      <c r="I105" s="5">
        <f t="shared" si="1"/>
        <v>8990</v>
      </c>
      <c r="J105" s="3">
        <v>45947</v>
      </c>
      <c r="L105" t="s">
        <v>980</v>
      </c>
    </row>
    <row r="106" spans="1:12" x14ac:dyDescent="0.35">
      <c r="A106">
        <v>104544910</v>
      </c>
      <c r="B106" t="s">
        <v>175</v>
      </c>
      <c r="E106" t="s">
        <v>534</v>
      </c>
      <c r="F106" s="1" t="s">
        <v>980</v>
      </c>
      <c r="G106">
        <f>_xlfn.XLOOKUP(A106,'[1]BD LP'!$B:$B,'[1]BD LP'!$Y:$Y)</f>
        <v>12000</v>
      </c>
      <c r="H106">
        <f>_xlfn.XLOOKUP(A106,'[1]BD LP'!$B:$B,'[1]BD LP'!$AC:$AC)</f>
        <v>1</v>
      </c>
      <c r="I106" s="5">
        <f t="shared" si="1"/>
        <v>12000</v>
      </c>
      <c r="J106" s="3">
        <v>45947</v>
      </c>
      <c r="L106" t="s">
        <v>980</v>
      </c>
    </row>
    <row r="107" spans="1:12" x14ac:dyDescent="0.35">
      <c r="A107">
        <v>104543080</v>
      </c>
      <c r="B107" t="s">
        <v>176</v>
      </c>
      <c r="E107" t="s">
        <v>534</v>
      </c>
      <c r="F107" s="1" t="s">
        <v>980</v>
      </c>
      <c r="G107" t="e">
        <f>_xlfn.XLOOKUP(A107,'[1]BD LP'!$B:$B,'[1]BD LP'!$Y:$Y)</f>
        <v>#N/A</v>
      </c>
      <c r="H107" t="e">
        <f>_xlfn.XLOOKUP(A107,'[1]BD LP'!$B:$B,'[1]BD LP'!$AC:$AC)</f>
        <v>#N/A</v>
      </c>
      <c r="I107" s="5" t="e">
        <f t="shared" si="1"/>
        <v>#N/A</v>
      </c>
      <c r="J107" s="3">
        <v>45947</v>
      </c>
      <c r="L107" t="s">
        <v>980</v>
      </c>
    </row>
    <row r="108" spans="1:12" x14ac:dyDescent="0.35">
      <c r="A108">
        <v>104512950</v>
      </c>
      <c r="B108" t="s">
        <v>177</v>
      </c>
      <c r="E108" t="s">
        <v>534</v>
      </c>
      <c r="F108" s="1" t="s">
        <v>980</v>
      </c>
      <c r="G108">
        <f>_xlfn.XLOOKUP(A108,'[1]BD LP'!$B:$B,'[1]BD LP'!$Y:$Y)</f>
        <v>75500</v>
      </c>
      <c r="H108">
        <f>_xlfn.XLOOKUP(A108,'[1]BD LP'!$B:$B,'[1]BD LP'!$AC:$AC)</f>
        <v>16</v>
      </c>
      <c r="I108" s="5">
        <f t="shared" si="1"/>
        <v>4718.75</v>
      </c>
      <c r="J108" s="3">
        <v>45947</v>
      </c>
      <c r="L108" t="s">
        <v>980</v>
      </c>
    </row>
    <row r="109" spans="1:12" x14ac:dyDescent="0.35">
      <c r="A109">
        <v>201222940</v>
      </c>
      <c r="B109" t="s">
        <v>178</v>
      </c>
      <c r="E109" t="s">
        <v>534</v>
      </c>
      <c r="F109" s="1" t="s">
        <v>980</v>
      </c>
      <c r="G109">
        <f>_xlfn.XLOOKUP(A109,'[1]BD LP'!$B:$B,'[1]BD LP'!$Y:$Y)</f>
        <v>28000</v>
      </c>
      <c r="H109">
        <f>_xlfn.XLOOKUP(A109,'[1]BD LP'!$B:$B,'[1]BD LP'!$AC:$AC)</f>
        <v>12</v>
      </c>
      <c r="I109" s="5">
        <f t="shared" si="1"/>
        <v>2333.3333333333335</v>
      </c>
      <c r="J109" s="3">
        <v>45947</v>
      </c>
      <c r="L109" t="s">
        <v>980</v>
      </c>
    </row>
    <row r="110" spans="1:12" x14ac:dyDescent="0.35">
      <c r="A110">
        <v>104528870</v>
      </c>
      <c r="B110" t="s">
        <v>179</v>
      </c>
      <c r="E110" t="s">
        <v>534</v>
      </c>
      <c r="F110" s="1" t="s">
        <v>980</v>
      </c>
      <c r="G110">
        <f>_xlfn.XLOOKUP(A110,'[1]BD LP'!$B:$B,'[1]BD LP'!$Y:$Y)</f>
        <v>48900</v>
      </c>
      <c r="H110">
        <f>_xlfn.XLOOKUP(A110,'[1]BD LP'!$B:$B,'[1]BD LP'!$AC:$AC)</f>
        <v>13.6</v>
      </c>
      <c r="I110" s="5">
        <f t="shared" si="1"/>
        <v>3595.5882352941176</v>
      </c>
      <c r="J110" s="3">
        <v>45947</v>
      </c>
      <c r="L110" t="s">
        <v>980</v>
      </c>
    </row>
    <row r="111" spans="1:12" x14ac:dyDescent="0.35">
      <c r="A111">
        <v>104544090</v>
      </c>
      <c r="B111" t="s">
        <v>180</v>
      </c>
      <c r="E111" t="s">
        <v>534</v>
      </c>
      <c r="F111" s="1" t="s">
        <v>980</v>
      </c>
      <c r="G111">
        <f>_xlfn.XLOOKUP(A111,'[1]BD LP'!$B:$B,'[1]BD LP'!$Y:$Y)</f>
        <v>55500</v>
      </c>
      <c r="H111">
        <f>_xlfn.XLOOKUP(A111,'[1]BD LP'!$B:$B,'[1]BD LP'!$AC:$AC)</f>
        <v>12</v>
      </c>
      <c r="I111" s="5">
        <f t="shared" si="1"/>
        <v>4625</v>
      </c>
      <c r="J111" s="3">
        <v>45947</v>
      </c>
      <c r="L111" t="s">
        <v>980</v>
      </c>
    </row>
    <row r="112" spans="1:12" x14ac:dyDescent="0.35">
      <c r="A112">
        <v>104520620</v>
      </c>
      <c r="B112" t="s">
        <v>13</v>
      </c>
      <c r="E112" t="s">
        <v>534</v>
      </c>
      <c r="F112" s="1" t="s">
        <v>980</v>
      </c>
      <c r="G112">
        <f>_xlfn.XLOOKUP(A112,'[1]BD LP'!$B:$B,'[1]BD LP'!$Y:$Y)</f>
        <v>20924</v>
      </c>
      <c r="H112">
        <f>_xlfn.XLOOKUP(A112,'[1]BD LP'!$B:$B,'[1]BD LP'!$AC:$AC)</f>
        <v>10</v>
      </c>
      <c r="I112" s="5">
        <f t="shared" si="1"/>
        <v>2092.4</v>
      </c>
      <c r="J112" s="3">
        <v>45947</v>
      </c>
      <c r="L112" t="s">
        <v>980</v>
      </c>
    </row>
    <row r="113" spans="1:12" x14ac:dyDescent="0.35">
      <c r="A113">
        <v>104519920</v>
      </c>
      <c r="B113" t="s">
        <v>5</v>
      </c>
      <c r="E113" t="s">
        <v>534</v>
      </c>
      <c r="F113" s="1" t="s">
        <v>980</v>
      </c>
      <c r="G113">
        <f>_xlfn.XLOOKUP(A113,'[1]BD LP'!$B:$B,'[1]BD LP'!$Y:$Y)</f>
        <v>23000</v>
      </c>
      <c r="H113">
        <f>_xlfn.XLOOKUP(A113,'[1]BD LP'!$B:$B,'[1]BD LP'!$AC:$AC)</f>
        <v>10</v>
      </c>
      <c r="I113" s="5">
        <f t="shared" si="1"/>
        <v>2300</v>
      </c>
      <c r="J113" s="3">
        <v>45947</v>
      </c>
      <c r="L113" t="s">
        <v>980</v>
      </c>
    </row>
    <row r="114" spans="1:12" x14ac:dyDescent="0.35">
      <c r="A114">
        <v>150001807</v>
      </c>
      <c r="B114" t="s">
        <v>6</v>
      </c>
      <c r="E114" t="s">
        <v>534</v>
      </c>
      <c r="F114" s="1" t="s">
        <v>980</v>
      </c>
      <c r="G114">
        <f>_xlfn.XLOOKUP(A114,'[1]BD LP'!$B:$B,'[1]BD LP'!$Y:$Y)</f>
        <v>25300</v>
      </c>
      <c r="H114">
        <f>_xlfn.XLOOKUP(A114,'[1]BD LP'!$B:$B,'[1]BD LP'!$AC:$AC)</f>
        <v>10</v>
      </c>
      <c r="I114" s="5">
        <f t="shared" si="1"/>
        <v>2530</v>
      </c>
      <c r="J114" s="3">
        <v>45947</v>
      </c>
      <c r="L114" t="s">
        <v>980</v>
      </c>
    </row>
    <row r="115" spans="1:12" x14ac:dyDescent="0.35">
      <c r="A115">
        <v>104535120</v>
      </c>
      <c r="B115" t="s">
        <v>10</v>
      </c>
      <c r="E115" t="s">
        <v>534</v>
      </c>
      <c r="F115" s="1" t="s">
        <v>980</v>
      </c>
      <c r="G115">
        <f>_xlfn.XLOOKUP(A115,'[1]BD LP'!$B:$B,'[1]BD LP'!$Y:$Y)</f>
        <v>13361</v>
      </c>
      <c r="H115">
        <f>_xlfn.XLOOKUP(A115,'[1]BD LP'!$B:$B,'[1]BD LP'!$AC:$AC)</f>
        <v>10</v>
      </c>
      <c r="I115" s="5">
        <f t="shared" si="1"/>
        <v>1336.1</v>
      </c>
      <c r="J115" s="3">
        <v>45947</v>
      </c>
      <c r="L115" t="s">
        <v>980</v>
      </c>
    </row>
    <row r="116" spans="1:12" x14ac:dyDescent="0.35">
      <c r="A116">
        <v>104527320</v>
      </c>
      <c r="B116" t="s">
        <v>11</v>
      </c>
      <c r="E116" t="s">
        <v>534</v>
      </c>
      <c r="F116" s="1" t="s">
        <v>980</v>
      </c>
      <c r="G116">
        <f>_xlfn.XLOOKUP(A116,'[1]BD LP'!$B:$B,'[1]BD LP'!$Y:$Y)</f>
        <v>13361</v>
      </c>
      <c r="H116">
        <f>_xlfn.XLOOKUP(A116,'[1]BD LP'!$B:$B,'[1]BD LP'!$AC:$AC)</f>
        <v>10</v>
      </c>
      <c r="I116" s="5">
        <f t="shared" si="1"/>
        <v>1336.1</v>
      </c>
      <c r="J116" s="3">
        <v>45947</v>
      </c>
      <c r="L116" t="s">
        <v>980</v>
      </c>
    </row>
    <row r="117" spans="1:12" x14ac:dyDescent="0.35">
      <c r="A117">
        <v>104526560</v>
      </c>
      <c r="B117" t="s">
        <v>15</v>
      </c>
      <c r="E117" t="s">
        <v>534</v>
      </c>
      <c r="F117" s="1" t="s">
        <v>980</v>
      </c>
      <c r="G117">
        <f>_xlfn.XLOOKUP(A117,'[1]BD LP'!$B:$B,'[1]BD LP'!$Y:$Y)</f>
        <v>20924</v>
      </c>
      <c r="H117">
        <f>_xlfn.XLOOKUP(A117,'[1]BD LP'!$B:$B,'[1]BD LP'!$AC:$AC)</f>
        <v>10</v>
      </c>
      <c r="I117" s="5">
        <f t="shared" si="1"/>
        <v>2092.4</v>
      </c>
      <c r="J117" s="3">
        <v>45947</v>
      </c>
      <c r="L117" t="s">
        <v>980</v>
      </c>
    </row>
    <row r="118" spans="1:12" x14ac:dyDescent="0.35">
      <c r="A118">
        <v>104523850</v>
      </c>
      <c r="B118" t="s">
        <v>181</v>
      </c>
      <c r="E118" t="s">
        <v>534</v>
      </c>
      <c r="F118" s="1" t="s">
        <v>980</v>
      </c>
      <c r="G118">
        <f>_xlfn.XLOOKUP(A118,'[1]BD LP'!$B:$B,'[1]BD LP'!$Y:$Y)</f>
        <v>37800</v>
      </c>
      <c r="H118">
        <f>_xlfn.XLOOKUP(A118,'[1]BD LP'!$B:$B,'[1]BD LP'!$AC:$AC)</f>
        <v>0.8</v>
      </c>
      <c r="I118" s="5">
        <f t="shared" si="1"/>
        <v>47250</v>
      </c>
      <c r="J118" s="3">
        <v>45947</v>
      </c>
      <c r="L118" t="s">
        <v>980</v>
      </c>
    </row>
    <row r="119" spans="1:12" x14ac:dyDescent="0.35">
      <c r="A119">
        <v>104523800</v>
      </c>
      <c r="B119" t="s">
        <v>182</v>
      </c>
      <c r="E119" t="s">
        <v>534</v>
      </c>
      <c r="F119" s="1" t="s">
        <v>980</v>
      </c>
      <c r="G119">
        <f>_xlfn.XLOOKUP(A119,'[1]BD LP'!$B:$B,'[1]BD LP'!$Y:$Y)</f>
        <v>37800</v>
      </c>
      <c r="H119">
        <f>_xlfn.XLOOKUP(A119,'[1]BD LP'!$B:$B,'[1]BD LP'!$AC:$AC)</f>
        <v>0.8</v>
      </c>
      <c r="I119" s="5">
        <f t="shared" si="1"/>
        <v>47250</v>
      </c>
      <c r="J119" s="3">
        <v>45947</v>
      </c>
      <c r="L119" t="s">
        <v>980</v>
      </c>
    </row>
    <row r="120" spans="1:12" x14ac:dyDescent="0.35">
      <c r="A120">
        <v>104523840</v>
      </c>
      <c r="B120" t="s">
        <v>183</v>
      </c>
      <c r="E120" t="s">
        <v>534</v>
      </c>
      <c r="F120" s="1" t="s">
        <v>980</v>
      </c>
      <c r="G120">
        <f>_xlfn.XLOOKUP(A120,'[1]BD LP'!$B:$B,'[1]BD LP'!$Y:$Y)</f>
        <v>63000</v>
      </c>
      <c r="H120">
        <f>_xlfn.XLOOKUP(A120,'[1]BD LP'!$B:$B,'[1]BD LP'!$AC:$AC)</f>
        <v>1.1000000000000001</v>
      </c>
      <c r="I120" s="5">
        <f t="shared" si="1"/>
        <v>57272.727272727265</v>
      </c>
      <c r="J120" s="3">
        <v>45947</v>
      </c>
      <c r="L120" t="s">
        <v>980</v>
      </c>
    </row>
    <row r="121" spans="1:12" x14ac:dyDescent="0.35">
      <c r="A121">
        <v>104523790</v>
      </c>
      <c r="B121" t="s">
        <v>184</v>
      </c>
      <c r="E121" t="s">
        <v>534</v>
      </c>
      <c r="F121" s="1" t="s">
        <v>980</v>
      </c>
      <c r="G121">
        <f>_xlfn.XLOOKUP(A121,'[1]BD LP'!$B:$B,'[1]BD LP'!$Y:$Y)</f>
        <v>63000</v>
      </c>
      <c r="H121">
        <f>_xlfn.XLOOKUP(A121,'[1]BD LP'!$B:$B,'[1]BD LP'!$AC:$AC)</f>
        <v>1.1000000000000001</v>
      </c>
      <c r="I121" s="5">
        <f t="shared" si="1"/>
        <v>57272.727272727265</v>
      </c>
      <c r="J121" s="3">
        <v>45947</v>
      </c>
      <c r="L121" t="s">
        <v>980</v>
      </c>
    </row>
    <row r="122" spans="1:12" x14ac:dyDescent="0.35">
      <c r="A122">
        <v>105045410</v>
      </c>
      <c r="B122" t="s">
        <v>185</v>
      </c>
      <c r="E122" t="s">
        <v>534</v>
      </c>
      <c r="F122" s="1" t="s">
        <v>980</v>
      </c>
      <c r="G122" t="e">
        <f>_xlfn.XLOOKUP(A122,'[1]BD LP'!$B:$B,'[1]BD LP'!$Y:$Y)</f>
        <v>#N/A</v>
      </c>
      <c r="H122" t="e">
        <f>_xlfn.XLOOKUP(A122,'[1]BD LP'!$B:$B,'[1]BD LP'!$AC:$AC)</f>
        <v>#N/A</v>
      </c>
      <c r="I122" s="5" t="e">
        <f t="shared" si="1"/>
        <v>#N/A</v>
      </c>
      <c r="J122" s="3">
        <v>45947</v>
      </c>
      <c r="L122" t="s">
        <v>980</v>
      </c>
    </row>
    <row r="123" spans="1:12" x14ac:dyDescent="0.35">
      <c r="A123">
        <v>150001945</v>
      </c>
      <c r="B123" t="s">
        <v>186</v>
      </c>
      <c r="E123" t="s">
        <v>534</v>
      </c>
      <c r="F123" s="1" t="s">
        <v>980</v>
      </c>
      <c r="G123">
        <f>_xlfn.XLOOKUP(A123,'[1]BD LP'!$B:$B,'[1]BD LP'!$Y:$Y)</f>
        <v>6190</v>
      </c>
      <c r="H123">
        <f>_xlfn.XLOOKUP(A123,'[1]BD LP'!$B:$B,'[1]BD LP'!$AC:$AC)</f>
        <v>1</v>
      </c>
      <c r="I123" s="5">
        <f t="shared" si="1"/>
        <v>6190</v>
      </c>
      <c r="J123" s="3">
        <v>45947</v>
      </c>
      <c r="L123" t="s">
        <v>980</v>
      </c>
    </row>
    <row r="124" spans="1:12" x14ac:dyDescent="0.35">
      <c r="A124">
        <v>104545080</v>
      </c>
      <c r="B124" t="s">
        <v>187</v>
      </c>
      <c r="E124" t="s">
        <v>534</v>
      </c>
      <c r="F124" s="1" t="s">
        <v>980</v>
      </c>
      <c r="G124">
        <f>_xlfn.XLOOKUP(A124,'[1]BD LP'!$B:$B,'[1]BD LP'!$Y:$Y)</f>
        <v>10690</v>
      </c>
      <c r="H124">
        <f>_xlfn.XLOOKUP(A124,'[1]BD LP'!$B:$B,'[1]BD LP'!$AC:$AC)</f>
        <v>1</v>
      </c>
      <c r="I124" s="5">
        <f t="shared" si="1"/>
        <v>10690</v>
      </c>
      <c r="J124" s="3">
        <v>45947</v>
      </c>
      <c r="L124" t="s">
        <v>980</v>
      </c>
    </row>
    <row r="125" spans="1:12" x14ac:dyDescent="0.35">
      <c r="A125">
        <v>104529190</v>
      </c>
      <c r="B125" t="s">
        <v>188</v>
      </c>
      <c r="E125" t="s">
        <v>534</v>
      </c>
      <c r="F125" s="1" t="s">
        <v>980</v>
      </c>
      <c r="G125">
        <f>_xlfn.XLOOKUP(A125,'[1]BD LP'!$B:$B,'[1]BD LP'!$Y:$Y)</f>
        <v>54648</v>
      </c>
      <c r="H125">
        <f>_xlfn.XLOOKUP(A125,'[1]BD LP'!$B:$B,'[1]BD LP'!$AC:$AC)</f>
        <v>4.7519999999999998</v>
      </c>
      <c r="I125" s="5">
        <f t="shared" si="1"/>
        <v>11500</v>
      </c>
      <c r="J125" s="3">
        <v>45947</v>
      </c>
      <c r="L125" t="s">
        <v>980</v>
      </c>
    </row>
    <row r="126" spans="1:12" x14ac:dyDescent="0.35">
      <c r="A126">
        <v>104547560</v>
      </c>
      <c r="B126" t="s">
        <v>189</v>
      </c>
      <c r="E126" t="s">
        <v>534</v>
      </c>
      <c r="F126" s="1" t="s">
        <v>980</v>
      </c>
      <c r="G126">
        <f>_xlfn.XLOOKUP(A126,'[1]BD LP'!$B:$B,'[1]BD LP'!$Y:$Y)</f>
        <v>0</v>
      </c>
      <c r="H126">
        <f>_xlfn.XLOOKUP(A126,'[1]BD LP'!$B:$B,'[1]BD LP'!$AC:$AC)</f>
        <v>1</v>
      </c>
      <c r="I126" s="5">
        <f t="shared" si="1"/>
        <v>0</v>
      </c>
      <c r="J126" s="3">
        <v>45947</v>
      </c>
      <c r="L126" t="s">
        <v>980</v>
      </c>
    </row>
    <row r="127" spans="1:12" x14ac:dyDescent="0.35">
      <c r="A127">
        <v>104533730</v>
      </c>
      <c r="B127" t="s">
        <v>190</v>
      </c>
      <c r="E127" t="s">
        <v>534</v>
      </c>
      <c r="F127" s="1" t="s">
        <v>980</v>
      </c>
      <c r="G127">
        <f>_xlfn.XLOOKUP(A127,'[1]BD LP'!$B:$B,'[1]BD LP'!$Y:$Y)</f>
        <v>61000</v>
      </c>
      <c r="H127">
        <f>_xlfn.XLOOKUP(A127,'[1]BD LP'!$B:$B,'[1]BD LP'!$AC:$AC)</f>
        <v>12.06</v>
      </c>
      <c r="I127" s="5">
        <f t="shared" si="1"/>
        <v>5058.0431177446098</v>
      </c>
      <c r="J127" s="3">
        <v>45947</v>
      </c>
      <c r="L127" t="s">
        <v>980</v>
      </c>
    </row>
    <row r="128" spans="1:12" x14ac:dyDescent="0.35">
      <c r="A128">
        <v>104533320</v>
      </c>
      <c r="B128" t="s">
        <v>191</v>
      </c>
      <c r="E128" t="s">
        <v>534</v>
      </c>
      <c r="F128" s="1" t="s">
        <v>980</v>
      </c>
      <c r="G128">
        <f>_xlfn.XLOOKUP(A128,'[1]BD LP'!$B:$B,'[1]BD LP'!$Y:$Y)</f>
        <v>57000</v>
      </c>
      <c r="H128">
        <f>_xlfn.XLOOKUP(A128,'[1]BD LP'!$B:$B,'[1]BD LP'!$AC:$AC)</f>
        <v>10</v>
      </c>
      <c r="I128" s="5">
        <f t="shared" si="1"/>
        <v>5700</v>
      </c>
      <c r="J128" s="3">
        <v>45947</v>
      </c>
      <c r="L128" t="s">
        <v>980</v>
      </c>
    </row>
    <row r="129" spans="1:12" x14ac:dyDescent="0.35">
      <c r="A129">
        <v>150000009</v>
      </c>
      <c r="B129" t="s">
        <v>192</v>
      </c>
      <c r="E129" t="s">
        <v>534</v>
      </c>
      <c r="F129" s="1" t="s">
        <v>980</v>
      </c>
      <c r="G129">
        <f>_xlfn.XLOOKUP(A129,'[1]BD LP'!$B:$B,'[1]BD LP'!$Y:$Y)</f>
        <v>59000</v>
      </c>
      <c r="H129">
        <f>_xlfn.XLOOKUP(A129,'[1]BD LP'!$B:$B,'[1]BD LP'!$AC:$AC)</f>
        <v>12.492000000000001</v>
      </c>
      <c r="I129" s="5">
        <f t="shared" si="1"/>
        <v>4723.0227345501116</v>
      </c>
      <c r="J129" s="3">
        <v>45947</v>
      </c>
      <c r="L129" t="s">
        <v>980</v>
      </c>
    </row>
    <row r="130" spans="1:12" x14ac:dyDescent="0.35">
      <c r="A130">
        <v>104360380</v>
      </c>
      <c r="B130" t="s">
        <v>193</v>
      </c>
      <c r="E130" t="s">
        <v>534</v>
      </c>
      <c r="F130" s="1" t="s">
        <v>980</v>
      </c>
      <c r="G130" t="e">
        <f>_xlfn.XLOOKUP(A130,'[1]BD LP'!$B:$B,'[1]BD LP'!$Y:$Y)</f>
        <v>#N/A</v>
      </c>
      <c r="H130" t="e">
        <f>_xlfn.XLOOKUP(A130,'[1]BD LP'!$B:$B,'[1]BD LP'!$AC:$AC)</f>
        <v>#N/A</v>
      </c>
      <c r="I130" s="5" t="e">
        <f t="shared" si="1"/>
        <v>#N/A</v>
      </c>
      <c r="J130" s="3">
        <v>45947</v>
      </c>
      <c r="L130" t="s">
        <v>980</v>
      </c>
    </row>
    <row r="131" spans="1:12" x14ac:dyDescent="0.35">
      <c r="A131">
        <v>104521430</v>
      </c>
      <c r="B131" t="s">
        <v>194</v>
      </c>
      <c r="E131" t="s">
        <v>534</v>
      </c>
      <c r="F131" s="1" t="s">
        <v>980</v>
      </c>
      <c r="G131">
        <f>_xlfn.XLOOKUP(A131,'[1]BD LP'!$B:$B,'[1]BD LP'!$Y:$Y)</f>
        <v>4090</v>
      </c>
      <c r="H131">
        <f>_xlfn.XLOOKUP(A131,'[1]BD LP'!$B:$B,'[1]BD LP'!$AC:$AC)</f>
        <v>1</v>
      </c>
      <c r="I131" s="5">
        <f t="shared" ref="I131:I194" si="2">G131/H131</f>
        <v>4090</v>
      </c>
      <c r="J131" s="3">
        <v>45947</v>
      </c>
      <c r="L131" t="s">
        <v>980</v>
      </c>
    </row>
    <row r="132" spans="1:12" x14ac:dyDescent="0.35">
      <c r="A132">
        <v>104519290</v>
      </c>
      <c r="B132" t="s">
        <v>195</v>
      </c>
      <c r="E132" t="s">
        <v>534</v>
      </c>
      <c r="F132" s="1" t="s">
        <v>980</v>
      </c>
      <c r="G132">
        <f>_xlfn.XLOOKUP(A132,'[1]BD LP'!$B:$B,'[1]BD LP'!$Y:$Y)</f>
        <v>39950</v>
      </c>
      <c r="H132">
        <f>_xlfn.XLOOKUP(A132,'[1]BD LP'!$B:$B,'[1]BD LP'!$AC:$AC)</f>
        <v>5</v>
      </c>
      <c r="I132" s="5">
        <f t="shared" si="2"/>
        <v>7990</v>
      </c>
      <c r="J132" s="3">
        <v>45947</v>
      </c>
      <c r="L132" t="s">
        <v>980</v>
      </c>
    </row>
    <row r="133" spans="1:12" x14ac:dyDescent="0.35">
      <c r="A133">
        <v>104340050</v>
      </c>
      <c r="B133" t="s">
        <v>196</v>
      </c>
      <c r="E133" t="s">
        <v>534</v>
      </c>
      <c r="F133" s="1" t="s">
        <v>980</v>
      </c>
      <c r="G133">
        <f>_xlfn.XLOOKUP(A133,'[1]BD LP'!$B:$B,'[1]BD LP'!$Y:$Y)</f>
        <v>75900</v>
      </c>
      <c r="H133">
        <f>_xlfn.XLOOKUP(A133,'[1]BD LP'!$B:$B,'[1]BD LP'!$AC:$AC)</f>
        <v>10</v>
      </c>
      <c r="I133" s="5">
        <f t="shared" si="2"/>
        <v>7590</v>
      </c>
      <c r="J133" s="3">
        <v>45947</v>
      </c>
      <c r="L133" t="s">
        <v>980</v>
      </c>
    </row>
    <row r="134" spans="1:12" x14ac:dyDescent="0.35">
      <c r="A134">
        <v>104340780</v>
      </c>
      <c r="B134" t="s">
        <v>197</v>
      </c>
      <c r="E134" t="s">
        <v>534</v>
      </c>
      <c r="F134" s="1" t="s">
        <v>980</v>
      </c>
      <c r="G134">
        <f>_xlfn.XLOOKUP(A134,'[1]BD LP'!$B:$B,'[1]BD LP'!$Y:$Y)</f>
        <v>28500</v>
      </c>
      <c r="H134">
        <f>_xlfn.XLOOKUP(A134,'[1]BD LP'!$B:$B,'[1]BD LP'!$AC:$AC)</f>
        <v>5</v>
      </c>
      <c r="I134" s="5">
        <f t="shared" si="2"/>
        <v>5700</v>
      </c>
      <c r="J134" s="3">
        <v>45947</v>
      </c>
      <c r="L134" t="s">
        <v>980</v>
      </c>
    </row>
    <row r="135" spans="1:12" x14ac:dyDescent="0.35">
      <c r="A135">
        <v>104544770</v>
      </c>
      <c r="B135" t="s">
        <v>198</v>
      </c>
      <c r="E135" t="s">
        <v>534</v>
      </c>
      <c r="F135" s="1" t="s">
        <v>980</v>
      </c>
      <c r="G135">
        <f>_xlfn.XLOOKUP(A135,'[1]BD LP'!$B:$B,'[1]BD LP'!$Y:$Y)</f>
        <v>52000</v>
      </c>
      <c r="H135">
        <f>_xlfn.XLOOKUP(A135,'[1]BD LP'!$B:$B,'[1]BD LP'!$AC:$AC)</f>
        <v>5.44</v>
      </c>
      <c r="I135" s="5">
        <f t="shared" si="2"/>
        <v>9558.823529411764</v>
      </c>
      <c r="J135" s="3">
        <v>45947</v>
      </c>
      <c r="L135" t="s">
        <v>980</v>
      </c>
    </row>
    <row r="136" spans="1:12" x14ac:dyDescent="0.35">
      <c r="A136">
        <v>104539340</v>
      </c>
      <c r="B136" t="s">
        <v>199</v>
      </c>
      <c r="E136" t="s">
        <v>534</v>
      </c>
      <c r="F136" s="1" t="s">
        <v>980</v>
      </c>
      <c r="G136">
        <f>_xlfn.XLOOKUP(A136,'[1]BD LP'!$B:$B,'[1]BD LP'!$Y:$Y)</f>
        <v>24000</v>
      </c>
      <c r="H136">
        <f>_xlfn.XLOOKUP(A136,'[1]BD LP'!$B:$B,'[1]BD LP'!$AC:$AC)</f>
        <v>10</v>
      </c>
      <c r="I136" s="5">
        <f t="shared" si="2"/>
        <v>2400</v>
      </c>
      <c r="J136" s="3">
        <v>45947</v>
      </c>
      <c r="L136" t="s">
        <v>980</v>
      </c>
    </row>
    <row r="137" spans="1:12" x14ac:dyDescent="0.35">
      <c r="A137">
        <v>104544680</v>
      </c>
      <c r="B137" t="s">
        <v>200</v>
      </c>
      <c r="E137" t="s">
        <v>534</v>
      </c>
      <c r="F137" s="1" t="s">
        <v>980</v>
      </c>
      <c r="G137">
        <f>_xlfn.XLOOKUP(A137,'[1]BD LP'!$B:$B,'[1]BD LP'!$Y:$Y)</f>
        <v>20700</v>
      </c>
      <c r="H137">
        <f>_xlfn.XLOOKUP(A137,'[1]BD LP'!$B:$B,'[1]BD LP'!$AC:$AC)</f>
        <v>10</v>
      </c>
      <c r="I137" s="5">
        <f t="shared" si="2"/>
        <v>2070</v>
      </c>
      <c r="J137" s="3">
        <v>45947</v>
      </c>
      <c r="L137" t="s">
        <v>980</v>
      </c>
    </row>
    <row r="138" spans="1:12" x14ac:dyDescent="0.35">
      <c r="A138">
        <v>104330690</v>
      </c>
      <c r="B138" t="s">
        <v>200</v>
      </c>
      <c r="E138" t="s">
        <v>534</v>
      </c>
      <c r="F138" s="1" t="s">
        <v>980</v>
      </c>
      <c r="G138" t="e">
        <f>_xlfn.XLOOKUP(A138,'[1]BD LP'!$B:$B,'[1]BD LP'!$Y:$Y)</f>
        <v>#N/A</v>
      </c>
      <c r="H138" t="e">
        <f>_xlfn.XLOOKUP(A138,'[1]BD LP'!$B:$B,'[1]BD LP'!$AC:$AC)</f>
        <v>#N/A</v>
      </c>
      <c r="I138" s="5" t="e">
        <f t="shared" si="2"/>
        <v>#N/A</v>
      </c>
      <c r="J138" s="3">
        <v>45947</v>
      </c>
      <c r="L138" t="s">
        <v>980</v>
      </c>
    </row>
    <row r="139" spans="1:12" x14ac:dyDescent="0.35">
      <c r="A139">
        <v>102200086</v>
      </c>
      <c r="B139" t="s">
        <v>201</v>
      </c>
      <c r="E139" t="s">
        <v>534</v>
      </c>
      <c r="F139" s="1" t="s">
        <v>980</v>
      </c>
      <c r="G139">
        <f>_xlfn.XLOOKUP(A139,'[1]BD LP'!$B:$B,'[1]BD LP'!$Y:$Y)</f>
        <v>14400</v>
      </c>
      <c r="H139">
        <f>_xlfn.XLOOKUP(A139,'[1]BD LP'!$B:$B,'[1]BD LP'!$AC:$AC)</f>
        <v>9.6</v>
      </c>
      <c r="I139" s="5">
        <f t="shared" si="2"/>
        <v>1500</v>
      </c>
      <c r="J139" s="3">
        <v>45947</v>
      </c>
      <c r="L139" t="s">
        <v>980</v>
      </c>
    </row>
    <row r="140" spans="1:12" x14ac:dyDescent="0.35">
      <c r="A140">
        <v>104540300</v>
      </c>
      <c r="B140" t="s">
        <v>202</v>
      </c>
      <c r="E140" t="s">
        <v>534</v>
      </c>
      <c r="F140" s="1" t="s">
        <v>980</v>
      </c>
      <c r="G140">
        <f>_xlfn.XLOOKUP(A140,'[1]BD LP'!$B:$B,'[1]BD LP'!$Y:$Y)</f>
        <v>17526</v>
      </c>
      <c r="H140">
        <f>_xlfn.XLOOKUP(A140,'[1]BD LP'!$B:$B,'[1]BD LP'!$AC:$AC)</f>
        <v>10</v>
      </c>
      <c r="I140" s="5">
        <f t="shared" si="2"/>
        <v>1752.6</v>
      </c>
      <c r="J140" s="3">
        <v>45947</v>
      </c>
      <c r="L140" t="s">
        <v>980</v>
      </c>
    </row>
    <row r="141" spans="1:12" x14ac:dyDescent="0.35">
      <c r="A141">
        <v>104540280</v>
      </c>
      <c r="B141" t="s">
        <v>203</v>
      </c>
      <c r="E141" t="s">
        <v>534</v>
      </c>
      <c r="F141" s="1" t="s">
        <v>980</v>
      </c>
      <c r="G141">
        <f>_xlfn.XLOOKUP(A141,'[1]BD LP'!$B:$B,'[1]BD LP'!$Y:$Y)</f>
        <v>33500</v>
      </c>
      <c r="H141">
        <f>_xlfn.XLOOKUP(A141,'[1]BD LP'!$B:$B,'[1]BD LP'!$AC:$AC)</f>
        <v>8.64</v>
      </c>
      <c r="I141" s="5">
        <f t="shared" si="2"/>
        <v>3877.3148148148148</v>
      </c>
      <c r="J141" s="3">
        <v>45947</v>
      </c>
      <c r="L141" t="s">
        <v>980</v>
      </c>
    </row>
    <row r="142" spans="1:12" x14ac:dyDescent="0.35">
      <c r="A142">
        <v>104540190</v>
      </c>
      <c r="B142" t="s">
        <v>204</v>
      </c>
      <c r="E142" t="s">
        <v>534</v>
      </c>
      <c r="F142" s="1" t="s">
        <v>980</v>
      </c>
      <c r="G142">
        <f>_xlfn.XLOOKUP(A142,'[1]BD LP'!$B:$B,'[1]BD LP'!$Y:$Y)</f>
        <v>17010</v>
      </c>
      <c r="H142">
        <f>_xlfn.XLOOKUP(A142,'[1]BD LP'!$B:$B,'[1]BD LP'!$AC:$AC)</f>
        <v>10</v>
      </c>
      <c r="I142" s="5">
        <f t="shared" si="2"/>
        <v>1701</v>
      </c>
      <c r="J142" s="3">
        <v>45947</v>
      </c>
      <c r="L142" t="s">
        <v>980</v>
      </c>
    </row>
    <row r="143" spans="1:12" x14ac:dyDescent="0.35">
      <c r="A143">
        <v>104540210</v>
      </c>
      <c r="B143" t="s">
        <v>62</v>
      </c>
      <c r="E143" t="s">
        <v>534</v>
      </c>
      <c r="F143" s="1" t="s">
        <v>980</v>
      </c>
      <c r="G143">
        <f>_xlfn.XLOOKUP(A143,'[1]BD LP'!$B:$B,'[1]BD LP'!$Y:$Y)</f>
        <v>19590</v>
      </c>
      <c r="H143">
        <f>_xlfn.XLOOKUP(A143,'[1]BD LP'!$B:$B,'[1]BD LP'!$AC:$AC)</f>
        <v>10</v>
      </c>
      <c r="I143" s="5">
        <f t="shared" si="2"/>
        <v>1959</v>
      </c>
      <c r="J143" s="3">
        <v>45947</v>
      </c>
      <c r="L143" t="s">
        <v>980</v>
      </c>
    </row>
    <row r="144" spans="1:12" x14ac:dyDescent="0.35">
      <c r="A144">
        <v>102200082</v>
      </c>
      <c r="B144" t="s">
        <v>205</v>
      </c>
      <c r="E144" t="s">
        <v>534</v>
      </c>
      <c r="F144" s="1" t="s">
        <v>980</v>
      </c>
      <c r="G144">
        <f>_xlfn.XLOOKUP(A144,'[1]BD LP'!$B:$B,'[1]BD LP'!$Y:$Y)</f>
        <v>8000</v>
      </c>
      <c r="H144">
        <f>_xlfn.XLOOKUP(A144,'[1]BD LP'!$B:$B,'[1]BD LP'!$AC:$AC)</f>
        <v>4.8</v>
      </c>
      <c r="I144" s="5">
        <f t="shared" si="2"/>
        <v>1666.6666666666667</v>
      </c>
      <c r="J144" s="3">
        <v>45947</v>
      </c>
      <c r="L144" t="s">
        <v>980</v>
      </c>
    </row>
    <row r="145" spans="1:12" x14ac:dyDescent="0.35">
      <c r="A145">
        <v>104540290</v>
      </c>
      <c r="B145" t="s">
        <v>206</v>
      </c>
      <c r="E145" t="s">
        <v>534</v>
      </c>
      <c r="F145" s="1" t="s">
        <v>980</v>
      </c>
      <c r="G145">
        <f>_xlfn.XLOOKUP(A145,'[1]BD LP'!$B:$B,'[1]BD LP'!$Y:$Y)</f>
        <v>17526</v>
      </c>
      <c r="H145">
        <f>_xlfn.XLOOKUP(A145,'[1]BD LP'!$B:$B,'[1]BD LP'!$AC:$AC)</f>
        <v>10</v>
      </c>
      <c r="I145" s="5">
        <f t="shared" si="2"/>
        <v>1752.6</v>
      </c>
      <c r="J145" s="3">
        <v>45947</v>
      </c>
      <c r="L145" t="s">
        <v>980</v>
      </c>
    </row>
    <row r="146" spans="1:12" x14ac:dyDescent="0.35">
      <c r="A146">
        <v>150001309</v>
      </c>
      <c r="B146" t="s">
        <v>56</v>
      </c>
      <c r="E146" t="s">
        <v>534</v>
      </c>
      <c r="F146" s="1" t="s">
        <v>980</v>
      </c>
      <c r="G146">
        <f>_xlfn.XLOOKUP(A146,'[1]BD LP'!$B:$B,'[1]BD LP'!$Y:$Y)</f>
        <v>22899</v>
      </c>
      <c r="H146">
        <f>_xlfn.XLOOKUP(A146,'[1]BD LP'!$B:$B,'[1]BD LP'!$AC:$AC)</f>
        <v>10</v>
      </c>
      <c r="I146" s="5">
        <f t="shared" si="2"/>
        <v>2289.9</v>
      </c>
      <c r="J146" s="3">
        <v>45947</v>
      </c>
      <c r="L146" t="s">
        <v>980</v>
      </c>
    </row>
    <row r="147" spans="1:12" x14ac:dyDescent="0.35">
      <c r="A147">
        <v>104540180</v>
      </c>
      <c r="B147" t="s">
        <v>207</v>
      </c>
      <c r="E147" t="s">
        <v>534</v>
      </c>
      <c r="F147" s="1" t="s">
        <v>980</v>
      </c>
      <c r="G147">
        <f>_xlfn.XLOOKUP(A147,'[1]BD LP'!$B:$B,'[1]BD LP'!$Y:$Y)</f>
        <v>17010</v>
      </c>
      <c r="H147">
        <f>_xlfn.XLOOKUP(A147,'[1]BD LP'!$B:$B,'[1]BD LP'!$AC:$AC)</f>
        <v>10</v>
      </c>
      <c r="I147" s="5">
        <f t="shared" si="2"/>
        <v>1701</v>
      </c>
      <c r="J147" s="3">
        <v>45947</v>
      </c>
      <c r="L147" t="s">
        <v>980</v>
      </c>
    </row>
    <row r="148" spans="1:12" x14ac:dyDescent="0.35">
      <c r="A148">
        <v>104540200</v>
      </c>
      <c r="B148" t="s">
        <v>208</v>
      </c>
      <c r="E148" t="s">
        <v>534</v>
      </c>
      <c r="F148" s="1" t="s">
        <v>980</v>
      </c>
      <c r="G148">
        <f>_xlfn.XLOOKUP(A148,'[1]BD LP'!$B:$B,'[1]BD LP'!$Y:$Y)</f>
        <v>17010</v>
      </c>
      <c r="H148">
        <f>_xlfn.XLOOKUP(A148,'[1]BD LP'!$B:$B,'[1]BD LP'!$AC:$AC)</f>
        <v>10</v>
      </c>
      <c r="I148" s="5">
        <f t="shared" si="2"/>
        <v>1701</v>
      </c>
      <c r="J148" s="3">
        <v>45947</v>
      </c>
      <c r="L148" t="s">
        <v>980</v>
      </c>
    </row>
    <row r="149" spans="1:12" x14ac:dyDescent="0.35">
      <c r="A149">
        <v>102200083</v>
      </c>
      <c r="B149" t="s">
        <v>209</v>
      </c>
      <c r="E149" t="s">
        <v>534</v>
      </c>
      <c r="F149" s="1" t="s">
        <v>980</v>
      </c>
      <c r="G149">
        <f>_xlfn.XLOOKUP(A149,'[1]BD LP'!$B:$B,'[1]BD LP'!$Y:$Y)</f>
        <v>16000</v>
      </c>
      <c r="H149">
        <f>_xlfn.XLOOKUP(A149,'[1]BD LP'!$B:$B,'[1]BD LP'!$AC:$AC)</f>
        <v>9.6</v>
      </c>
      <c r="I149" s="5">
        <f t="shared" si="2"/>
        <v>1666.6666666666667</v>
      </c>
      <c r="J149" s="3">
        <v>45947</v>
      </c>
      <c r="L149" t="s">
        <v>980</v>
      </c>
    </row>
    <row r="150" spans="1:12" x14ac:dyDescent="0.35">
      <c r="A150">
        <v>104540250</v>
      </c>
      <c r="B150" t="s">
        <v>210</v>
      </c>
      <c r="E150" t="s">
        <v>534</v>
      </c>
      <c r="F150" s="1" t="s">
        <v>980</v>
      </c>
      <c r="G150">
        <f>_xlfn.XLOOKUP(A150,'[1]BD LP'!$B:$B,'[1]BD LP'!$Y:$Y)</f>
        <v>17010</v>
      </c>
      <c r="H150">
        <f>_xlfn.XLOOKUP(A150,'[1]BD LP'!$B:$B,'[1]BD LP'!$AC:$AC)</f>
        <v>10</v>
      </c>
      <c r="I150" s="5">
        <f t="shared" si="2"/>
        <v>1701</v>
      </c>
      <c r="J150" s="3">
        <v>45947</v>
      </c>
      <c r="L150" t="s">
        <v>980</v>
      </c>
    </row>
    <row r="151" spans="1:12" x14ac:dyDescent="0.35">
      <c r="A151">
        <v>104540310</v>
      </c>
      <c r="B151" t="s">
        <v>55</v>
      </c>
      <c r="E151" t="s">
        <v>534</v>
      </c>
      <c r="F151" s="1" t="s">
        <v>980</v>
      </c>
      <c r="G151">
        <f>_xlfn.XLOOKUP(A151,'[1]BD LP'!$B:$B,'[1]BD LP'!$Y:$Y)</f>
        <v>22270</v>
      </c>
      <c r="H151">
        <f>_xlfn.XLOOKUP(A151,'[1]BD LP'!$B:$B,'[1]BD LP'!$AC:$AC)</f>
        <v>12</v>
      </c>
      <c r="I151" s="5">
        <f t="shared" si="2"/>
        <v>1855.8333333333333</v>
      </c>
      <c r="J151" s="3">
        <v>45947</v>
      </c>
      <c r="L151" t="s">
        <v>980</v>
      </c>
    </row>
    <row r="152" spans="1:12" x14ac:dyDescent="0.35">
      <c r="A152">
        <v>102500042</v>
      </c>
      <c r="B152" t="s">
        <v>38</v>
      </c>
      <c r="E152" t="s">
        <v>534</v>
      </c>
      <c r="F152" s="1" t="s">
        <v>980</v>
      </c>
      <c r="G152">
        <f>_xlfn.XLOOKUP(A152,'[1]BD LP'!$B:$B,'[1]BD LP'!$Y:$Y)</f>
        <v>24000</v>
      </c>
      <c r="H152">
        <f>_xlfn.XLOOKUP(A152,'[1]BD LP'!$B:$B,'[1]BD LP'!$AC:$AC)</f>
        <v>6</v>
      </c>
      <c r="I152" s="5">
        <f t="shared" si="2"/>
        <v>4000</v>
      </c>
      <c r="J152" s="3">
        <v>45947</v>
      </c>
      <c r="L152" t="s">
        <v>980</v>
      </c>
    </row>
    <row r="153" spans="1:12" x14ac:dyDescent="0.35">
      <c r="A153">
        <v>104534820</v>
      </c>
      <c r="B153" t="s">
        <v>211</v>
      </c>
      <c r="E153" t="s">
        <v>534</v>
      </c>
      <c r="F153" s="1" t="s">
        <v>980</v>
      </c>
      <c r="G153">
        <f>_xlfn.XLOOKUP(A153,'[1]BD LP'!$B:$B,'[1]BD LP'!$Y:$Y)</f>
        <v>50900</v>
      </c>
      <c r="H153">
        <f>_xlfn.XLOOKUP(A153,'[1]BD LP'!$B:$B,'[1]BD LP'!$AC:$AC)</f>
        <v>18</v>
      </c>
      <c r="I153" s="5">
        <f t="shared" si="2"/>
        <v>2827.7777777777778</v>
      </c>
      <c r="J153" s="3">
        <v>45947</v>
      </c>
      <c r="L153" t="s">
        <v>980</v>
      </c>
    </row>
    <row r="154" spans="1:12" x14ac:dyDescent="0.35">
      <c r="A154">
        <v>201200012</v>
      </c>
      <c r="B154" t="s">
        <v>212</v>
      </c>
      <c r="E154" t="s">
        <v>534</v>
      </c>
      <c r="F154" s="1" t="s">
        <v>980</v>
      </c>
      <c r="G154">
        <f>_xlfn.XLOOKUP(A154,'[1]BD LP'!$B:$B,'[1]BD LP'!$Y:$Y)</f>
        <v>25500</v>
      </c>
      <c r="H154">
        <f>_xlfn.XLOOKUP(A154,'[1]BD LP'!$B:$B,'[1]BD LP'!$AC:$AC)</f>
        <v>13.5</v>
      </c>
      <c r="I154" s="5">
        <f t="shared" si="2"/>
        <v>1888.8888888888889</v>
      </c>
      <c r="J154" s="3">
        <v>45947</v>
      </c>
      <c r="L154" t="s">
        <v>980</v>
      </c>
    </row>
    <row r="155" spans="1:12" x14ac:dyDescent="0.35">
      <c r="A155">
        <v>104515840</v>
      </c>
      <c r="B155" t="s">
        <v>213</v>
      </c>
      <c r="E155" t="s">
        <v>534</v>
      </c>
      <c r="F155" s="1" t="s">
        <v>980</v>
      </c>
      <c r="G155">
        <f>_xlfn.XLOOKUP(A155,'[1]BD LP'!$B:$B,'[1]BD LP'!$Y:$Y)</f>
        <v>60000</v>
      </c>
      <c r="H155">
        <f>_xlfn.XLOOKUP(A155,'[1]BD LP'!$B:$B,'[1]BD LP'!$AC:$AC)</f>
        <v>5</v>
      </c>
      <c r="I155" s="5">
        <f t="shared" si="2"/>
        <v>12000</v>
      </c>
      <c r="J155" s="3">
        <v>45947</v>
      </c>
      <c r="L155" t="s">
        <v>980</v>
      </c>
    </row>
    <row r="156" spans="1:12" x14ac:dyDescent="0.35">
      <c r="A156">
        <v>104516280</v>
      </c>
      <c r="B156" t="s">
        <v>214</v>
      </c>
      <c r="E156" t="s">
        <v>534</v>
      </c>
      <c r="F156" s="1" t="s">
        <v>980</v>
      </c>
      <c r="G156">
        <f>_xlfn.XLOOKUP(A156,'[1]BD LP'!$B:$B,'[1]BD LP'!$Y:$Y)</f>
        <v>140000</v>
      </c>
      <c r="H156">
        <f>_xlfn.XLOOKUP(A156,'[1]BD LP'!$B:$B,'[1]BD LP'!$AC:$AC)</f>
        <v>10</v>
      </c>
      <c r="I156" s="5">
        <f t="shared" si="2"/>
        <v>14000</v>
      </c>
      <c r="J156" s="3">
        <v>45947</v>
      </c>
      <c r="L156" t="s">
        <v>980</v>
      </c>
    </row>
    <row r="157" spans="1:12" x14ac:dyDescent="0.35">
      <c r="A157">
        <v>104512990</v>
      </c>
      <c r="B157" t="s">
        <v>215</v>
      </c>
      <c r="E157" t="s">
        <v>534</v>
      </c>
      <c r="F157" s="1" t="s">
        <v>980</v>
      </c>
      <c r="G157">
        <f>_xlfn.XLOOKUP(A157,'[1]BD LP'!$B:$B,'[1]BD LP'!$Y:$Y)</f>
        <v>17000</v>
      </c>
      <c r="H157">
        <f>_xlfn.XLOOKUP(A157,'[1]BD LP'!$B:$B,'[1]BD LP'!$AC:$AC)</f>
        <v>10</v>
      </c>
      <c r="I157" s="5">
        <f t="shared" si="2"/>
        <v>1700</v>
      </c>
      <c r="J157" s="3">
        <v>45947</v>
      </c>
      <c r="L157" t="s">
        <v>980</v>
      </c>
    </row>
    <row r="158" spans="1:12" x14ac:dyDescent="0.35">
      <c r="A158">
        <v>104545250</v>
      </c>
      <c r="B158" t="s">
        <v>216</v>
      </c>
      <c r="E158" t="s">
        <v>534</v>
      </c>
      <c r="F158" s="1" t="s">
        <v>980</v>
      </c>
      <c r="G158">
        <f>_xlfn.XLOOKUP(A158,'[1]BD LP'!$B:$B,'[1]BD LP'!$Y:$Y)</f>
        <v>77000</v>
      </c>
      <c r="H158">
        <f>_xlfn.XLOOKUP(A158,'[1]BD LP'!$B:$B,'[1]BD LP'!$AC:$AC)</f>
        <v>18</v>
      </c>
      <c r="I158" s="5">
        <f t="shared" si="2"/>
        <v>4277.7777777777774</v>
      </c>
      <c r="J158" s="3">
        <v>45947</v>
      </c>
      <c r="L158" t="s">
        <v>980</v>
      </c>
    </row>
    <row r="159" spans="1:12" x14ac:dyDescent="0.35">
      <c r="A159">
        <v>104539350</v>
      </c>
      <c r="B159" t="s">
        <v>217</v>
      </c>
      <c r="E159" t="s">
        <v>534</v>
      </c>
      <c r="F159" s="1" t="s">
        <v>980</v>
      </c>
      <c r="G159">
        <f>_xlfn.XLOOKUP(A159,'[1]BD LP'!$B:$B,'[1]BD LP'!$Y:$Y)</f>
        <v>77000</v>
      </c>
      <c r="H159">
        <f>_xlfn.XLOOKUP(A159,'[1]BD LP'!$B:$B,'[1]BD LP'!$AC:$AC)</f>
        <v>18.72</v>
      </c>
      <c r="I159" s="5">
        <f t="shared" si="2"/>
        <v>4113.2478632478633</v>
      </c>
      <c r="J159" s="3">
        <v>45947</v>
      </c>
      <c r="L159" t="s">
        <v>980</v>
      </c>
    </row>
    <row r="160" spans="1:12" x14ac:dyDescent="0.35">
      <c r="A160">
        <v>150000017</v>
      </c>
      <c r="B160" t="s">
        <v>218</v>
      </c>
      <c r="E160" t="s">
        <v>534</v>
      </c>
      <c r="F160" s="1" t="s">
        <v>980</v>
      </c>
      <c r="G160">
        <f>_xlfn.XLOOKUP(A160,'[1]BD LP'!$B:$B,'[1]BD LP'!$Y:$Y)</f>
        <v>96500</v>
      </c>
      <c r="H160">
        <f>_xlfn.XLOOKUP(A160,'[1]BD LP'!$B:$B,'[1]BD LP'!$AC:$AC)</f>
        <v>19.056000000000001</v>
      </c>
      <c r="I160" s="5">
        <f t="shared" si="2"/>
        <v>5064.0218303946258</v>
      </c>
      <c r="J160" s="3">
        <v>45947</v>
      </c>
      <c r="L160" t="s">
        <v>980</v>
      </c>
    </row>
    <row r="161" spans="1:12" x14ac:dyDescent="0.35">
      <c r="A161">
        <v>101310213</v>
      </c>
      <c r="B161" t="s">
        <v>219</v>
      </c>
      <c r="E161" t="s">
        <v>534</v>
      </c>
      <c r="F161" s="1" t="s">
        <v>980</v>
      </c>
      <c r="G161">
        <f>_xlfn.XLOOKUP(A161,'[1]BD LP'!$B:$B,'[1]BD LP'!$Y:$Y)</f>
        <v>115000</v>
      </c>
      <c r="H161">
        <f>_xlfn.XLOOKUP(A161,'[1]BD LP'!$B:$B,'[1]BD LP'!$AC:$AC)</f>
        <v>10</v>
      </c>
      <c r="I161" s="5">
        <f t="shared" si="2"/>
        <v>11500</v>
      </c>
      <c r="J161" s="3">
        <v>45947</v>
      </c>
      <c r="L161" t="s">
        <v>980</v>
      </c>
    </row>
    <row r="162" spans="1:12" x14ac:dyDescent="0.35">
      <c r="A162">
        <v>104533410</v>
      </c>
      <c r="B162" t="s">
        <v>220</v>
      </c>
      <c r="E162" t="s">
        <v>534</v>
      </c>
      <c r="F162" s="1" t="s">
        <v>980</v>
      </c>
      <c r="G162">
        <f>_xlfn.XLOOKUP(A162,'[1]BD LP'!$B:$B,'[1]BD LP'!$Y:$Y)</f>
        <v>174750</v>
      </c>
      <c r="H162">
        <f>_xlfn.XLOOKUP(A162,'[1]BD LP'!$B:$B,'[1]BD LP'!$AC:$AC)</f>
        <v>25</v>
      </c>
      <c r="I162" s="5">
        <f t="shared" si="2"/>
        <v>6990</v>
      </c>
      <c r="J162" s="3">
        <v>45947</v>
      </c>
      <c r="L162" t="s">
        <v>980</v>
      </c>
    </row>
    <row r="163" spans="1:12" x14ac:dyDescent="0.35">
      <c r="A163">
        <v>150000892</v>
      </c>
      <c r="B163" t="s">
        <v>221</v>
      </c>
      <c r="E163" t="s">
        <v>534</v>
      </c>
      <c r="F163" s="1" t="s">
        <v>980</v>
      </c>
      <c r="G163">
        <f>_xlfn.XLOOKUP(A163,'[1]BD LP'!$B:$B,'[1]BD LP'!$Y:$Y)</f>
        <v>25800</v>
      </c>
      <c r="H163">
        <f>_xlfn.XLOOKUP(A163,'[1]BD LP'!$B:$B,'[1]BD LP'!$AC:$AC)</f>
        <v>10.4</v>
      </c>
      <c r="I163" s="5">
        <f t="shared" si="2"/>
        <v>2480.7692307692305</v>
      </c>
      <c r="J163" s="3">
        <v>45947</v>
      </c>
      <c r="L163" t="s">
        <v>980</v>
      </c>
    </row>
    <row r="164" spans="1:12" x14ac:dyDescent="0.35">
      <c r="A164">
        <v>104528800</v>
      </c>
      <c r="B164" t="s">
        <v>222</v>
      </c>
      <c r="E164" t="s">
        <v>534</v>
      </c>
      <c r="F164" s="1" t="s">
        <v>980</v>
      </c>
      <c r="G164">
        <f>_xlfn.XLOOKUP(A164,'[1]BD LP'!$B:$B,'[1]BD LP'!$Y:$Y)</f>
        <v>18400</v>
      </c>
      <c r="H164">
        <f>_xlfn.XLOOKUP(A164,'[1]BD LP'!$B:$B,'[1]BD LP'!$AC:$AC)</f>
        <v>10</v>
      </c>
      <c r="I164" s="5">
        <f t="shared" si="2"/>
        <v>1840</v>
      </c>
      <c r="J164" s="3">
        <v>45947</v>
      </c>
      <c r="L164" t="s">
        <v>980</v>
      </c>
    </row>
    <row r="165" spans="1:12" x14ac:dyDescent="0.35">
      <c r="A165">
        <v>104533280</v>
      </c>
      <c r="B165" t="s">
        <v>223</v>
      </c>
      <c r="E165" t="s">
        <v>534</v>
      </c>
      <c r="F165" s="1" t="s">
        <v>980</v>
      </c>
      <c r="G165">
        <f>_xlfn.XLOOKUP(A165,'[1]BD LP'!$B:$B,'[1]BD LP'!$Y:$Y)</f>
        <v>51000</v>
      </c>
      <c r="H165">
        <f>_xlfn.XLOOKUP(A165,'[1]BD LP'!$B:$B,'[1]BD LP'!$AC:$AC)</f>
        <v>10</v>
      </c>
      <c r="I165" s="5">
        <f t="shared" si="2"/>
        <v>5100</v>
      </c>
      <c r="J165" s="3">
        <v>45947</v>
      </c>
      <c r="L165" t="s">
        <v>980</v>
      </c>
    </row>
    <row r="166" spans="1:12" x14ac:dyDescent="0.35">
      <c r="A166">
        <v>150000429</v>
      </c>
      <c r="B166" t="s">
        <v>224</v>
      </c>
      <c r="E166" t="s">
        <v>534</v>
      </c>
      <c r="F166" s="1" t="s">
        <v>980</v>
      </c>
      <c r="G166" t="e">
        <f>_xlfn.XLOOKUP(A166,'[1]BD LP'!$B:$B,'[1]BD LP'!$Y:$Y)</f>
        <v>#N/A</v>
      </c>
      <c r="H166" t="e">
        <f>_xlfn.XLOOKUP(A166,'[1]BD LP'!$B:$B,'[1]BD LP'!$AC:$AC)</f>
        <v>#N/A</v>
      </c>
      <c r="I166" s="5" t="e">
        <f t="shared" si="2"/>
        <v>#N/A</v>
      </c>
      <c r="J166" s="3">
        <v>45947</v>
      </c>
      <c r="L166" t="s">
        <v>980</v>
      </c>
    </row>
    <row r="167" spans="1:12" x14ac:dyDescent="0.35">
      <c r="A167">
        <v>104524570</v>
      </c>
      <c r="B167" t="s">
        <v>225</v>
      </c>
      <c r="E167" t="s">
        <v>534</v>
      </c>
      <c r="F167" s="1" t="s">
        <v>980</v>
      </c>
      <c r="G167">
        <f>_xlfn.XLOOKUP(A167,'[1]BD LP'!$B:$B,'[1]BD LP'!$Y:$Y)</f>
        <v>41900</v>
      </c>
      <c r="H167">
        <f>_xlfn.XLOOKUP(A167,'[1]BD LP'!$B:$B,'[1]BD LP'!$AC:$AC)</f>
        <v>25</v>
      </c>
      <c r="I167" s="5">
        <f t="shared" si="2"/>
        <v>1676</v>
      </c>
      <c r="J167" s="3">
        <v>45947</v>
      </c>
      <c r="L167" t="s">
        <v>980</v>
      </c>
    </row>
    <row r="168" spans="1:12" x14ac:dyDescent="0.35">
      <c r="A168">
        <v>105045440</v>
      </c>
      <c r="B168" t="s">
        <v>226</v>
      </c>
      <c r="E168" t="s">
        <v>534</v>
      </c>
      <c r="F168" s="1" t="s">
        <v>980</v>
      </c>
      <c r="G168" t="e">
        <f>_xlfn.XLOOKUP(A168,'[1]BD LP'!$B:$B,'[1]BD LP'!$Y:$Y)</f>
        <v>#N/A</v>
      </c>
      <c r="H168" t="e">
        <f>_xlfn.XLOOKUP(A168,'[1]BD LP'!$B:$B,'[1]BD LP'!$AC:$AC)</f>
        <v>#N/A</v>
      </c>
      <c r="I168" s="5" t="e">
        <f t="shared" si="2"/>
        <v>#N/A</v>
      </c>
      <c r="J168" s="3">
        <v>45947</v>
      </c>
      <c r="L168" t="s">
        <v>980</v>
      </c>
    </row>
    <row r="169" spans="1:12" x14ac:dyDescent="0.35">
      <c r="A169">
        <v>104518970</v>
      </c>
      <c r="B169" t="s">
        <v>227</v>
      </c>
      <c r="E169" t="s">
        <v>534</v>
      </c>
      <c r="F169" s="1" t="s">
        <v>980</v>
      </c>
      <c r="G169">
        <f>_xlfn.XLOOKUP(A169,'[1]BD LP'!$B:$B,'[1]BD LP'!$Y:$Y)</f>
        <v>45900</v>
      </c>
      <c r="H169">
        <f>_xlfn.XLOOKUP(A169,'[1]BD LP'!$B:$B,'[1]BD LP'!$AC:$AC)</f>
        <v>10</v>
      </c>
      <c r="I169" s="5">
        <f t="shared" si="2"/>
        <v>4590</v>
      </c>
      <c r="J169" s="3">
        <v>45947</v>
      </c>
      <c r="L169" t="s">
        <v>980</v>
      </c>
    </row>
    <row r="170" spans="1:12" x14ac:dyDescent="0.35">
      <c r="A170">
        <v>104518910</v>
      </c>
      <c r="B170" t="s">
        <v>228</v>
      </c>
      <c r="E170" t="s">
        <v>534</v>
      </c>
      <c r="F170" s="1" t="s">
        <v>980</v>
      </c>
      <c r="G170">
        <f>_xlfn.XLOOKUP(A170,'[1]BD LP'!$B:$B,'[1]BD LP'!$Y:$Y)</f>
        <v>34000</v>
      </c>
      <c r="H170">
        <f>_xlfn.XLOOKUP(A170,'[1]BD LP'!$B:$B,'[1]BD LP'!$AC:$AC)</f>
        <v>10</v>
      </c>
      <c r="I170" s="5">
        <f t="shared" si="2"/>
        <v>3400</v>
      </c>
      <c r="J170" s="3">
        <v>45947</v>
      </c>
      <c r="L170" t="s">
        <v>980</v>
      </c>
    </row>
    <row r="171" spans="1:12" x14ac:dyDescent="0.35">
      <c r="A171">
        <v>104519510</v>
      </c>
      <c r="B171" t="s">
        <v>229</v>
      </c>
      <c r="E171" t="s">
        <v>534</v>
      </c>
      <c r="F171" s="1" t="s">
        <v>980</v>
      </c>
      <c r="G171">
        <f>_xlfn.XLOOKUP(A171,'[1]BD LP'!$B:$B,'[1]BD LP'!$Y:$Y)</f>
        <v>42000</v>
      </c>
      <c r="H171">
        <f>_xlfn.XLOOKUP(A171,'[1]BD LP'!$B:$B,'[1]BD LP'!$AC:$AC)</f>
        <v>10</v>
      </c>
      <c r="I171" s="5">
        <f t="shared" si="2"/>
        <v>4200</v>
      </c>
      <c r="J171" s="3">
        <v>45947</v>
      </c>
      <c r="L171" t="s">
        <v>980</v>
      </c>
    </row>
    <row r="172" spans="1:12" x14ac:dyDescent="0.35">
      <c r="A172">
        <v>104544640</v>
      </c>
      <c r="B172" t="s">
        <v>230</v>
      </c>
      <c r="E172" t="s">
        <v>534</v>
      </c>
      <c r="F172" s="1" t="s">
        <v>980</v>
      </c>
      <c r="G172">
        <f>_xlfn.XLOOKUP(A172,'[1]BD LP'!$B:$B,'[1]BD LP'!$Y:$Y)</f>
        <v>38000</v>
      </c>
      <c r="H172">
        <f>_xlfn.XLOOKUP(A172,'[1]BD LP'!$B:$B,'[1]BD LP'!$AC:$AC)</f>
        <v>10</v>
      </c>
      <c r="I172" s="5">
        <f t="shared" si="2"/>
        <v>3800</v>
      </c>
      <c r="J172" s="3">
        <v>45947</v>
      </c>
      <c r="L172" t="s">
        <v>980</v>
      </c>
    </row>
    <row r="173" spans="1:12" x14ac:dyDescent="0.35">
      <c r="A173">
        <v>104524690</v>
      </c>
      <c r="B173" t="s">
        <v>231</v>
      </c>
      <c r="E173" t="s">
        <v>534</v>
      </c>
      <c r="F173" s="1" t="s">
        <v>980</v>
      </c>
      <c r="G173">
        <f>_xlfn.XLOOKUP(A173,'[1]BD LP'!$B:$B,'[1]BD LP'!$Y:$Y)</f>
        <v>66000</v>
      </c>
      <c r="H173">
        <f>_xlfn.XLOOKUP(A173,'[1]BD LP'!$B:$B,'[1]BD LP'!$AC:$AC)</f>
        <v>10</v>
      </c>
      <c r="I173" s="5">
        <f t="shared" si="2"/>
        <v>6600</v>
      </c>
      <c r="J173" s="3">
        <v>45947</v>
      </c>
      <c r="L173" t="s">
        <v>980</v>
      </c>
    </row>
    <row r="174" spans="1:12" x14ac:dyDescent="0.35">
      <c r="A174">
        <v>104351690</v>
      </c>
      <c r="B174" t="s">
        <v>232</v>
      </c>
      <c r="E174" t="s">
        <v>534</v>
      </c>
      <c r="F174" s="1" t="s">
        <v>980</v>
      </c>
      <c r="G174">
        <f>_xlfn.XLOOKUP(A174,'[1]BD LP'!$B:$B,'[1]BD LP'!$Y:$Y)</f>
        <v>12200</v>
      </c>
      <c r="H174">
        <f>_xlfn.XLOOKUP(A174,'[1]BD LP'!$B:$B,'[1]BD LP'!$AC:$AC)</f>
        <v>4.032</v>
      </c>
      <c r="I174" s="5">
        <f t="shared" si="2"/>
        <v>3025.7936507936506</v>
      </c>
      <c r="J174" s="3">
        <v>45947</v>
      </c>
      <c r="L174" t="s">
        <v>980</v>
      </c>
    </row>
    <row r="175" spans="1:12" x14ac:dyDescent="0.35">
      <c r="A175">
        <v>104527830</v>
      </c>
      <c r="B175" t="s">
        <v>233</v>
      </c>
      <c r="E175" t="s">
        <v>534</v>
      </c>
      <c r="F175" s="1" t="s">
        <v>980</v>
      </c>
      <c r="G175">
        <f>_xlfn.XLOOKUP(A175,'[1]BD LP'!$B:$B,'[1]BD LP'!$Y:$Y)</f>
        <v>68000</v>
      </c>
      <c r="H175">
        <f>_xlfn.XLOOKUP(A175,'[1]BD LP'!$B:$B,'[1]BD LP'!$AC:$AC)</f>
        <v>10</v>
      </c>
      <c r="I175" s="5">
        <f t="shared" si="2"/>
        <v>6800</v>
      </c>
      <c r="J175" s="3">
        <v>45947</v>
      </c>
      <c r="L175" t="s">
        <v>980</v>
      </c>
    </row>
    <row r="176" spans="1:12" x14ac:dyDescent="0.35">
      <c r="A176">
        <v>102140420</v>
      </c>
      <c r="B176" t="s">
        <v>234</v>
      </c>
      <c r="E176" t="s">
        <v>534</v>
      </c>
      <c r="F176" s="1" t="s">
        <v>980</v>
      </c>
      <c r="G176">
        <f>_xlfn.XLOOKUP(A176,'[1]BD LP'!$B:$B,'[1]BD LP'!$Y:$Y)</f>
        <v>60988.23529411765</v>
      </c>
      <c r="H176">
        <f>_xlfn.XLOOKUP(A176,'[1]BD LP'!$B:$B,'[1]BD LP'!$AC:$AC)</f>
        <v>7.68</v>
      </c>
      <c r="I176" s="5">
        <f t="shared" si="2"/>
        <v>7941.176470588236</v>
      </c>
      <c r="J176" s="3">
        <v>45947</v>
      </c>
      <c r="L176" t="s">
        <v>980</v>
      </c>
    </row>
    <row r="177" spans="1:12" x14ac:dyDescent="0.35">
      <c r="A177">
        <v>101710133</v>
      </c>
      <c r="B177" t="s">
        <v>235</v>
      </c>
      <c r="E177" t="s">
        <v>534</v>
      </c>
      <c r="F177" s="1" t="s">
        <v>980</v>
      </c>
      <c r="G177">
        <f>_xlfn.XLOOKUP(A177,'[1]BD LP'!$B:$B,'[1]BD LP'!$Y:$Y)</f>
        <v>33000</v>
      </c>
      <c r="H177">
        <f>_xlfn.XLOOKUP(A177,'[1]BD LP'!$B:$B,'[1]BD LP'!$AC:$AC)</f>
        <v>2</v>
      </c>
      <c r="I177" s="5">
        <f t="shared" si="2"/>
        <v>16500</v>
      </c>
      <c r="J177" s="3">
        <v>45947</v>
      </c>
      <c r="L177" t="s">
        <v>980</v>
      </c>
    </row>
    <row r="178" spans="1:12" x14ac:dyDescent="0.35">
      <c r="A178">
        <v>101710090</v>
      </c>
      <c r="B178" t="s">
        <v>236</v>
      </c>
      <c r="E178" t="s">
        <v>534</v>
      </c>
      <c r="F178" s="1" t="s">
        <v>980</v>
      </c>
      <c r="G178">
        <f>_xlfn.XLOOKUP(A178,'[1]BD LP'!$B:$B,'[1]BD LP'!$Y:$Y)</f>
        <v>28000</v>
      </c>
      <c r="H178">
        <f>_xlfn.XLOOKUP(A178,'[1]BD LP'!$B:$B,'[1]BD LP'!$AC:$AC)</f>
        <v>1.8</v>
      </c>
      <c r="I178" s="5">
        <f t="shared" si="2"/>
        <v>15555.555555555555</v>
      </c>
      <c r="J178" s="3">
        <v>45947</v>
      </c>
      <c r="L178" t="s">
        <v>980</v>
      </c>
    </row>
    <row r="179" spans="1:12" x14ac:dyDescent="0.35">
      <c r="A179">
        <v>101710137</v>
      </c>
      <c r="B179" t="s">
        <v>237</v>
      </c>
      <c r="E179" t="s">
        <v>534</v>
      </c>
      <c r="F179" s="1" t="s">
        <v>980</v>
      </c>
      <c r="G179">
        <f>_xlfn.XLOOKUP(A179,'[1]BD LP'!$B:$B,'[1]BD LP'!$Y:$Y)</f>
        <v>36000</v>
      </c>
      <c r="H179">
        <f>_xlfn.XLOOKUP(A179,'[1]BD LP'!$B:$B,'[1]BD LP'!$AC:$AC)</f>
        <v>1.8</v>
      </c>
      <c r="I179" s="5">
        <f t="shared" si="2"/>
        <v>20000</v>
      </c>
      <c r="J179" s="3">
        <v>45947</v>
      </c>
      <c r="L179" t="s">
        <v>980</v>
      </c>
    </row>
    <row r="180" spans="1:12" x14ac:dyDescent="0.35">
      <c r="A180">
        <v>104545370</v>
      </c>
      <c r="B180" t="s">
        <v>238</v>
      </c>
      <c r="E180" t="s">
        <v>534</v>
      </c>
      <c r="F180" s="1" t="s">
        <v>980</v>
      </c>
      <c r="G180">
        <f>_xlfn.XLOOKUP(A180,'[1]BD LP'!$B:$B,'[1]BD LP'!$Y:$Y)</f>
        <v>78120</v>
      </c>
      <c r="H180">
        <f>_xlfn.XLOOKUP(A180,'[1]BD LP'!$B:$B,'[1]BD LP'!$AC:$AC)</f>
        <v>3.3</v>
      </c>
      <c r="I180" s="5">
        <f t="shared" si="2"/>
        <v>23672.727272727276</v>
      </c>
      <c r="J180" s="3">
        <v>45947</v>
      </c>
      <c r="L180" t="s">
        <v>980</v>
      </c>
    </row>
    <row r="181" spans="1:12" x14ac:dyDescent="0.35">
      <c r="A181">
        <v>101720006</v>
      </c>
      <c r="B181" t="s">
        <v>239</v>
      </c>
      <c r="E181" t="s">
        <v>534</v>
      </c>
      <c r="F181" s="1" t="s">
        <v>980</v>
      </c>
      <c r="G181">
        <f>_xlfn.XLOOKUP(A181,'[1]BD LP'!$B:$B,'[1]BD LP'!$Y:$Y)</f>
        <v>42000</v>
      </c>
      <c r="H181">
        <f>_xlfn.XLOOKUP(A181,'[1]BD LP'!$B:$B,'[1]BD LP'!$AC:$AC)</f>
        <v>3.6</v>
      </c>
      <c r="I181" s="5">
        <f t="shared" si="2"/>
        <v>11666.666666666666</v>
      </c>
      <c r="J181" s="3">
        <v>45947</v>
      </c>
      <c r="L181" t="s">
        <v>980</v>
      </c>
    </row>
    <row r="182" spans="1:12" x14ac:dyDescent="0.35">
      <c r="A182">
        <v>150000188</v>
      </c>
      <c r="B182" t="s">
        <v>240</v>
      </c>
      <c r="E182" t="s">
        <v>534</v>
      </c>
      <c r="F182" s="1" t="s">
        <v>980</v>
      </c>
      <c r="G182">
        <f>_xlfn.XLOOKUP(A182,'[1]BD LP'!$B:$B,'[1]BD LP'!$Y:$Y)</f>
        <v>125000</v>
      </c>
      <c r="H182">
        <f>_xlfn.XLOOKUP(A182,'[1]BD LP'!$B:$B,'[1]BD LP'!$AC:$AC)</f>
        <v>5.6159999999999997</v>
      </c>
      <c r="I182" s="5">
        <f t="shared" si="2"/>
        <v>22257.83475783476</v>
      </c>
      <c r="J182" s="3">
        <v>45947</v>
      </c>
      <c r="L182" t="s">
        <v>980</v>
      </c>
    </row>
    <row r="183" spans="1:12" x14ac:dyDescent="0.35">
      <c r="A183">
        <v>150001718</v>
      </c>
      <c r="B183" t="s">
        <v>241</v>
      </c>
      <c r="E183" t="s">
        <v>534</v>
      </c>
      <c r="F183" s="1" t="s">
        <v>980</v>
      </c>
      <c r="G183">
        <f>_xlfn.XLOOKUP(A183,'[1]BD LP'!$B:$B,'[1]BD LP'!$Y:$Y)</f>
        <v>33600</v>
      </c>
      <c r="H183">
        <f>_xlfn.XLOOKUP(A183,'[1]BD LP'!$B:$B,'[1]BD LP'!$AC:$AC)</f>
        <v>0.24</v>
      </c>
      <c r="I183" s="5">
        <f t="shared" si="2"/>
        <v>140000</v>
      </c>
      <c r="J183" s="3">
        <v>45947</v>
      </c>
      <c r="L183" t="s">
        <v>980</v>
      </c>
    </row>
    <row r="184" spans="1:12" x14ac:dyDescent="0.35">
      <c r="A184">
        <v>150000893</v>
      </c>
      <c r="B184" t="s">
        <v>20</v>
      </c>
      <c r="E184" t="s">
        <v>534</v>
      </c>
      <c r="F184" s="1" t="s">
        <v>980</v>
      </c>
      <c r="G184">
        <f>_xlfn.XLOOKUP(A184,'[1]BD LP'!$B:$B,'[1]BD LP'!$Y:$Y)</f>
        <v>24370</v>
      </c>
      <c r="H184">
        <f>_xlfn.XLOOKUP(A184,'[1]BD LP'!$B:$B,'[1]BD LP'!$AC:$AC)</f>
        <v>20</v>
      </c>
      <c r="I184" s="5">
        <f t="shared" si="2"/>
        <v>1218.5</v>
      </c>
      <c r="J184" s="3">
        <v>45947</v>
      </c>
      <c r="L184" t="s">
        <v>980</v>
      </c>
    </row>
    <row r="185" spans="1:12" x14ac:dyDescent="0.35">
      <c r="A185">
        <v>104546960</v>
      </c>
      <c r="B185" t="s">
        <v>17</v>
      </c>
      <c r="E185" t="s">
        <v>534</v>
      </c>
      <c r="F185" s="1" t="s">
        <v>980</v>
      </c>
      <c r="G185">
        <f>_xlfn.XLOOKUP(A185,'[1]BD LP'!$B:$B,'[1]BD LP'!$Y:$Y)</f>
        <v>10840</v>
      </c>
      <c r="H185">
        <f>_xlfn.XLOOKUP(A185,'[1]BD LP'!$B:$B,'[1]BD LP'!$AC:$AC)</f>
        <v>10</v>
      </c>
      <c r="I185" s="5">
        <f t="shared" si="2"/>
        <v>1084</v>
      </c>
      <c r="J185" s="3">
        <v>45947</v>
      </c>
      <c r="L185" t="s">
        <v>980</v>
      </c>
    </row>
    <row r="186" spans="1:12" x14ac:dyDescent="0.35">
      <c r="A186">
        <v>104520990</v>
      </c>
      <c r="B186" t="s">
        <v>242</v>
      </c>
      <c r="E186" t="s">
        <v>534</v>
      </c>
      <c r="F186" s="1" t="s">
        <v>980</v>
      </c>
      <c r="G186">
        <f>_xlfn.XLOOKUP(A186,'[1]BD LP'!$B:$B,'[1]BD LP'!$Y:$Y)</f>
        <v>35000</v>
      </c>
      <c r="H186">
        <f>_xlfn.XLOOKUP(A186,'[1]BD LP'!$B:$B,'[1]BD LP'!$AC:$AC)</f>
        <v>25</v>
      </c>
      <c r="I186" s="5">
        <f t="shared" si="2"/>
        <v>1400</v>
      </c>
      <c r="J186" s="3">
        <v>45947</v>
      </c>
      <c r="L186" t="s">
        <v>980</v>
      </c>
    </row>
    <row r="187" spans="1:12" x14ac:dyDescent="0.35">
      <c r="A187">
        <v>104526080</v>
      </c>
      <c r="B187" t="s">
        <v>16</v>
      </c>
      <c r="E187" t="s">
        <v>534</v>
      </c>
      <c r="F187" s="1" t="s">
        <v>980</v>
      </c>
      <c r="G187">
        <f>_xlfn.XLOOKUP(A187,'[1]BD LP'!$B:$B,'[1]BD LP'!$Y:$Y)</f>
        <v>11700</v>
      </c>
      <c r="H187">
        <f>_xlfn.XLOOKUP(A187,'[1]BD LP'!$B:$B,'[1]BD LP'!$AC:$AC)</f>
        <v>10</v>
      </c>
      <c r="I187" s="5">
        <f t="shared" si="2"/>
        <v>1170</v>
      </c>
      <c r="J187" s="3">
        <v>45947</v>
      </c>
      <c r="L187" t="s">
        <v>980</v>
      </c>
    </row>
    <row r="188" spans="1:12" x14ac:dyDescent="0.35">
      <c r="A188">
        <v>104538200</v>
      </c>
      <c r="B188" t="s">
        <v>243</v>
      </c>
      <c r="E188" t="s">
        <v>534</v>
      </c>
      <c r="F188" s="1" t="s">
        <v>980</v>
      </c>
      <c r="G188">
        <f>_xlfn.XLOOKUP(A188,'[1]BD LP'!$B:$B,'[1]BD LP'!$Y:$Y)</f>
        <v>75000</v>
      </c>
      <c r="H188">
        <f>_xlfn.XLOOKUP(A188,'[1]BD LP'!$B:$B,'[1]BD LP'!$AC:$AC)</f>
        <v>6</v>
      </c>
      <c r="I188" s="5">
        <f t="shared" si="2"/>
        <v>12500</v>
      </c>
      <c r="J188" s="3">
        <v>45947</v>
      </c>
      <c r="L188" t="s">
        <v>980</v>
      </c>
    </row>
    <row r="189" spans="1:12" x14ac:dyDescent="0.35">
      <c r="A189">
        <v>104531440</v>
      </c>
      <c r="B189" t="s">
        <v>244</v>
      </c>
      <c r="E189" t="s">
        <v>534</v>
      </c>
      <c r="F189" s="1" t="s">
        <v>980</v>
      </c>
      <c r="G189">
        <f>_xlfn.XLOOKUP(A189,'[1]BD LP'!$B:$B,'[1]BD LP'!$Y:$Y)</f>
        <v>31500</v>
      </c>
      <c r="H189">
        <f>_xlfn.XLOOKUP(A189,'[1]BD LP'!$B:$B,'[1]BD LP'!$AC:$AC)</f>
        <v>6</v>
      </c>
      <c r="I189" s="5">
        <f t="shared" si="2"/>
        <v>5250</v>
      </c>
      <c r="J189" s="3">
        <v>45947</v>
      </c>
      <c r="L189" t="s">
        <v>980</v>
      </c>
    </row>
    <row r="190" spans="1:12" x14ac:dyDescent="0.35">
      <c r="A190">
        <v>104532210</v>
      </c>
      <c r="B190" t="s">
        <v>245</v>
      </c>
      <c r="E190" t="s">
        <v>534</v>
      </c>
      <c r="F190" s="1" t="s">
        <v>980</v>
      </c>
      <c r="G190">
        <f>_xlfn.XLOOKUP(A190,'[1]BD LP'!$B:$B,'[1]BD LP'!$Y:$Y)</f>
        <v>48000</v>
      </c>
      <c r="H190">
        <f>_xlfn.XLOOKUP(A190,'[1]BD LP'!$B:$B,'[1]BD LP'!$AC:$AC)</f>
        <v>8.4</v>
      </c>
      <c r="I190" s="5">
        <f t="shared" si="2"/>
        <v>5714.2857142857138</v>
      </c>
      <c r="J190" s="3">
        <v>45947</v>
      </c>
      <c r="L190" t="s">
        <v>980</v>
      </c>
    </row>
    <row r="191" spans="1:12" x14ac:dyDescent="0.35">
      <c r="A191">
        <v>104534250</v>
      </c>
      <c r="B191" t="s">
        <v>246</v>
      </c>
      <c r="E191" t="s">
        <v>534</v>
      </c>
      <c r="F191" s="1" t="s">
        <v>980</v>
      </c>
      <c r="G191">
        <f>_xlfn.XLOOKUP(A191,'[1]BD LP'!$B:$B,'[1]BD LP'!$Y:$Y)</f>
        <v>10500</v>
      </c>
      <c r="H191">
        <f>_xlfn.XLOOKUP(A191,'[1]BD LP'!$B:$B,'[1]BD LP'!$AC:$AC)</f>
        <v>1.82</v>
      </c>
      <c r="I191" s="5">
        <f t="shared" si="2"/>
        <v>5769.2307692307686</v>
      </c>
      <c r="J191" s="3">
        <v>45947</v>
      </c>
      <c r="L191" t="s">
        <v>980</v>
      </c>
    </row>
    <row r="192" spans="1:12" x14ac:dyDescent="0.35">
      <c r="A192">
        <v>104530720</v>
      </c>
      <c r="B192" t="s">
        <v>247</v>
      </c>
      <c r="E192" t="s">
        <v>534</v>
      </c>
      <c r="F192" s="1" t="s">
        <v>980</v>
      </c>
      <c r="G192">
        <f>_xlfn.XLOOKUP(A192,'[1]BD LP'!$B:$B,'[1]BD LP'!$Y:$Y)</f>
        <v>79000</v>
      </c>
      <c r="H192">
        <f>_xlfn.XLOOKUP(A192,'[1]BD LP'!$B:$B,'[1]BD LP'!$AC:$AC)</f>
        <v>2.4</v>
      </c>
      <c r="I192" s="5">
        <f t="shared" si="2"/>
        <v>32916.666666666672</v>
      </c>
      <c r="J192" s="3">
        <v>45947</v>
      </c>
      <c r="L192" t="s">
        <v>980</v>
      </c>
    </row>
    <row r="193" spans="1:12" x14ac:dyDescent="0.35">
      <c r="A193">
        <v>104533640</v>
      </c>
      <c r="B193" t="s">
        <v>248</v>
      </c>
      <c r="E193" t="s">
        <v>534</v>
      </c>
      <c r="F193" s="1" t="s">
        <v>980</v>
      </c>
      <c r="G193">
        <f>_xlfn.XLOOKUP(A193,'[1]BD LP'!$B:$B,'[1]BD LP'!$Y:$Y)</f>
        <v>13000</v>
      </c>
      <c r="H193">
        <f>_xlfn.XLOOKUP(A193,'[1]BD LP'!$B:$B,'[1]BD LP'!$AC:$AC)</f>
        <v>2.78</v>
      </c>
      <c r="I193" s="5">
        <f t="shared" si="2"/>
        <v>4676.258992805756</v>
      </c>
      <c r="J193" s="3">
        <v>45947</v>
      </c>
      <c r="L193" t="s">
        <v>980</v>
      </c>
    </row>
    <row r="194" spans="1:12" x14ac:dyDescent="0.35">
      <c r="A194">
        <v>105200930</v>
      </c>
      <c r="B194" t="s">
        <v>249</v>
      </c>
      <c r="E194" t="s">
        <v>534</v>
      </c>
      <c r="F194" s="1" t="s">
        <v>980</v>
      </c>
      <c r="G194">
        <f>_xlfn.XLOOKUP(A194,'[1]BD LP'!$B:$B,'[1]BD LP'!$Y:$Y)</f>
        <v>29000</v>
      </c>
      <c r="H194">
        <f>_xlfn.XLOOKUP(A194,'[1]BD LP'!$B:$B,'[1]BD LP'!$AC:$AC)</f>
        <v>6.21</v>
      </c>
      <c r="I194" s="5">
        <f t="shared" si="2"/>
        <v>4669.8872785829308</v>
      </c>
      <c r="J194" s="3">
        <v>45947</v>
      </c>
      <c r="L194" t="s">
        <v>980</v>
      </c>
    </row>
    <row r="195" spans="1:12" x14ac:dyDescent="0.35">
      <c r="A195">
        <v>104532560</v>
      </c>
      <c r="B195" t="s">
        <v>250</v>
      </c>
      <c r="E195" t="s">
        <v>534</v>
      </c>
      <c r="F195" s="1" t="s">
        <v>980</v>
      </c>
      <c r="G195">
        <f>_xlfn.XLOOKUP(A195,'[1]BD LP'!$B:$B,'[1]BD LP'!$Y:$Y)</f>
        <v>29500</v>
      </c>
      <c r="H195">
        <f>_xlfn.XLOOKUP(A195,'[1]BD LP'!$B:$B,'[1]BD LP'!$AC:$AC)</f>
        <v>3.516</v>
      </c>
      <c r="I195" s="5">
        <f t="shared" ref="I195:I258" si="3">G195/H195</f>
        <v>8390.2161547212745</v>
      </c>
      <c r="J195" s="3">
        <v>45947</v>
      </c>
      <c r="L195" t="s">
        <v>980</v>
      </c>
    </row>
    <row r="196" spans="1:12" x14ac:dyDescent="0.35">
      <c r="A196">
        <v>104539650</v>
      </c>
      <c r="B196" t="s">
        <v>251</v>
      </c>
      <c r="E196" t="s">
        <v>534</v>
      </c>
      <c r="F196" s="1" t="s">
        <v>980</v>
      </c>
      <c r="G196">
        <f>_xlfn.XLOOKUP(A196,'[1]BD LP'!$B:$B,'[1]BD LP'!$Y:$Y)</f>
        <v>49900</v>
      </c>
      <c r="H196">
        <f>_xlfn.XLOOKUP(A196,'[1]BD LP'!$B:$B,'[1]BD LP'!$AC:$AC)</f>
        <v>7</v>
      </c>
      <c r="I196" s="5">
        <f t="shared" si="3"/>
        <v>7128.5714285714284</v>
      </c>
      <c r="J196" s="3">
        <v>45947</v>
      </c>
      <c r="L196" t="s">
        <v>980</v>
      </c>
    </row>
    <row r="197" spans="1:12" x14ac:dyDescent="0.35">
      <c r="A197">
        <v>104539660</v>
      </c>
      <c r="B197" t="s">
        <v>252</v>
      </c>
      <c r="E197" t="s">
        <v>534</v>
      </c>
      <c r="F197" s="1" t="s">
        <v>980</v>
      </c>
      <c r="G197">
        <f>_xlfn.XLOOKUP(A197,'[1]BD LP'!$B:$B,'[1]BD LP'!$Y:$Y)</f>
        <v>55000</v>
      </c>
      <c r="H197">
        <f>_xlfn.XLOOKUP(A197,'[1]BD LP'!$B:$B,'[1]BD LP'!$AC:$AC)</f>
        <v>8.5</v>
      </c>
      <c r="I197" s="5">
        <f t="shared" si="3"/>
        <v>6470.588235294118</v>
      </c>
      <c r="J197" s="3">
        <v>45947</v>
      </c>
      <c r="L197" t="s">
        <v>980</v>
      </c>
    </row>
    <row r="198" spans="1:12" x14ac:dyDescent="0.35">
      <c r="A198">
        <v>104534050</v>
      </c>
      <c r="B198" t="s">
        <v>253</v>
      </c>
      <c r="E198" t="s">
        <v>534</v>
      </c>
      <c r="F198" s="1" t="s">
        <v>980</v>
      </c>
      <c r="G198">
        <f>_xlfn.XLOOKUP(A198,'[1]BD LP'!$B:$B,'[1]BD LP'!$Y:$Y)</f>
        <v>20900</v>
      </c>
      <c r="H198">
        <f>_xlfn.XLOOKUP(A198,'[1]BD LP'!$B:$B,'[1]BD LP'!$AC:$AC)</f>
        <v>3.7</v>
      </c>
      <c r="I198" s="5">
        <f t="shared" si="3"/>
        <v>5648.6486486486483</v>
      </c>
      <c r="J198" s="3">
        <v>45947</v>
      </c>
      <c r="L198" t="s">
        <v>980</v>
      </c>
    </row>
    <row r="199" spans="1:12" x14ac:dyDescent="0.35">
      <c r="A199">
        <v>104547590</v>
      </c>
      <c r="B199" t="s">
        <v>254</v>
      </c>
      <c r="E199" t="s">
        <v>534</v>
      </c>
      <c r="F199" s="1" t="s">
        <v>980</v>
      </c>
      <c r="G199">
        <f>_xlfn.XLOOKUP(A199,'[1]BD LP'!$B:$B,'[1]BD LP'!$Y:$Y)</f>
        <v>57000</v>
      </c>
      <c r="H199">
        <f>_xlfn.XLOOKUP(A199,'[1]BD LP'!$B:$B,'[1]BD LP'!$AC:$AC)</f>
        <v>8.5</v>
      </c>
      <c r="I199" s="5">
        <f t="shared" si="3"/>
        <v>6705.8823529411766</v>
      </c>
      <c r="J199" s="3">
        <v>45947</v>
      </c>
      <c r="L199" t="s">
        <v>980</v>
      </c>
    </row>
    <row r="200" spans="1:12" x14ac:dyDescent="0.35">
      <c r="A200">
        <v>104547600</v>
      </c>
      <c r="B200" t="s">
        <v>255</v>
      </c>
      <c r="E200" t="s">
        <v>534</v>
      </c>
      <c r="F200" s="1" t="s">
        <v>980</v>
      </c>
      <c r="G200">
        <f>_xlfn.XLOOKUP(A200,'[1]BD LP'!$B:$B,'[1]BD LP'!$Y:$Y)</f>
        <v>49900</v>
      </c>
      <c r="H200">
        <f>_xlfn.XLOOKUP(A200,'[1]BD LP'!$B:$B,'[1]BD LP'!$AC:$AC)</f>
        <v>6</v>
      </c>
      <c r="I200" s="5">
        <f t="shared" si="3"/>
        <v>8316.6666666666661</v>
      </c>
      <c r="J200" s="3">
        <v>45947</v>
      </c>
      <c r="L200" t="s">
        <v>980</v>
      </c>
    </row>
    <row r="201" spans="1:12" x14ac:dyDescent="0.35">
      <c r="A201">
        <v>104524100</v>
      </c>
      <c r="B201" t="s">
        <v>256</v>
      </c>
      <c r="E201" t="s">
        <v>534</v>
      </c>
      <c r="F201" s="1" t="s">
        <v>980</v>
      </c>
      <c r="G201">
        <f>_xlfn.XLOOKUP(A201,'[1]BD LP'!$B:$B,'[1]BD LP'!$Y:$Y)</f>
        <v>8000</v>
      </c>
      <c r="H201">
        <f>_xlfn.XLOOKUP(A201,'[1]BD LP'!$B:$B,'[1]BD LP'!$AC:$AC)</f>
        <v>0.4</v>
      </c>
      <c r="I201" s="5">
        <f t="shared" si="3"/>
        <v>20000</v>
      </c>
      <c r="J201" s="3">
        <v>45947</v>
      </c>
      <c r="L201" t="s">
        <v>980</v>
      </c>
    </row>
    <row r="202" spans="1:12" x14ac:dyDescent="0.35">
      <c r="A202">
        <v>104534580</v>
      </c>
      <c r="B202" t="s">
        <v>257</v>
      </c>
      <c r="E202" t="s">
        <v>534</v>
      </c>
      <c r="F202" s="1" t="s">
        <v>980</v>
      </c>
      <c r="G202">
        <f>_xlfn.XLOOKUP(A202,'[1]BD LP'!$B:$B,'[1]BD LP'!$Y:$Y)</f>
        <v>21700</v>
      </c>
      <c r="H202">
        <f>_xlfn.XLOOKUP(A202,'[1]BD LP'!$B:$B,'[1]BD LP'!$AC:$AC)</f>
        <v>8.76</v>
      </c>
      <c r="I202" s="5">
        <f t="shared" si="3"/>
        <v>2477.1689497716898</v>
      </c>
      <c r="J202" s="3">
        <v>45947</v>
      </c>
      <c r="L202" t="s">
        <v>980</v>
      </c>
    </row>
    <row r="203" spans="1:12" x14ac:dyDescent="0.35">
      <c r="A203">
        <v>104537670</v>
      </c>
      <c r="B203" t="s">
        <v>258</v>
      </c>
      <c r="E203" t="s">
        <v>534</v>
      </c>
      <c r="F203" s="1" t="s">
        <v>980</v>
      </c>
      <c r="G203">
        <f>_xlfn.XLOOKUP(A203,'[1]BD LP'!$B:$B,'[1]BD LP'!$Y:$Y)</f>
        <v>4650</v>
      </c>
      <c r="H203">
        <f>_xlfn.XLOOKUP(A203,'[1]BD LP'!$B:$B,'[1]BD LP'!$AC:$AC)</f>
        <v>0.33900000000000002</v>
      </c>
      <c r="I203" s="5">
        <f t="shared" si="3"/>
        <v>13716.814159292035</v>
      </c>
      <c r="J203" s="3">
        <v>45947</v>
      </c>
      <c r="L203" t="s">
        <v>980</v>
      </c>
    </row>
    <row r="204" spans="1:12" x14ac:dyDescent="0.35">
      <c r="A204">
        <v>150001407</v>
      </c>
      <c r="B204" t="s">
        <v>259</v>
      </c>
      <c r="E204" t="s">
        <v>534</v>
      </c>
      <c r="F204" s="1" t="s">
        <v>980</v>
      </c>
      <c r="G204">
        <f>_xlfn.XLOOKUP(A204,'[1]BD LP'!$B:$B,'[1]BD LP'!$Y:$Y)</f>
        <v>21000</v>
      </c>
      <c r="H204">
        <f>_xlfn.XLOOKUP(A204,'[1]BD LP'!$B:$B,'[1]BD LP'!$AC:$AC)</f>
        <v>5.7</v>
      </c>
      <c r="I204" s="5">
        <f t="shared" si="3"/>
        <v>3684.2105263157891</v>
      </c>
      <c r="J204" s="3">
        <v>45947</v>
      </c>
      <c r="L204" t="s">
        <v>980</v>
      </c>
    </row>
    <row r="205" spans="1:12" x14ac:dyDescent="0.35">
      <c r="A205">
        <v>104534590</v>
      </c>
      <c r="B205" t="s">
        <v>260</v>
      </c>
      <c r="E205" t="s">
        <v>534</v>
      </c>
      <c r="F205" s="1" t="s">
        <v>980</v>
      </c>
      <c r="G205">
        <f>_xlfn.XLOOKUP(A205,'[1]BD LP'!$B:$B,'[1]BD LP'!$Y:$Y)</f>
        <v>17900</v>
      </c>
      <c r="H205">
        <f>_xlfn.XLOOKUP(A205,'[1]BD LP'!$B:$B,'[1]BD LP'!$AC:$AC)</f>
        <v>5.76</v>
      </c>
      <c r="I205" s="5">
        <f t="shared" si="3"/>
        <v>3107.6388888888891</v>
      </c>
      <c r="J205" s="3">
        <v>45947</v>
      </c>
      <c r="L205" t="s">
        <v>980</v>
      </c>
    </row>
    <row r="206" spans="1:12" x14ac:dyDescent="0.35">
      <c r="A206">
        <v>104539630</v>
      </c>
      <c r="B206" t="s">
        <v>261</v>
      </c>
      <c r="E206" t="s">
        <v>534</v>
      </c>
      <c r="F206" s="1" t="s">
        <v>980</v>
      </c>
      <c r="G206">
        <f>_xlfn.XLOOKUP(A206,'[1]BD LP'!$B:$B,'[1]BD LP'!$Y:$Y)</f>
        <v>48600</v>
      </c>
      <c r="H206">
        <f>_xlfn.XLOOKUP(A206,'[1]BD LP'!$B:$B,'[1]BD LP'!$AC:$AC)</f>
        <v>3</v>
      </c>
      <c r="I206" s="5">
        <f t="shared" si="3"/>
        <v>16200</v>
      </c>
      <c r="J206" s="3">
        <v>45947</v>
      </c>
      <c r="L206" t="s">
        <v>980</v>
      </c>
    </row>
    <row r="207" spans="1:12" x14ac:dyDescent="0.35">
      <c r="A207">
        <v>150000699</v>
      </c>
      <c r="B207" t="s">
        <v>262</v>
      </c>
      <c r="E207" t="s">
        <v>534</v>
      </c>
      <c r="F207" s="1" t="s">
        <v>980</v>
      </c>
      <c r="G207">
        <f>_xlfn.XLOOKUP(A207,'[1]BD LP'!$B:$B,'[1]BD LP'!$Y:$Y)</f>
        <v>36000</v>
      </c>
      <c r="H207">
        <f>_xlfn.XLOOKUP(A207,'[1]BD LP'!$B:$B,'[1]BD LP'!$AC:$AC)</f>
        <v>7</v>
      </c>
      <c r="I207" s="5">
        <f t="shared" si="3"/>
        <v>5142.8571428571431</v>
      </c>
      <c r="J207" s="3">
        <v>45947</v>
      </c>
      <c r="L207" t="s">
        <v>980</v>
      </c>
    </row>
    <row r="208" spans="1:12" x14ac:dyDescent="0.35">
      <c r="A208">
        <v>105200920</v>
      </c>
      <c r="B208" t="s">
        <v>263</v>
      </c>
      <c r="E208" t="s">
        <v>534</v>
      </c>
      <c r="F208" s="1" t="s">
        <v>980</v>
      </c>
      <c r="G208">
        <f>_xlfn.XLOOKUP(A208,'[1]BD LP'!$B:$B,'[1]BD LP'!$Y:$Y)</f>
        <v>24500</v>
      </c>
      <c r="H208">
        <f>_xlfn.XLOOKUP(A208,'[1]BD LP'!$B:$B,'[1]BD LP'!$AC:$AC)</f>
        <v>4.84</v>
      </c>
      <c r="I208" s="5">
        <f t="shared" si="3"/>
        <v>5061.9834710743808</v>
      </c>
      <c r="J208" s="3">
        <v>45947</v>
      </c>
      <c r="L208" t="s">
        <v>980</v>
      </c>
    </row>
    <row r="209" spans="1:12" x14ac:dyDescent="0.35">
      <c r="A209">
        <v>104532720</v>
      </c>
      <c r="B209" t="s">
        <v>264</v>
      </c>
      <c r="E209" t="s">
        <v>534</v>
      </c>
      <c r="F209" s="1" t="s">
        <v>980</v>
      </c>
      <c r="G209">
        <f>_xlfn.XLOOKUP(A209,'[1]BD LP'!$B:$B,'[1]BD LP'!$Y:$Y)</f>
        <v>29000</v>
      </c>
      <c r="H209">
        <f>_xlfn.XLOOKUP(A209,'[1]BD LP'!$B:$B,'[1]BD LP'!$AC:$AC)</f>
        <v>9.36</v>
      </c>
      <c r="I209" s="5">
        <f t="shared" si="3"/>
        <v>3098.2905982905986</v>
      </c>
      <c r="J209" s="3">
        <v>45947</v>
      </c>
      <c r="L209" t="s">
        <v>980</v>
      </c>
    </row>
    <row r="210" spans="1:12" x14ac:dyDescent="0.35">
      <c r="A210">
        <v>104534020</v>
      </c>
      <c r="B210" t="s">
        <v>265</v>
      </c>
      <c r="E210" t="s">
        <v>534</v>
      </c>
      <c r="F210" s="1" t="s">
        <v>980</v>
      </c>
      <c r="G210">
        <f>_xlfn.XLOOKUP(A210,'[1]BD LP'!$B:$B,'[1]BD LP'!$Y:$Y)</f>
        <v>20900</v>
      </c>
      <c r="H210">
        <f>_xlfn.XLOOKUP(A210,'[1]BD LP'!$B:$B,'[1]BD LP'!$AC:$AC)</f>
        <v>3.7</v>
      </c>
      <c r="I210" s="5">
        <f t="shared" si="3"/>
        <v>5648.6486486486483</v>
      </c>
      <c r="J210" s="3">
        <v>45947</v>
      </c>
      <c r="L210" t="s">
        <v>980</v>
      </c>
    </row>
    <row r="211" spans="1:12" x14ac:dyDescent="0.35">
      <c r="A211">
        <v>104537680</v>
      </c>
      <c r="B211" t="s">
        <v>266</v>
      </c>
      <c r="E211" t="s">
        <v>534</v>
      </c>
      <c r="F211" s="1" t="s">
        <v>980</v>
      </c>
      <c r="G211">
        <f>_xlfn.XLOOKUP(A211,'[1]BD LP'!$B:$B,'[1]BD LP'!$Y:$Y)</f>
        <v>4650</v>
      </c>
      <c r="H211">
        <f>_xlfn.XLOOKUP(A211,'[1]BD LP'!$B:$B,'[1]BD LP'!$AC:$AC)</f>
        <v>0.43</v>
      </c>
      <c r="I211" s="5">
        <f t="shared" si="3"/>
        <v>10813.953488372093</v>
      </c>
      <c r="J211" s="3">
        <v>45947</v>
      </c>
      <c r="L211" t="s">
        <v>980</v>
      </c>
    </row>
    <row r="212" spans="1:12" x14ac:dyDescent="0.35">
      <c r="A212">
        <v>150000648</v>
      </c>
      <c r="B212" t="s">
        <v>267</v>
      </c>
      <c r="E212" t="s">
        <v>534</v>
      </c>
      <c r="F212" s="1" t="s">
        <v>980</v>
      </c>
      <c r="G212">
        <f>_xlfn.XLOOKUP(A212,'[1]BD LP'!$B:$B,'[1]BD LP'!$Y:$Y)</f>
        <v>8990</v>
      </c>
      <c r="H212">
        <f>_xlfn.XLOOKUP(A212,'[1]BD LP'!$B:$B,'[1]BD LP'!$AC:$AC)</f>
        <v>1.36</v>
      </c>
      <c r="I212" s="5">
        <f t="shared" si="3"/>
        <v>6610.2941176470586</v>
      </c>
      <c r="J212" s="3">
        <v>45947</v>
      </c>
      <c r="L212" t="s">
        <v>980</v>
      </c>
    </row>
    <row r="213" spans="1:12" x14ac:dyDescent="0.35">
      <c r="A213">
        <v>104539620</v>
      </c>
      <c r="B213" t="s">
        <v>268</v>
      </c>
      <c r="E213" t="s">
        <v>534</v>
      </c>
      <c r="F213" s="1" t="s">
        <v>980</v>
      </c>
      <c r="G213">
        <f>_xlfn.XLOOKUP(A213,'[1]BD LP'!$B:$B,'[1]BD LP'!$Y:$Y)</f>
        <v>45000</v>
      </c>
      <c r="H213">
        <f>_xlfn.XLOOKUP(A213,'[1]BD LP'!$B:$B,'[1]BD LP'!$AC:$AC)</f>
        <v>3</v>
      </c>
      <c r="I213" s="5">
        <f t="shared" si="3"/>
        <v>15000</v>
      </c>
      <c r="J213" s="3">
        <v>45947</v>
      </c>
      <c r="L213" t="s">
        <v>980</v>
      </c>
    </row>
    <row r="214" spans="1:12" x14ac:dyDescent="0.35">
      <c r="A214">
        <v>104524230</v>
      </c>
      <c r="B214" t="s">
        <v>269</v>
      </c>
      <c r="E214" t="s">
        <v>534</v>
      </c>
      <c r="F214" s="1" t="s">
        <v>980</v>
      </c>
      <c r="G214">
        <f>_xlfn.XLOOKUP(A214,'[1]BD LP'!$B:$B,'[1]BD LP'!$Y:$Y)</f>
        <v>4900</v>
      </c>
      <c r="H214">
        <f>_xlfn.XLOOKUP(A214,'[1]BD LP'!$B:$B,'[1]BD LP'!$AC:$AC)</f>
        <v>0.2</v>
      </c>
      <c r="I214" s="5">
        <f t="shared" si="3"/>
        <v>24500</v>
      </c>
      <c r="J214" s="3">
        <v>45947</v>
      </c>
      <c r="L214" t="s">
        <v>980</v>
      </c>
    </row>
    <row r="215" spans="1:12" x14ac:dyDescent="0.35">
      <c r="A215">
        <v>104534570</v>
      </c>
      <c r="B215" t="s">
        <v>270</v>
      </c>
      <c r="E215" t="s">
        <v>534</v>
      </c>
      <c r="F215" s="1" t="s">
        <v>980</v>
      </c>
      <c r="G215">
        <f>_xlfn.XLOOKUP(A215,'[1]BD LP'!$B:$B,'[1]BD LP'!$Y:$Y)</f>
        <v>19000</v>
      </c>
      <c r="H215">
        <f>_xlfn.XLOOKUP(A215,'[1]BD LP'!$B:$B,'[1]BD LP'!$AC:$AC)</f>
        <v>6.72</v>
      </c>
      <c r="I215" s="5">
        <f t="shared" si="3"/>
        <v>2827.3809523809523</v>
      </c>
      <c r="J215" s="3">
        <v>45947</v>
      </c>
      <c r="L215" t="s">
        <v>980</v>
      </c>
    </row>
    <row r="216" spans="1:12" x14ac:dyDescent="0.35">
      <c r="A216">
        <v>104545210</v>
      </c>
      <c r="B216" t="s">
        <v>271</v>
      </c>
      <c r="E216" t="s">
        <v>534</v>
      </c>
      <c r="F216" s="1" t="s">
        <v>980</v>
      </c>
      <c r="G216">
        <f>_xlfn.XLOOKUP(A216,'[1]BD LP'!$B:$B,'[1]BD LP'!$Y:$Y)</f>
        <v>39000</v>
      </c>
      <c r="H216">
        <f>_xlfn.XLOOKUP(A216,'[1]BD LP'!$B:$B,'[1]BD LP'!$AC:$AC)</f>
        <v>7.5</v>
      </c>
      <c r="I216" s="5">
        <f t="shared" si="3"/>
        <v>5200</v>
      </c>
      <c r="J216" s="3">
        <v>45947</v>
      </c>
      <c r="L216" t="s">
        <v>980</v>
      </c>
    </row>
    <row r="217" spans="1:12" x14ac:dyDescent="0.35">
      <c r="A217">
        <v>104537770</v>
      </c>
      <c r="B217" t="s">
        <v>272</v>
      </c>
      <c r="E217" t="s">
        <v>534</v>
      </c>
      <c r="F217" s="1" t="s">
        <v>980</v>
      </c>
      <c r="G217">
        <f>_xlfn.XLOOKUP(A217,'[1]BD LP'!$B:$B,'[1]BD LP'!$Y:$Y)</f>
        <v>39000</v>
      </c>
      <c r="H217">
        <f>_xlfn.XLOOKUP(A217,'[1]BD LP'!$B:$B,'[1]BD LP'!$AC:$AC)</f>
        <v>4</v>
      </c>
      <c r="I217" s="5">
        <f t="shared" si="3"/>
        <v>9750</v>
      </c>
      <c r="J217" s="3">
        <v>45947</v>
      </c>
      <c r="L217" t="s">
        <v>980</v>
      </c>
    </row>
    <row r="218" spans="1:12" x14ac:dyDescent="0.35">
      <c r="A218">
        <v>104545260</v>
      </c>
      <c r="B218" t="s">
        <v>273</v>
      </c>
      <c r="E218" t="s">
        <v>534</v>
      </c>
      <c r="F218" s="1" t="s">
        <v>980</v>
      </c>
      <c r="G218">
        <f>_xlfn.XLOOKUP(A218,'[1]BD LP'!$B:$B,'[1]BD LP'!$Y:$Y)</f>
        <v>0</v>
      </c>
      <c r="H218">
        <f>_xlfn.XLOOKUP(A218,'[1]BD LP'!$B:$B,'[1]BD LP'!$AC:$AC)</f>
        <v>14</v>
      </c>
      <c r="I218" s="5">
        <f t="shared" si="3"/>
        <v>0</v>
      </c>
      <c r="J218" s="3">
        <v>45947</v>
      </c>
      <c r="L218" t="s">
        <v>980</v>
      </c>
    </row>
    <row r="219" spans="1:12" x14ac:dyDescent="0.35">
      <c r="A219">
        <v>104534040</v>
      </c>
      <c r="B219" t="s">
        <v>274</v>
      </c>
      <c r="E219" t="s">
        <v>534</v>
      </c>
      <c r="F219" s="1" t="s">
        <v>980</v>
      </c>
      <c r="G219">
        <f>_xlfn.XLOOKUP(A219,'[1]BD LP'!$B:$B,'[1]BD LP'!$Y:$Y)</f>
        <v>13500</v>
      </c>
      <c r="H219">
        <f>_xlfn.XLOOKUP(A219,'[1]BD LP'!$B:$B,'[1]BD LP'!$AC:$AC)</f>
        <v>1.08</v>
      </c>
      <c r="I219" s="5">
        <f t="shared" si="3"/>
        <v>12500</v>
      </c>
      <c r="J219" s="3">
        <v>45947</v>
      </c>
      <c r="L219" t="s">
        <v>980</v>
      </c>
    </row>
    <row r="220" spans="1:12" x14ac:dyDescent="0.35">
      <c r="A220">
        <v>150000698</v>
      </c>
      <c r="B220" t="s">
        <v>275</v>
      </c>
      <c r="E220" t="s">
        <v>534</v>
      </c>
      <c r="F220" s="1" t="s">
        <v>980</v>
      </c>
      <c r="G220">
        <f>_xlfn.XLOOKUP(A220,'[1]BD LP'!$B:$B,'[1]BD LP'!$Y:$Y)</f>
        <v>28000</v>
      </c>
      <c r="H220">
        <f>_xlfn.XLOOKUP(A220,'[1]BD LP'!$B:$B,'[1]BD LP'!$AC:$AC)</f>
        <v>5.99</v>
      </c>
      <c r="I220" s="5">
        <f t="shared" si="3"/>
        <v>4674.4574290484143</v>
      </c>
      <c r="J220" s="3">
        <v>45947</v>
      </c>
      <c r="L220" t="s">
        <v>980</v>
      </c>
    </row>
    <row r="221" spans="1:12" x14ac:dyDescent="0.35">
      <c r="A221">
        <v>104537780</v>
      </c>
      <c r="B221" t="s">
        <v>276</v>
      </c>
      <c r="E221" t="s">
        <v>534</v>
      </c>
      <c r="F221" s="1" t="s">
        <v>980</v>
      </c>
      <c r="G221">
        <f>_xlfn.XLOOKUP(A221,'[1]BD LP'!$B:$B,'[1]BD LP'!$Y:$Y)</f>
        <v>35000</v>
      </c>
      <c r="H221">
        <f>_xlfn.XLOOKUP(A221,'[1]BD LP'!$B:$B,'[1]BD LP'!$AC:$AC)</f>
        <v>3</v>
      </c>
      <c r="I221" s="5">
        <f t="shared" si="3"/>
        <v>11666.666666666666</v>
      </c>
      <c r="J221" s="3">
        <v>45947</v>
      </c>
      <c r="L221" t="s">
        <v>980</v>
      </c>
    </row>
    <row r="222" spans="1:12" x14ac:dyDescent="0.35">
      <c r="A222">
        <v>105000600</v>
      </c>
      <c r="B222" t="s">
        <v>277</v>
      </c>
      <c r="E222" t="s">
        <v>534</v>
      </c>
      <c r="F222" s="1" t="s">
        <v>980</v>
      </c>
      <c r="G222">
        <f>_xlfn.XLOOKUP(A222,'[1]BD LP'!$B:$B,'[1]BD LP'!$Y:$Y)</f>
        <v>27000</v>
      </c>
      <c r="H222">
        <f>_xlfn.XLOOKUP(A222,'[1]BD LP'!$B:$B,'[1]BD LP'!$AC:$AC)</f>
        <v>5</v>
      </c>
      <c r="I222" s="5">
        <f t="shared" si="3"/>
        <v>5400</v>
      </c>
      <c r="J222" s="3">
        <v>45947</v>
      </c>
      <c r="L222" t="s">
        <v>980</v>
      </c>
    </row>
    <row r="223" spans="1:12" x14ac:dyDescent="0.35">
      <c r="A223">
        <v>104540010</v>
      </c>
      <c r="B223" t="s">
        <v>278</v>
      </c>
      <c r="E223" t="s">
        <v>534</v>
      </c>
      <c r="F223" s="1" t="s">
        <v>980</v>
      </c>
      <c r="G223">
        <f>_xlfn.XLOOKUP(A223,'[1]BD LP'!$B:$B,'[1]BD LP'!$Y:$Y)</f>
        <v>32500</v>
      </c>
      <c r="H223">
        <f>_xlfn.XLOOKUP(A223,'[1]BD LP'!$B:$B,'[1]BD LP'!$AC:$AC)</f>
        <v>4</v>
      </c>
      <c r="I223" s="5">
        <f t="shared" si="3"/>
        <v>8125</v>
      </c>
      <c r="J223" s="3">
        <v>45947</v>
      </c>
      <c r="L223" t="s">
        <v>980</v>
      </c>
    </row>
    <row r="224" spans="1:12" x14ac:dyDescent="0.35">
      <c r="A224">
        <v>104524930</v>
      </c>
      <c r="B224" t="s">
        <v>279</v>
      </c>
      <c r="E224" t="s">
        <v>534</v>
      </c>
      <c r="F224" s="1" t="s">
        <v>980</v>
      </c>
      <c r="G224">
        <f>_xlfn.XLOOKUP(A224,'[1]BD LP'!$B:$B,'[1]BD LP'!$Y:$Y)</f>
        <v>6500</v>
      </c>
      <c r="H224">
        <f>_xlfn.XLOOKUP(A224,'[1]BD LP'!$B:$B,'[1]BD LP'!$AC:$AC)</f>
        <v>0.4</v>
      </c>
      <c r="I224" s="5">
        <f t="shared" si="3"/>
        <v>16250</v>
      </c>
      <c r="J224" s="3">
        <v>45947</v>
      </c>
      <c r="L224" t="s">
        <v>980</v>
      </c>
    </row>
    <row r="225" spans="1:12" x14ac:dyDescent="0.35">
      <c r="A225">
        <v>150000005</v>
      </c>
      <c r="B225" t="s">
        <v>280</v>
      </c>
      <c r="E225" t="s">
        <v>534</v>
      </c>
      <c r="F225" s="1" t="s">
        <v>980</v>
      </c>
      <c r="G225">
        <f>_xlfn.XLOOKUP(A225,'[1]BD LP'!$B:$B,'[1]BD LP'!$Y:$Y)</f>
        <v>17900</v>
      </c>
      <c r="H225">
        <f>_xlfn.XLOOKUP(A225,'[1]BD LP'!$B:$B,'[1]BD LP'!$AC:$AC)</f>
        <v>12</v>
      </c>
      <c r="I225" s="5">
        <f t="shared" si="3"/>
        <v>1491.6666666666667</v>
      </c>
      <c r="J225" s="3">
        <v>45947</v>
      </c>
      <c r="L225" t="s">
        <v>980</v>
      </c>
    </row>
    <row r="226" spans="1:12" x14ac:dyDescent="0.35">
      <c r="A226">
        <v>150000702</v>
      </c>
      <c r="B226" t="s">
        <v>281</v>
      </c>
      <c r="E226" t="s">
        <v>534</v>
      </c>
      <c r="F226" s="1" t="s">
        <v>980</v>
      </c>
      <c r="G226">
        <f>_xlfn.XLOOKUP(A226,'[1]BD LP'!$B:$B,'[1]BD LP'!$Y:$Y)</f>
        <v>17605</v>
      </c>
      <c r="H226">
        <f>_xlfn.XLOOKUP(A226,'[1]BD LP'!$B:$B,'[1]BD LP'!$AC:$AC)</f>
        <v>12</v>
      </c>
      <c r="I226" s="5">
        <f t="shared" si="3"/>
        <v>1467.0833333333333</v>
      </c>
      <c r="J226" s="3">
        <v>45947</v>
      </c>
      <c r="L226" t="s">
        <v>980</v>
      </c>
    </row>
    <row r="227" spans="1:12" x14ac:dyDescent="0.35">
      <c r="A227">
        <v>104523380</v>
      </c>
      <c r="B227" t="s">
        <v>282</v>
      </c>
      <c r="E227" t="s">
        <v>534</v>
      </c>
      <c r="F227" s="1" t="s">
        <v>980</v>
      </c>
      <c r="G227">
        <f>_xlfn.XLOOKUP(A227,'[1]BD LP'!$B:$B,'[1]BD LP'!$Y:$Y)</f>
        <v>15480</v>
      </c>
      <c r="H227">
        <f>_xlfn.XLOOKUP(A227,'[1]BD LP'!$B:$B,'[1]BD LP'!$AC:$AC)</f>
        <v>12</v>
      </c>
      <c r="I227" s="5">
        <f t="shared" si="3"/>
        <v>1290</v>
      </c>
      <c r="J227" s="3">
        <v>45947</v>
      </c>
      <c r="L227" t="s">
        <v>980</v>
      </c>
    </row>
    <row r="228" spans="1:12" x14ac:dyDescent="0.35">
      <c r="A228">
        <v>150000006</v>
      </c>
      <c r="B228" t="s">
        <v>283</v>
      </c>
      <c r="E228" t="s">
        <v>534</v>
      </c>
      <c r="F228" s="1" t="s">
        <v>980</v>
      </c>
      <c r="G228">
        <f>_xlfn.XLOOKUP(A228,'[1]BD LP'!$B:$B,'[1]BD LP'!$Y:$Y)</f>
        <v>140200</v>
      </c>
      <c r="H228">
        <f>_xlfn.XLOOKUP(A228,'[1]BD LP'!$B:$B,'[1]BD LP'!$AC:$AC)</f>
        <v>18</v>
      </c>
      <c r="I228" s="5">
        <f t="shared" si="3"/>
        <v>7788.8888888888887</v>
      </c>
      <c r="J228" s="3">
        <v>45947</v>
      </c>
      <c r="L228" t="s">
        <v>980</v>
      </c>
    </row>
    <row r="229" spans="1:12" x14ac:dyDescent="0.35">
      <c r="A229">
        <v>104519800</v>
      </c>
      <c r="B229" t="s">
        <v>284</v>
      </c>
      <c r="E229" t="s">
        <v>534</v>
      </c>
      <c r="F229" s="1" t="s">
        <v>980</v>
      </c>
      <c r="G229">
        <f>_xlfn.XLOOKUP(A229,'[1]BD LP'!$B:$B,'[1]BD LP'!$Y:$Y)</f>
        <v>17900</v>
      </c>
      <c r="H229">
        <f>_xlfn.XLOOKUP(A229,'[1]BD LP'!$B:$B,'[1]BD LP'!$AC:$AC)</f>
        <v>12</v>
      </c>
      <c r="I229" s="5">
        <f t="shared" si="3"/>
        <v>1491.6666666666667</v>
      </c>
      <c r="J229" s="3">
        <v>45947</v>
      </c>
      <c r="L229" t="s">
        <v>980</v>
      </c>
    </row>
    <row r="230" spans="1:12" x14ac:dyDescent="0.35">
      <c r="A230">
        <v>104532830</v>
      </c>
      <c r="B230" t="s">
        <v>285</v>
      </c>
      <c r="E230" t="s">
        <v>534</v>
      </c>
      <c r="F230" s="1" t="s">
        <v>980</v>
      </c>
      <c r="G230">
        <f>_xlfn.XLOOKUP(A230,'[1]BD LP'!$B:$B,'[1]BD LP'!$Y:$Y)</f>
        <v>45000</v>
      </c>
      <c r="H230">
        <f>_xlfn.XLOOKUP(A230,'[1]BD LP'!$B:$B,'[1]BD LP'!$AC:$AC)</f>
        <v>18</v>
      </c>
      <c r="I230" s="5">
        <f t="shared" si="3"/>
        <v>2500</v>
      </c>
      <c r="J230" s="3">
        <v>45947</v>
      </c>
      <c r="L230" t="s">
        <v>980</v>
      </c>
    </row>
    <row r="231" spans="1:12" x14ac:dyDescent="0.35">
      <c r="A231">
        <v>104544760</v>
      </c>
      <c r="B231" t="s">
        <v>286</v>
      </c>
      <c r="E231" t="s">
        <v>534</v>
      </c>
      <c r="F231" s="1" t="s">
        <v>980</v>
      </c>
      <c r="G231">
        <f>_xlfn.XLOOKUP(A231,'[1]BD LP'!$B:$B,'[1]BD LP'!$Y:$Y)</f>
        <v>27700</v>
      </c>
      <c r="H231">
        <f>_xlfn.XLOOKUP(A231,'[1]BD LP'!$B:$B,'[1]BD LP'!$AC:$AC)</f>
        <v>18</v>
      </c>
      <c r="I231" s="5">
        <f t="shared" si="3"/>
        <v>1538.8888888888889</v>
      </c>
      <c r="J231" s="3">
        <v>45947</v>
      </c>
      <c r="L231" t="s">
        <v>980</v>
      </c>
    </row>
    <row r="232" spans="1:12" x14ac:dyDescent="0.35">
      <c r="A232">
        <v>104525110</v>
      </c>
      <c r="B232" t="s">
        <v>287</v>
      </c>
      <c r="E232" t="s">
        <v>534</v>
      </c>
      <c r="F232" s="1" t="s">
        <v>980</v>
      </c>
      <c r="G232">
        <f>_xlfn.XLOOKUP(A232,'[1]BD LP'!$B:$B,'[1]BD LP'!$Y:$Y)</f>
        <v>29000</v>
      </c>
      <c r="H232">
        <f>_xlfn.XLOOKUP(A232,'[1]BD LP'!$B:$B,'[1]BD LP'!$AC:$AC)</f>
        <v>10</v>
      </c>
      <c r="I232" s="5">
        <f t="shared" si="3"/>
        <v>2900</v>
      </c>
      <c r="J232" s="3">
        <v>45947</v>
      </c>
      <c r="L232" t="s">
        <v>980</v>
      </c>
    </row>
    <row r="233" spans="1:12" x14ac:dyDescent="0.35">
      <c r="A233">
        <v>104521640</v>
      </c>
      <c r="B233" t="s">
        <v>288</v>
      </c>
      <c r="E233" t="s">
        <v>534</v>
      </c>
      <c r="F233" s="1" t="s">
        <v>980</v>
      </c>
      <c r="G233">
        <f>_xlfn.XLOOKUP(A233,'[1]BD LP'!$B:$B,'[1]BD LP'!$Y:$Y)</f>
        <v>40000</v>
      </c>
      <c r="H233">
        <f>_xlfn.XLOOKUP(A233,'[1]BD LP'!$B:$B,'[1]BD LP'!$AC:$AC)</f>
        <v>5</v>
      </c>
      <c r="I233" s="5">
        <f t="shared" si="3"/>
        <v>8000</v>
      </c>
      <c r="J233" s="3">
        <v>45947</v>
      </c>
      <c r="L233" t="s">
        <v>980</v>
      </c>
    </row>
    <row r="234" spans="1:12" x14ac:dyDescent="0.35">
      <c r="A234">
        <v>104512230</v>
      </c>
      <c r="B234" t="s">
        <v>289</v>
      </c>
      <c r="E234" t="s">
        <v>534</v>
      </c>
      <c r="F234" s="1" t="s">
        <v>980</v>
      </c>
      <c r="G234">
        <f>_xlfn.XLOOKUP(A234,'[1]BD LP'!$B:$B,'[1]BD LP'!$Y:$Y)</f>
        <v>91000</v>
      </c>
      <c r="H234">
        <f>_xlfn.XLOOKUP(A234,'[1]BD LP'!$B:$B,'[1]BD LP'!$AC:$AC)</f>
        <v>10</v>
      </c>
      <c r="I234" s="5">
        <f t="shared" si="3"/>
        <v>9100</v>
      </c>
      <c r="J234" s="3">
        <v>45947</v>
      </c>
      <c r="L234" t="s">
        <v>980</v>
      </c>
    </row>
    <row r="235" spans="1:12" x14ac:dyDescent="0.35">
      <c r="A235">
        <v>104524840</v>
      </c>
      <c r="B235" t="s">
        <v>290</v>
      </c>
      <c r="E235" t="s">
        <v>534</v>
      </c>
      <c r="F235" s="1" t="s">
        <v>980</v>
      </c>
      <c r="G235">
        <f>_xlfn.XLOOKUP(A235,'[1]BD LP'!$B:$B,'[1]BD LP'!$Y:$Y)</f>
        <v>38160</v>
      </c>
      <c r="H235">
        <f>_xlfn.XLOOKUP(A235,'[1]BD LP'!$B:$B,'[1]BD LP'!$AC:$AC)</f>
        <v>5.1840000000000002</v>
      </c>
      <c r="I235" s="5">
        <f t="shared" si="3"/>
        <v>7361.1111111111113</v>
      </c>
      <c r="J235" s="3">
        <v>45947</v>
      </c>
      <c r="L235" t="s">
        <v>980</v>
      </c>
    </row>
    <row r="236" spans="1:12" x14ac:dyDescent="0.35">
      <c r="A236">
        <v>104523750</v>
      </c>
      <c r="B236" t="s">
        <v>291</v>
      </c>
      <c r="E236" t="s">
        <v>534</v>
      </c>
      <c r="F236" s="1" t="s">
        <v>980</v>
      </c>
      <c r="G236">
        <f>_xlfn.XLOOKUP(A236,'[1]BD LP'!$B:$B,'[1]BD LP'!$Y:$Y)</f>
        <v>20250</v>
      </c>
      <c r="H236">
        <f>_xlfn.XLOOKUP(A236,'[1]BD LP'!$B:$B,'[1]BD LP'!$AC:$AC)</f>
        <v>2.97</v>
      </c>
      <c r="I236" s="5">
        <f t="shared" si="3"/>
        <v>6818.181818181818</v>
      </c>
      <c r="J236" s="3">
        <v>45947</v>
      </c>
      <c r="L236" t="s">
        <v>980</v>
      </c>
    </row>
    <row r="237" spans="1:12" x14ac:dyDescent="0.35">
      <c r="A237">
        <v>104517000</v>
      </c>
      <c r="B237" t="s">
        <v>292</v>
      </c>
      <c r="E237" t="s">
        <v>534</v>
      </c>
      <c r="F237" s="1" t="s">
        <v>980</v>
      </c>
      <c r="G237">
        <f>_xlfn.XLOOKUP(A237,'[1]BD LP'!$B:$B,'[1]BD LP'!$Y:$Y)</f>
        <v>16500</v>
      </c>
      <c r="H237">
        <f>_xlfn.XLOOKUP(A237,'[1]BD LP'!$B:$B,'[1]BD LP'!$AC:$AC)</f>
        <v>2.7</v>
      </c>
      <c r="I237" s="5">
        <f t="shared" si="3"/>
        <v>6111.1111111111104</v>
      </c>
      <c r="J237" s="3">
        <v>45947</v>
      </c>
      <c r="L237" t="s">
        <v>980</v>
      </c>
    </row>
    <row r="238" spans="1:12" x14ac:dyDescent="0.35">
      <c r="A238">
        <v>104517100</v>
      </c>
      <c r="B238" t="s">
        <v>293</v>
      </c>
      <c r="E238" t="s">
        <v>534</v>
      </c>
      <c r="F238" s="1" t="s">
        <v>980</v>
      </c>
      <c r="G238">
        <f>_xlfn.XLOOKUP(A238,'[1]BD LP'!$B:$B,'[1]BD LP'!$Y:$Y)</f>
        <v>16500</v>
      </c>
      <c r="H238">
        <f>_xlfn.XLOOKUP(A238,'[1]BD LP'!$B:$B,'[1]BD LP'!$AC:$AC)</f>
        <v>2.7</v>
      </c>
      <c r="I238" s="5">
        <f t="shared" si="3"/>
        <v>6111.1111111111104</v>
      </c>
      <c r="J238" s="3">
        <v>45947</v>
      </c>
      <c r="L238" t="s">
        <v>980</v>
      </c>
    </row>
    <row r="239" spans="1:12" x14ac:dyDescent="0.35">
      <c r="A239">
        <v>104517140</v>
      </c>
      <c r="B239" t="s">
        <v>294</v>
      </c>
      <c r="E239" t="s">
        <v>534</v>
      </c>
      <c r="F239" s="1" t="s">
        <v>980</v>
      </c>
      <c r="G239">
        <f>_xlfn.XLOOKUP(A239,'[1]BD LP'!$B:$B,'[1]BD LP'!$Y:$Y)</f>
        <v>16500</v>
      </c>
      <c r="H239">
        <f>_xlfn.XLOOKUP(A239,'[1]BD LP'!$B:$B,'[1]BD LP'!$AC:$AC)</f>
        <v>2.7</v>
      </c>
      <c r="I239" s="5">
        <f t="shared" si="3"/>
        <v>6111.1111111111104</v>
      </c>
      <c r="J239" s="3">
        <v>45947</v>
      </c>
      <c r="L239" t="s">
        <v>980</v>
      </c>
    </row>
    <row r="240" spans="1:12" x14ac:dyDescent="0.35">
      <c r="A240">
        <v>104544990</v>
      </c>
      <c r="B240" t="s">
        <v>295</v>
      </c>
      <c r="E240" t="s">
        <v>534</v>
      </c>
      <c r="F240" s="1" t="s">
        <v>980</v>
      </c>
      <c r="G240">
        <f>_xlfn.XLOOKUP(A240,'[1]BD LP'!$B:$B,'[1]BD LP'!$Y:$Y)</f>
        <v>24883</v>
      </c>
      <c r="H240">
        <f>_xlfn.XLOOKUP(A240,'[1]BD LP'!$B:$B,'[1]BD LP'!$AC:$AC)</f>
        <v>5.52</v>
      </c>
      <c r="I240" s="5">
        <f t="shared" si="3"/>
        <v>4507.789855072464</v>
      </c>
      <c r="J240" s="3">
        <v>45947</v>
      </c>
      <c r="L240" t="s">
        <v>980</v>
      </c>
    </row>
    <row r="241" spans="1:12" x14ac:dyDescent="0.35">
      <c r="A241">
        <v>104528220</v>
      </c>
      <c r="B241" t="s">
        <v>296</v>
      </c>
      <c r="E241" t="s">
        <v>534</v>
      </c>
      <c r="F241" s="1" t="s">
        <v>980</v>
      </c>
      <c r="G241">
        <f>_xlfn.XLOOKUP(A241,'[1]BD LP'!$B:$B,'[1]BD LP'!$Y:$Y)</f>
        <v>39000</v>
      </c>
      <c r="H241">
        <f>_xlfn.XLOOKUP(A241,'[1]BD LP'!$B:$B,'[1]BD LP'!$AC:$AC)</f>
        <v>9</v>
      </c>
      <c r="I241" s="5">
        <f t="shared" si="3"/>
        <v>4333.333333333333</v>
      </c>
      <c r="J241" s="3">
        <v>45947</v>
      </c>
      <c r="L241" t="s">
        <v>980</v>
      </c>
    </row>
    <row r="242" spans="1:12" x14ac:dyDescent="0.35">
      <c r="A242">
        <v>104523040</v>
      </c>
      <c r="B242" t="s">
        <v>297</v>
      </c>
      <c r="E242" t="s">
        <v>534</v>
      </c>
      <c r="F242" s="1" t="s">
        <v>980</v>
      </c>
      <c r="G242">
        <f>_xlfn.XLOOKUP(A242,'[1]BD LP'!$B:$B,'[1]BD LP'!$Y:$Y)</f>
        <v>14800</v>
      </c>
      <c r="H242">
        <f>_xlfn.XLOOKUP(A242,'[1]BD LP'!$B:$B,'[1]BD LP'!$AC:$AC)</f>
        <v>4</v>
      </c>
      <c r="I242" s="5">
        <f t="shared" si="3"/>
        <v>3700</v>
      </c>
      <c r="J242" s="3">
        <v>45947</v>
      </c>
      <c r="L242" t="s">
        <v>980</v>
      </c>
    </row>
    <row r="243" spans="1:12" x14ac:dyDescent="0.35">
      <c r="A243">
        <v>104523060</v>
      </c>
      <c r="B243" t="s">
        <v>298</v>
      </c>
      <c r="E243" t="s">
        <v>534</v>
      </c>
      <c r="F243" s="1" t="s">
        <v>980</v>
      </c>
      <c r="G243">
        <f>_xlfn.XLOOKUP(A243,'[1]BD LP'!$B:$B,'[1]BD LP'!$Y:$Y)</f>
        <v>12000</v>
      </c>
      <c r="H243">
        <f>_xlfn.XLOOKUP(A243,'[1]BD LP'!$B:$B,'[1]BD LP'!$AC:$AC)</f>
        <v>4</v>
      </c>
      <c r="I243" s="5">
        <f t="shared" si="3"/>
        <v>3000</v>
      </c>
      <c r="J243" s="3">
        <v>45947</v>
      </c>
      <c r="L243" t="s">
        <v>980</v>
      </c>
    </row>
    <row r="244" spans="1:12" x14ac:dyDescent="0.35">
      <c r="A244">
        <v>104523050</v>
      </c>
      <c r="B244" t="s">
        <v>299</v>
      </c>
      <c r="E244" t="s">
        <v>534</v>
      </c>
      <c r="F244" s="1" t="s">
        <v>980</v>
      </c>
      <c r="G244">
        <f>_xlfn.XLOOKUP(A244,'[1]BD LP'!$B:$B,'[1]BD LP'!$Y:$Y)</f>
        <v>12100</v>
      </c>
      <c r="H244">
        <f>_xlfn.XLOOKUP(A244,'[1]BD LP'!$B:$B,'[1]BD LP'!$AC:$AC)</f>
        <v>4</v>
      </c>
      <c r="I244" s="5">
        <f t="shared" si="3"/>
        <v>3025</v>
      </c>
      <c r="J244" s="3">
        <v>45947</v>
      </c>
      <c r="L244" t="s">
        <v>980</v>
      </c>
    </row>
    <row r="245" spans="1:12" x14ac:dyDescent="0.35">
      <c r="A245">
        <v>104537740</v>
      </c>
      <c r="B245" t="s">
        <v>300</v>
      </c>
      <c r="E245" t="s">
        <v>534</v>
      </c>
      <c r="F245" s="1" t="s">
        <v>980</v>
      </c>
      <c r="G245">
        <f>_xlfn.XLOOKUP(A245,'[1]BD LP'!$B:$B,'[1]BD LP'!$Y:$Y)</f>
        <v>21000</v>
      </c>
      <c r="H245">
        <f>_xlfn.XLOOKUP(A245,'[1]BD LP'!$B:$B,'[1]BD LP'!$AC:$AC)</f>
        <v>3.5</v>
      </c>
      <c r="I245" s="5">
        <f t="shared" si="3"/>
        <v>6000</v>
      </c>
      <c r="J245" s="3">
        <v>45947</v>
      </c>
      <c r="L245" t="s">
        <v>980</v>
      </c>
    </row>
    <row r="246" spans="1:12" x14ac:dyDescent="0.35">
      <c r="A246">
        <v>104522060</v>
      </c>
      <c r="B246" t="s">
        <v>301</v>
      </c>
      <c r="E246" t="s">
        <v>534</v>
      </c>
      <c r="F246" s="1" t="s">
        <v>980</v>
      </c>
      <c r="G246">
        <f>_xlfn.XLOOKUP(A246,'[1]BD LP'!$B:$B,'[1]BD LP'!$Y:$Y)</f>
        <v>25000</v>
      </c>
      <c r="H246">
        <f>_xlfn.XLOOKUP(A246,'[1]BD LP'!$B:$B,'[1]BD LP'!$AC:$AC)</f>
        <v>4.2240000000000002</v>
      </c>
      <c r="I246" s="5">
        <f t="shared" si="3"/>
        <v>5918.560606060606</v>
      </c>
      <c r="J246" s="3">
        <v>45947</v>
      </c>
      <c r="L246" t="s">
        <v>980</v>
      </c>
    </row>
    <row r="247" spans="1:12" x14ac:dyDescent="0.35">
      <c r="A247">
        <v>104543750</v>
      </c>
      <c r="B247" t="s">
        <v>302</v>
      </c>
      <c r="E247" t="s">
        <v>534</v>
      </c>
      <c r="F247" s="1" t="s">
        <v>980</v>
      </c>
      <c r="G247">
        <f>_xlfn.XLOOKUP(A247,'[1]BD LP'!$B:$B,'[1]BD LP'!$Y:$Y)</f>
        <v>12250</v>
      </c>
      <c r="H247">
        <f>_xlfn.XLOOKUP(A247,'[1]BD LP'!$B:$B,'[1]BD LP'!$AC:$AC)</f>
        <v>2.4</v>
      </c>
      <c r="I247" s="5">
        <f t="shared" si="3"/>
        <v>5104.166666666667</v>
      </c>
      <c r="J247" s="3">
        <v>45947</v>
      </c>
      <c r="L247" t="s">
        <v>980</v>
      </c>
    </row>
    <row r="248" spans="1:12" x14ac:dyDescent="0.35">
      <c r="A248">
        <v>104522080</v>
      </c>
      <c r="B248" t="s">
        <v>303</v>
      </c>
      <c r="E248" t="s">
        <v>534</v>
      </c>
      <c r="F248" s="1" t="s">
        <v>980</v>
      </c>
      <c r="G248">
        <f>_xlfn.XLOOKUP(A248,'[1]BD LP'!$B:$B,'[1]BD LP'!$Y:$Y)</f>
        <v>7900</v>
      </c>
      <c r="H248">
        <f>_xlfn.XLOOKUP(A248,'[1]BD LP'!$B:$B,'[1]BD LP'!$AC:$AC)</f>
        <v>3</v>
      </c>
      <c r="I248" s="5">
        <f t="shared" si="3"/>
        <v>2633.3333333333335</v>
      </c>
      <c r="J248" s="3">
        <v>45947</v>
      </c>
      <c r="L248" t="s">
        <v>980</v>
      </c>
    </row>
    <row r="249" spans="1:12" x14ac:dyDescent="0.35">
      <c r="A249">
        <v>104543730</v>
      </c>
      <c r="B249" t="s">
        <v>304</v>
      </c>
      <c r="E249" t="s">
        <v>534</v>
      </c>
      <c r="F249" s="1" t="s">
        <v>980</v>
      </c>
      <c r="G249">
        <f>_xlfn.XLOOKUP(A249,'[1]BD LP'!$B:$B,'[1]BD LP'!$Y:$Y)</f>
        <v>11000</v>
      </c>
      <c r="H249">
        <f>_xlfn.XLOOKUP(A249,'[1]BD LP'!$B:$B,'[1]BD LP'!$AC:$AC)</f>
        <v>2.4</v>
      </c>
      <c r="I249" s="5">
        <f t="shared" si="3"/>
        <v>4583.3333333333339</v>
      </c>
      <c r="J249" s="3">
        <v>45947</v>
      </c>
      <c r="L249" t="s">
        <v>980</v>
      </c>
    </row>
    <row r="250" spans="1:12" x14ac:dyDescent="0.35">
      <c r="A250">
        <v>201222280</v>
      </c>
      <c r="B250" t="s">
        <v>305</v>
      </c>
      <c r="E250" t="s">
        <v>534</v>
      </c>
      <c r="F250" s="1" t="s">
        <v>980</v>
      </c>
      <c r="G250">
        <f>_xlfn.XLOOKUP(A250,'[1]BD LP'!$B:$B,'[1]BD LP'!$Y:$Y)</f>
        <v>22178.7</v>
      </c>
      <c r="H250">
        <f>_xlfn.XLOOKUP(A250,'[1]BD LP'!$B:$B,'[1]BD LP'!$AC:$AC)</f>
        <v>8.0000000000000002E-3</v>
      </c>
      <c r="I250" s="5">
        <f t="shared" si="3"/>
        <v>2772337.5</v>
      </c>
      <c r="J250" s="3">
        <v>45947</v>
      </c>
      <c r="L250" t="s">
        <v>980</v>
      </c>
    </row>
    <row r="251" spans="1:12" x14ac:dyDescent="0.35">
      <c r="A251">
        <v>104543740</v>
      </c>
      <c r="B251" t="s">
        <v>306</v>
      </c>
      <c r="E251" t="s">
        <v>534</v>
      </c>
      <c r="F251" s="1" t="s">
        <v>980</v>
      </c>
      <c r="G251">
        <f>_xlfn.XLOOKUP(A251,'[1]BD LP'!$B:$B,'[1]BD LP'!$Y:$Y)</f>
        <v>12000</v>
      </c>
      <c r="H251">
        <f>_xlfn.XLOOKUP(A251,'[1]BD LP'!$B:$B,'[1]BD LP'!$AC:$AC)</f>
        <v>2.4</v>
      </c>
      <c r="I251" s="5">
        <f t="shared" si="3"/>
        <v>5000</v>
      </c>
      <c r="J251" s="3">
        <v>45947</v>
      </c>
      <c r="L251" t="s">
        <v>980</v>
      </c>
    </row>
    <row r="252" spans="1:12" x14ac:dyDescent="0.35">
      <c r="A252">
        <v>150001266</v>
      </c>
      <c r="B252" t="s">
        <v>307</v>
      </c>
      <c r="E252" t="s">
        <v>534</v>
      </c>
      <c r="F252" s="1" t="s">
        <v>980</v>
      </c>
      <c r="G252">
        <f>_xlfn.XLOOKUP(A252,'[1]BD LP'!$B:$B,'[1]BD LP'!$Y:$Y)</f>
        <v>230000</v>
      </c>
      <c r="H252">
        <f>_xlfn.XLOOKUP(A252,'[1]BD LP'!$B:$B,'[1]BD LP'!$AC:$AC)</f>
        <v>5.04</v>
      </c>
      <c r="I252" s="5">
        <f t="shared" si="3"/>
        <v>45634.920634920636</v>
      </c>
      <c r="J252" s="3">
        <v>45947</v>
      </c>
      <c r="L252" t="s">
        <v>980</v>
      </c>
    </row>
    <row r="253" spans="1:12" x14ac:dyDescent="0.35">
      <c r="A253">
        <v>104521140</v>
      </c>
      <c r="B253" t="s">
        <v>308</v>
      </c>
      <c r="E253" t="s">
        <v>534</v>
      </c>
      <c r="F253" s="1" t="s">
        <v>980</v>
      </c>
      <c r="G253">
        <f>_xlfn.XLOOKUP(A253,'[1]BD LP'!$B:$B,'[1]BD LP'!$Y:$Y)</f>
        <v>29700</v>
      </c>
      <c r="H253">
        <f>_xlfn.XLOOKUP(A253,'[1]BD LP'!$B:$B,'[1]BD LP'!$AC:$AC)</f>
        <v>0.36</v>
      </c>
      <c r="I253" s="5">
        <f t="shared" si="3"/>
        <v>82500</v>
      </c>
      <c r="J253" s="3">
        <v>45947</v>
      </c>
      <c r="L253" t="s">
        <v>980</v>
      </c>
    </row>
    <row r="254" spans="1:12" x14ac:dyDescent="0.35">
      <c r="A254">
        <v>150000829</v>
      </c>
      <c r="B254" t="s">
        <v>309</v>
      </c>
      <c r="E254" t="s">
        <v>534</v>
      </c>
      <c r="F254" s="1" t="s">
        <v>980</v>
      </c>
      <c r="G254">
        <f>_xlfn.XLOOKUP(A254,'[1]BD LP'!$B:$B,'[1]BD LP'!$Y:$Y)</f>
        <v>77000</v>
      </c>
      <c r="H254">
        <f>_xlfn.XLOOKUP(A254,'[1]BD LP'!$B:$B,'[1]BD LP'!$AC:$AC)</f>
        <v>3.48</v>
      </c>
      <c r="I254" s="5">
        <f t="shared" si="3"/>
        <v>22126.436781609194</v>
      </c>
      <c r="J254" s="3">
        <v>45947</v>
      </c>
      <c r="L254" t="s">
        <v>980</v>
      </c>
    </row>
    <row r="255" spans="1:12" x14ac:dyDescent="0.35">
      <c r="A255">
        <v>104520070</v>
      </c>
      <c r="B255" t="s">
        <v>310</v>
      </c>
      <c r="E255" t="s">
        <v>534</v>
      </c>
      <c r="F255" s="1" t="s">
        <v>980</v>
      </c>
      <c r="G255">
        <f>_xlfn.XLOOKUP(A255,'[1]BD LP'!$B:$B,'[1]BD LP'!$Y:$Y)</f>
        <v>50000</v>
      </c>
      <c r="H255">
        <f>_xlfn.XLOOKUP(A255,'[1]BD LP'!$B:$B,'[1]BD LP'!$AC:$AC)</f>
        <v>18</v>
      </c>
      <c r="I255" s="5">
        <f t="shared" si="3"/>
        <v>2777.7777777777778</v>
      </c>
      <c r="J255" s="3">
        <v>45947</v>
      </c>
      <c r="L255" t="s">
        <v>980</v>
      </c>
    </row>
    <row r="256" spans="1:12" x14ac:dyDescent="0.35">
      <c r="A256">
        <v>104541890</v>
      </c>
      <c r="B256" t="s">
        <v>311</v>
      </c>
      <c r="E256" t="s">
        <v>534</v>
      </c>
      <c r="F256" s="1" t="s">
        <v>980</v>
      </c>
      <c r="G256">
        <f>_xlfn.XLOOKUP(A256,'[1]BD LP'!$B:$B,'[1]BD LP'!$Y:$Y)</f>
        <v>54000</v>
      </c>
      <c r="H256">
        <f>_xlfn.XLOOKUP(A256,'[1]BD LP'!$B:$B,'[1]BD LP'!$AC:$AC)</f>
        <v>18</v>
      </c>
      <c r="I256" s="5">
        <f t="shared" si="3"/>
        <v>3000</v>
      </c>
      <c r="J256" s="3">
        <v>45947</v>
      </c>
      <c r="L256" t="s">
        <v>980</v>
      </c>
    </row>
    <row r="257" spans="1:12" x14ac:dyDescent="0.35">
      <c r="A257">
        <v>104544590</v>
      </c>
      <c r="B257" t="s">
        <v>312</v>
      </c>
      <c r="E257" t="s">
        <v>534</v>
      </c>
      <c r="F257" s="1" t="s">
        <v>980</v>
      </c>
      <c r="G257">
        <f>_xlfn.XLOOKUP(A257,'[1]BD LP'!$B:$B,'[1]BD LP'!$Y:$Y)</f>
        <v>50530</v>
      </c>
      <c r="H257">
        <f>_xlfn.XLOOKUP(A257,'[1]BD LP'!$B:$B,'[1]BD LP'!$AC:$AC)</f>
        <v>18</v>
      </c>
      <c r="I257" s="5">
        <f t="shared" si="3"/>
        <v>2807.2222222222222</v>
      </c>
      <c r="J257" s="3">
        <v>45947</v>
      </c>
      <c r="L257" t="s">
        <v>980</v>
      </c>
    </row>
    <row r="258" spans="1:12" x14ac:dyDescent="0.35">
      <c r="A258">
        <v>104520060</v>
      </c>
      <c r="B258" t="s">
        <v>313</v>
      </c>
      <c r="E258" t="s">
        <v>534</v>
      </c>
      <c r="F258" s="1" t="s">
        <v>980</v>
      </c>
      <c r="G258">
        <f>_xlfn.XLOOKUP(A258,'[1]BD LP'!$B:$B,'[1]BD LP'!$Y:$Y)</f>
        <v>50000</v>
      </c>
      <c r="H258">
        <f>_xlfn.XLOOKUP(A258,'[1]BD LP'!$B:$B,'[1]BD LP'!$AC:$AC)</f>
        <v>18</v>
      </c>
      <c r="I258" s="5">
        <f t="shared" si="3"/>
        <v>2777.7777777777778</v>
      </c>
      <c r="J258" s="3">
        <v>45947</v>
      </c>
      <c r="L258" t="s">
        <v>980</v>
      </c>
    </row>
    <row r="259" spans="1:12" x14ac:dyDescent="0.35">
      <c r="A259">
        <v>104544580</v>
      </c>
      <c r="B259" t="s">
        <v>314</v>
      </c>
      <c r="E259" t="s">
        <v>534</v>
      </c>
      <c r="F259" s="1" t="s">
        <v>980</v>
      </c>
      <c r="G259">
        <f>_xlfn.XLOOKUP(A259,'[1]BD LP'!$B:$B,'[1]BD LP'!$Y:$Y)</f>
        <v>53000</v>
      </c>
      <c r="H259">
        <f>_xlfn.XLOOKUP(A259,'[1]BD LP'!$B:$B,'[1]BD LP'!$AC:$AC)</f>
        <v>18</v>
      </c>
      <c r="I259" s="5">
        <f t="shared" ref="I259:I322" si="4">G259/H259</f>
        <v>2944.4444444444443</v>
      </c>
      <c r="J259" s="3">
        <v>45947</v>
      </c>
      <c r="L259" t="s">
        <v>980</v>
      </c>
    </row>
    <row r="260" spans="1:12" x14ac:dyDescent="0.35">
      <c r="A260">
        <v>104541770</v>
      </c>
      <c r="B260" t="s">
        <v>315</v>
      </c>
      <c r="E260" t="s">
        <v>534</v>
      </c>
      <c r="F260" s="1" t="s">
        <v>980</v>
      </c>
      <c r="G260">
        <f>_xlfn.XLOOKUP(A260,'[1]BD LP'!$B:$B,'[1]BD LP'!$Y:$Y)</f>
        <v>39000</v>
      </c>
      <c r="H260">
        <f>_xlfn.XLOOKUP(A260,'[1]BD LP'!$B:$B,'[1]BD LP'!$AC:$AC)</f>
        <v>13.56</v>
      </c>
      <c r="I260" s="5">
        <f t="shared" si="4"/>
        <v>2876.1061946902655</v>
      </c>
      <c r="J260" s="3">
        <v>45947</v>
      </c>
      <c r="L260" t="s">
        <v>980</v>
      </c>
    </row>
    <row r="261" spans="1:12" x14ac:dyDescent="0.35">
      <c r="A261">
        <v>101530550</v>
      </c>
      <c r="B261" t="s">
        <v>314</v>
      </c>
      <c r="E261" t="s">
        <v>534</v>
      </c>
      <c r="F261" s="1" t="s">
        <v>980</v>
      </c>
      <c r="G261" t="e">
        <f>_xlfn.XLOOKUP(A261,'[1]BD LP'!$B:$B,'[1]BD LP'!$Y:$Y)</f>
        <v>#N/A</v>
      </c>
      <c r="H261" t="e">
        <f>_xlfn.XLOOKUP(A261,'[1]BD LP'!$B:$B,'[1]BD LP'!$AC:$AC)</f>
        <v>#N/A</v>
      </c>
      <c r="I261" s="5" t="e">
        <f t="shared" si="4"/>
        <v>#N/A</v>
      </c>
      <c r="J261" s="3">
        <v>45947</v>
      </c>
      <c r="L261" t="s">
        <v>980</v>
      </c>
    </row>
    <row r="262" spans="1:12" x14ac:dyDescent="0.35">
      <c r="A262">
        <v>104523990</v>
      </c>
      <c r="B262" t="s">
        <v>316</v>
      </c>
      <c r="E262" t="s">
        <v>534</v>
      </c>
      <c r="F262" s="1" t="s">
        <v>980</v>
      </c>
      <c r="G262">
        <f>_xlfn.XLOOKUP(A262,'[1]BD LP'!$B:$B,'[1]BD LP'!$Y:$Y)</f>
        <v>20620</v>
      </c>
      <c r="H262">
        <f>_xlfn.XLOOKUP(A262,'[1]BD LP'!$B:$B,'[1]BD LP'!$AC:$AC)</f>
        <v>5.4240000000000004</v>
      </c>
      <c r="I262" s="5">
        <f t="shared" si="4"/>
        <v>3801.6224188790557</v>
      </c>
      <c r="J262" s="3">
        <v>45947</v>
      </c>
      <c r="L262" t="s">
        <v>980</v>
      </c>
    </row>
    <row r="263" spans="1:12" x14ac:dyDescent="0.35">
      <c r="A263">
        <v>104254040</v>
      </c>
      <c r="B263" t="s">
        <v>317</v>
      </c>
      <c r="E263" t="s">
        <v>534</v>
      </c>
      <c r="F263" s="1" t="s">
        <v>980</v>
      </c>
      <c r="G263">
        <f>_xlfn.XLOOKUP(A263,'[1]BD LP'!$B:$B,'[1]BD LP'!$Y:$Y)</f>
        <v>22900</v>
      </c>
      <c r="H263">
        <f>_xlfn.XLOOKUP(A263,'[1]BD LP'!$B:$B,'[1]BD LP'!$AC:$AC)</f>
        <v>4.5149999999999997</v>
      </c>
      <c r="I263" s="5">
        <f t="shared" si="4"/>
        <v>5071.9822812846069</v>
      </c>
      <c r="J263" s="3">
        <v>45947</v>
      </c>
      <c r="L263" t="s">
        <v>980</v>
      </c>
    </row>
    <row r="264" spans="1:12" x14ac:dyDescent="0.35">
      <c r="A264">
        <v>104520830</v>
      </c>
      <c r="B264" t="s">
        <v>318</v>
      </c>
      <c r="E264" t="s">
        <v>534</v>
      </c>
      <c r="F264" s="1" t="s">
        <v>980</v>
      </c>
      <c r="G264">
        <f>_xlfn.XLOOKUP(A264,'[1]BD LP'!$B:$B,'[1]BD LP'!$Y:$Y)</f>
        <v>22900</v>
      </c>
      <c r="H264">
        <f>_xlfn.XLOOKUP(A264,'[1]BD LP'!$B:$B,'[1]BD LP'!$AC:$AC)</f>
        <v>8.1129999999999995</v>
      </c>
      <c r="I264" s="5">
        <f t="shared" si="4"/>
        <v>2822.6303463576978</v>
      </c>
      <c r="J264" s="3">
        <v>45947</v>
      </c>
      <c r="L264" t="s">
        <v>980</v>
      </c>
    </row>
    <row r="265" spans="1:12" x14ac:dyDescent="0.35">
      <c r="A265">
        <v>104527650</v>
      </c>
      <c r="B265" t="s">
        <v>319</v>
      </c>
      <c r="E265" t="s">
        <v>534</v>
      </c>
      <c r="F265" s="1" t="s">
        <v>980</v>
      </c>
      <c r="G265">
        <f>_xlfn.XLOOKUP(A265,'[1]BD LP'!$B:$B,'[1]BD LP'!$Y:$Y)</f>
        <v>14600</v>
      </c>
      <c r="H265">
        <f>_xlfn.XLOOKUP(A265,'[1]BD LP'!$B:$B,'[1]BD LP'!$AC:$AC)</f>
        <v>2</v>
      </c>
      <c r="I265" s="5">
        <f t="shared" si="4"/>
        <v>7300</v>
      </c>
      <c r="J265" s="3">
        <v>45947</v>
      </c>
      <c r="L265" t="s">
        <v>980</v>
      </c>
    </row>
    <row r="266" spans="1:12" x14ac:dyDescent="0.35">
      <c r="A266">
        <v>104527640</v>
      </c>
      <c r="B266" t="s">
        <v>320</v>
      </c>
      <c r="E266" t="s">
        <v>534</v>
      </c>
      <c r="F266" s="1" t="s">
        <v>980</v>
      </c>
      <c r="G266">
        <f>_xlfn.XLOOKUP(A266,'[1]BD LP'!$B:$B,'[1]BD LP'!$Y:$Y)</f>
        <v>23920</v>
      </c>
      <c r="H266">
        <f>_xlfn.XLOOKUP(A266,'[1]BD LP'!$B:$B,'[1]BD LP'!$AC:$AC)</f>
        <v>2</v>
      </c>
      <c r="I266" s="5">
        <f t="shared" si="4"/>
        <v>11960</v>
      </c>
      <c r="J266" s="3">
        <v>45947</v>
      </c>
      <c r="L266" t="s">
        <v>980</v>
      </c>
    </row>
    <row r="267" spans="1:12" x14ac:dyDescent="0.35">
      <c r="A267">
        <v>104527570</v>
      </c>
      <c r="B267" t="s">
        <v>321</v>
      </c>
      <c r="E267" t="s">
        <v>534</v>
      </c>
      <c r="F267" s="1" t="s">
        <v>980</v>
      </c>
      <c r="G267">
        <f>_xlfn.XLOOKUP(A267,'[1]BD LP'!$B:$B,'[1]BD LP'!$Y:$Y)</f>
        <v>9200</v>
      </c>
      <c r="H267">
        <f>_xlfn.XLOOKUP(A267,'[1]BD LP'!$B:$B,'[1]BD LP'!$AC:$AC)</f>
        <v>2</v>
      </c>
      <c r="I267" s="5">
        <f t="shared" si="4"/>
        <v>4600</v>
      </c>
      <c r="J267" s="3">
        <v>45947</v>
      </c>
      <c r="L267" t="s">
        <v>980</v>
      </c>
    </row>
    <row r="268" spans="1:12" x14ac:dyDescent="0.35">
      <c r="A268">
        <v>150001223</v>
      </c>
      <c r="B268" t="s">
        <v>322</v>
      </c>
      <c r="E268" t="s">
        <v>534</v>
      </c>
      <c r="F268" s="1" t="s">
        <v>980</v>
      </c>
      <c r="G268">
        <f>_xlfn.XLOOKUP(A268,'[1]BD LP'!$B:$B,'[1]BD LP'!$Y:$Y)</f>
        <v>18900</v>
      </c>
      <c r="H268">
        <f>_xlfn.XLOOKUP(A268,'[1]BD LP'!$B:$B,'[1]BD LP'!$AC:$AC)</f>
        <v>8.4</v>
      </c>
      <c r="I268" s="5">
        <f t="shared" si="4"/>
        <v>2250</v>
      </c>
      <c r="J268" s="3">
        <v>45947</v>
      </c>
      <c r="L268" t="s">
        <v>980</v>
      </c>
    </row>
    <row r="269" spans="1:12" x14ac:dyDescent="0.35">
      <c r="A269">
        <v>150001225</v>
      </c>
      <c r="B269" t="s">
        <v>323</v>
      </c>
      <c r="E269" t="s">
        <v>534</v>
      </c>
      <c r="F269" s="1" t="s">
        <v>980</v>
      </c>
      <c r="G269">
        <f>_xlfn.XLOOKUP(A269,'[1]BD LP'!$B:$B,'[1]BD LP'!$Y:$Y)</f>
        <v>16500</v>
      </c>
      <c r="H269">
        <f>_xlfn.XLOOKUP(A269,'[1]BD LP'!$B:$B,'[1]BD LP'!$AC:$AC)</f>
        <v>8.4</v>
      </c>
      <c r="I269" s="5">
        <f t="shared" si="4"/>
        <v>1964.2857142857142</v>
      </c>
      <c r="J269" s="3">
        <v>45947</v>
      </c>
      <c r="L269" t="s">
        <v>980</v>
      </c>
    </row>
    <row r="270" spans="1:12" x14ac:dyDescent="0.35">
      <c r="A270">
        <v>150000003</v>
      </c>
      <c r="B270" t="s">
        <v>324</v>
      </c>
      <c r="E270" t="s">
        <v>534</v>
      </c>
      <c r="F270" s="1" t="s">
        <v>980</v>
      </c>
      <c r="G270">
        <f>_xlfn.XLOOKUP(A270,'[1]BD LP'!$B:$B,'[1]BD LP'!$Y:$Y)</f>
        <v>41000</v>
      </c>
      <c r="H270">
        <f>_xlfn.XLOOKUP(A270,'[1]BD LP'!$B:$B,'[1]BD LP'!$AC:$AC)</f>
        <v>10</v>
      </c>
      <c r="I270" s="5">
        <f t="shared" si="4"/>
        <v>4100</v>
      </c>
      <c r="J270" s="3">
        <v>45947</v>
      </c>
      <c r="L270" t="s">
        <v>980</v>
      </c>
    </row>
    <row r="271" spans="1:12" x14ac:dyDescent="0.35">
      <c r="A271">
        <v>104538060</v>
      </c>
      <c r="B271" t="s">
        <v>325</v>
      </c>
      <c r="E271" t="s">
        <v>534</v>
      </c>
      <c r="F271" s="1" t="s">
        <v>980</v>
      </c>
      <c r="G271">
        <f>_xlfn.XLOOKUP(A271,'[1]BD LP'!$B:$B,'[1]BD LP'!$Y:$Y)</f>
        <v>28000</v>
      </c>
      <c r="H271">
        <f>_xlfn.XLOOKUP(A271,'[1]BD LP'!$B:$B,'[1]BD LP'!$AC:$AC)</f>
        <v>10</v>
      </c>
      <c r="I271" s="5">
        <f t="shared" si="4"/>
        <v>2800</v>
      </c>
      <c r="J271" s="3">
        <v>45947</v>
      </c>
      <c r="L271" t="s">
        <v>980</v>
      </c>
    </row>
    <row r="272" spans="1:12" x14ac:dyDescent="0.35">
      <c r="A272">
        <v>150000158</v>
      </c>
      <c r="B272" t="s">
        <v>326</v>
      </c>
      <c r="E272" t="s">
        <v>534</v>
      </c>
      <c r="F272" s="1" t="s">
        <v>980</v>
      </c>
      <c r="G272">
        <f>_xlfn.XLOOKUP(A272,'[1]BD LP'!$B:$B,'[1]BD LP'!$Y:$Y)</f>
        <v>70000</v>
      </c>
      <c r="H272">
        <f>_xlfn.XLOOKUP(A272,'[1]BD LP'!$B:$B,'[1]BD LP'!$AC:$AC)</f>
        <v>10</v>
      </c>
      <c r="I272" s="5">
        <f t="shared" si="4"/>
        <v>7000</v>
      </c>
      <c r="J272" s="3">
        <v>45947</v>
      </c>
      <c r="L272" t="s">
        <v>980</v>
      </c>
    </row>
    <row r="273" spans="1:12" x14ac:dyDescent="0.35">
      <c r="A273">
        <v>104525460</v>
      </c>
      <c r="B273" t="s">
        <v>327</v>
      </c>
      <c r="E273" t="s">
        <v>534</v>
      </c>
      <c r="F273" s="1" t="s">
        <v>980</v>
      </c>
      <c r="G273">
        <f>_xlfn.XLOOKUP(A273,'[1]BD LP'!$B:$B,'[1]BD LP'!$Y:$Y)</f>
        <v>25900</v>
      </c>
      <c r="H273">
        <f>_xlfn.XLOOKUP(A273,'[1]BD LP'!$B:$B,'[1]BD LP'!$AC:$AC)</f>
        <v>6</v>
      </c>
      <c r="I273" s="5">
        <f t="shared" si="4"/>
        <v>4316.666666666667</v>
      </c>
      <c r="J273" s="3">
        <v>45947</v>
      </c>
      <c r="L273" t="s">
        <v>980</v>
      </c>
    </row>
    <row r="274" spans="1:12" x14ac:dyDescent="0.35">
      <c r="A274">
        <v>104547690</v>
      </c>
      <c r="B274" t="s">
        <v>328</v>
      </c>
      <c r="E274" t="s">
        <v>534</v>
      </c>
      <c r="F274" s="1" t="s">
        <v>980</v>
      </c>
      <c r="G274">
        <f>_xlfn.XLOOKUP(A274,'[1]BD LP'!$B:$B,'[1]BD LP'!$Y:$Y)</f>
        <v>21000</v>
      </c>
      <c r="H274">
        <f>_xlfn.XLOOKUP(A274,'[1]BD LP'!$B:$B,'[1]BD LP'!$AC:$AC)</f>
        <v>2.5</v>
      </c>
      <c r="I274" s="5">
        <f t="shared" si="4"/>
        <v>8400</v>
      </c>
      <c r="J274" s="3">
        <v>45947</v>
      </c>
      <c r="L274" t="s">
        <v>980</v>
      </c>
    </row>
    <row r="275" spans="1:12" x14ac:dyDescent="0.35">
      <c r="A275">
        <v>104543040</v>
      </c>
      <c r="B275" t="s">
        <v>329</v>
      </c>
      <c r="E275" t="s">
        <v>534</v>
      </c>
      <c r="F275" s="1" t="s">
        <v>980</v>
      </c>
      <c r="G275">
        <f>_xlfn.XLOOKUP(A275,'[1]BD LP'!$B:$B,'[1]BD LP'!$Y:$Y)</f>
        <v>30000</v>
      </c>
      <c r="H275">
        <f>_xlfn.XLOOKUP(A275,'[1]BD LP'!$B:$B,'[1]BD LP'!$AC:$AC)</f>
        <v>3</v>
      </c>
      <c r="I275" s="5">
        <f t="shared" si="4"/>
        <v>10000</v>
      </c>
      <c r="J275" s="3">
        <v>45947</v>
      </c>
      <c r="L275" t="s">
        <v>980</v>
      </c>
    </row>
    <row r="276" spans="1:12" x14ac:dyDescent="0.35">
      <c r="A276">
        <v>104543010</v>
      </c>
      <c r="B276" t="s">
        <v>330</v>
      </c>
      <c r="E276" t="s">
        <v>534</v>
      </c>
      <c r="F276" s="1" t="s">
        <v>980</v>
      </c>
      <c r="G276">
        <f>_xlfn.XLOOKUP(A276,'[1]BD LP'!$B:$B,'[1]BD LP'!$Y:$Y)</f>
        <v>40000</v>
      </c>
      <c r="H276">
        <f>_xlfn.XLOOKUP(A276,'[1]BD LP'!$B:$B,'[1]BD LP'!$AC:$AC)</f>
        <v>5</v>
      </c>
      <c r="I276" s="5">
        <f t="shared" si="4"/>
        <v>8000</v>
      </c>
      <c r="J276" s="3">
        <v>45947</v>
      </c>
      <c r="L276" t="s">
        <v>980</v>
      </c>
    </row>
    <row r="277" spans="1:12" x14ac:dyDescent="0.35">
      <c r="A277">
        <v>104543030</v>
      </c>
      <c r="B277" t="s">
        <v>331</v>
      </c>
      <c r="E277" t="s">
        <v>534</v>
      </c>
      <c r="F277" s="1" t="s">
        <v>980</v>
      </c>
      <c r="G277">
        <f>_xlfn.XLOOKUP(A277,'[1]BD LP'!$B:$B,'[1]BD LP'!$Y:$Y)</f>
        <v>0</v>
      </c>
      <c r="H277">
        <f>_xlfn.XLOOKUP(A277,'[1]BD LP'!$B:$B,'[1]BD LP'!$AC:$AC)</f>
        <v>2</v>
      </c>
      <c r="I277" s="5">
        <f t="shared" si="4"/>
        <v>0</v>
      </c>
      <c r="J277" s="3">
        <v>45947</v>
      </c>
      <c r="L277" t="s">
        <v>980</v>
      </c>
    </row>
    <row r="278" spans="1:12" x14ac:dyDescent="0.35">
      <c r="A278">
        <v>104501170</v>
      </c>
      <c r="B278" t="s">
        <v>332</v>
      </c>
      <c r="E278" t="s">
        <v>534</v>
      </c>
      <c r="F278" s="1" t="s">
        <v>980</v>
      </c>
      <c r="G278">
        <f>_xlfn.XLOOKUP(A278,'[1]BD LP'!$B:$B,'[1]BD LP'!$Y:$Y)</f>
        <v>13500</v>
      </c>
      <c r="H278">
        <f>_xlfn.XLOOKUP(A278,'[1]BD LP'!$B:$B,'[1]BD LP'!$AC:$AC)</f>
        <v>4</v>
      </c>
      <c r="I278" s="5">
        <f t="shared" si="4"/>
        <v>3375</v>
      </c>
      <c r="J278" s="3">
        <v>45947</v>
      </c>
      <c r="L278" t="s">
        <v>980</v>
      </c>
    </row>
    <row r="279" spans="1:12" x14ac:dyDescent="0.35">
      <c r="A279">
        <v>104521200</v>
      </c>
      <c r="B279" t="s">
        <v>333</v>
      </c>
      <c r="E279" t="s">
        <v>534</v>
      </c>
      <c r="F279" s="1" t="s">
        <v>980</v>
      </c>
      <c r="G279">
        <f>_xlfn.XLOOKUP(A279,'[1]BD LP'!$B:$B,'[1]BD LP'!$Y:$Y)</f>
        <v>13500</v>
      </c>
      <c r="H279">
        <f>_xlfn.XLOOKUP(A279,'[1]BD LP'!$B:$B,'[1]BD LP'!$AC:$AC)</f>
        <v>4</v>
      </c>
      <c r="I279" s="5">
        <f t="shared" si="4"/>
        <v>3375</v>
      </c>
      <c r="J279" s="3">
        <v>45947</v>
      </c>
      <c r="L279" t="s">
        <v>980</v>
      </c>
    </row>
    <row r="280" spans="1:12" x14ac:dyDescent="0.35">
      <c r="A280">
        <v>104500810</v>
      </c>
      <c r="B280" t="s">
        <v>334</v>
      </c>
      <c r="E280" t="s">
        <v>534</v>
      </c>
      <c r="F280" s="1" t="s">
        <v>980</v>
      </c>
      <c r="G280">
        <f>_xlfn.XLOOKUP(A280,'[1]BD LP'!$B:$B,'[1]BD LP'!$Y:$Y)</f>
        <v>18900</v>
      </c>
      <c r="H280">
        <f>_xlfn.XLOOKUP(A280,'[1]BD LP'!$B:$B,'[1]BD LP'!$AC:$AC)</f>
        <v>1</v>
      </c>
      <c r="I280" s="5">
        <f t="shared" si="4"/>
        <v>18900</v>
      </c>
      <c r="J280" s="3">
        <v>45947</v>
      </c>
      <c r="L280" t="s">
        <v>980</v>
      </c>
    </row>
    <row r="281" spans="1:12" x14ac:dyDescent="0.35">
      <c r="A281">
        <v>104522190</v>
      </c>
      <c r="B281" t="s">
        <v>335</v>
      </c>
      <c r="E281" t="s">
        <v>534</v>
      </c>
      <c r="F281" s="1" t="s">
        <v>980</v>
      </c>
      <c r="G281">
        <f>_xlfn.XLOOKUP(A281,'[1]BD LP'!$B:$B,'[1]BD LP'!$Y:$Y)</f>
        <v>6100</v>
      </c>
      <c r="H281">
        <f>_xlfn.XLOOKUP(A281,'[1]BD LP'!$B:$B,'[1]BD LP'!$AC:$AC)</f>
        <v>2</v>
      </c>
      <c r="I281" s="5">
        <f t="shared" si="4"/>
        <v>3050</v>
      </c>
      <c r="J281" s="3">
        <v>45947</v>
      </c>
      <c r="L281" t="s">
        <v>980</v>
      </c>
    </row>
    <row r="282" spans="1:12" x14ac:dyDescent="0.35">
      <c r="A282">
        <v>104501190</v>
      </c>
      <c r="B282" t="s">
        <v>336</v>
      </c>
      <c r="E282" t="s">
        <v>534</v>
      </c>
      <c r="F282" s="1" t="s">
        <v>980</v>
      </c>
      <c r="G282">
        <f>_xlfn.XLOOKUP(A282,'[1]BD LP'!$B:$B,'[1]BD LP'!$Y:$Y)</f>
        <v>18990</v>
      </c>
      <c r="H282">
        <f>_xlfn.XLOOKUP(A282,'[1]BD LP'!$B:$B,'[1]BD LP'!$AC:$AC)</f>
        <v>1</v>
      </c>
      <c r="I282" s="5">
        <f t="shared" si="4"/>
        <v>18990</v>
      </c>
      <c r="J282" s="3">
        <v>45947</v>
      </c>
      <c r="L282" t="s">
        <v>980</v>
      </c>
    </row>
    <row r="283" spans="1:12" x14ac:dyDescent="0.35">
      <c r="A283">
        <v>104501230</v>
      </c>
      <c r="B283" t="s">
        <v>337</v>
      </c>
      <c r="E283" t="s">
        <v>534</v>
      </c>
      <c r="F283" s="1" t="s">
        <v>980</v>
      </c>
      <c r="G283">
        <f>_xlfn.XLOOKUP(A283,'[1]BD LP'!$B:$B,'[1]BD LP'!$Y:$Y)</f>
        <v>13500</v>
      </c>
      <c r="H283">
        <f>_xlfn.XLOOKUP(A283,'[1]BD LP'!$B:$B,'[1]BD LP'!$AC:$AC)</f>
        <v>4</v>
      </c>
      <c r="I283" s="5">
        <f t="shared" si="4"/>
        <v>3375</v>
      </c>
      <c r="J283" s="3">
        <v>45947</v>
      </c>
      <c r="L283" t="s">
        <v>980</v>
      </c>
    </row>
    <row r="284" spans="1:12" x14ac:dyDescent="0.35">
      <c r="A284">
        <v>104522200</v>
      </c>
      <c r="B284" t="s">
        <v>338</v>
      </c>
      <c r="E284" t="s">
        <v>534</v>
      </c>
      <c r="F284" s="1" t="s">
        <v>980</v>
      </c>
      <c r="G284">
        <f>_xlfn.XLOOKUP(A284,'[1]BD LP'!$B:$B,'[1]BD LP'!$Y:$Y)</f>
        <v>18900</v>
      </c>
      <c r="H284">
        <f>_xlfn.XLOOKUP(A284,'[1]BD LP'!$B:$B,'[1]BD LP'!$AC:$AC)</f>
        <v>2</v>
      </c>
      <c r="I284" s="5">
        <f t="shared" si="4"/>
        <v>9450</v>
      </c>
      <c r="J284" s="3">
        <v>45947</v>
      </c>
      <c r="L284" t="s">
        <v>980</v>
      </c>
    </row>
    <row r="285" spans="1:12" x14ac:dyDescent="0.35">
      <c r="A285">
        <v>104525770</v>
      </c>
      <c r="B285" t="s">
        <v>339</v>
      </c>
      <c r="E285" t="s">
        <v>534</v>
      </c>
      <c r="F285" s="1" t="s">
        <v>980</v>
      </c>
      <c r="G285">
        <f>_xlfn.XLOOKUP(A285,'[1]BD LP'!$B:$B,'[1]BD LP'!$Y:$Y)</f>
        <v>11500</v>
      </c>
      <c r="H285">
        <f>_xlfn.XLOOKUP(A285,'[1]BD LP'!$B:$B,'[1]BD LP'!$AC:$AC)</f>
        <v>10</v>
      </c>
      <c r="I285" s="5">
        <f t="shared" si="4"/>
        <v>1150</v>
      </c>
      <c r="J285" s="3">
        <v>45947</v>
      </c>
      <c r="L285" t="s">
        <v>980</v>
      </c>
    </row>
    <row r="286" spans="1:12" x14ac:dyDescent="0.35">
      <c r="A286">
        <v>104512020</v>
      </c>
      <c r="B286" t="s">
        <v>340</v>
      </c>
      <c r="E286" t="s">
        <v>534</v>
      </c>
      <c r="F286" s="1" t="s">
        <v>980</v>
      </c>
      <c r="G286">
        <f>_xlfn.XLOOKUP(A286,'[1]BD LP'!$B:$B,'[1]BD LP'!$Y:$Y)</f>
        <v>26000</v>
      </c>
      <c r="H286">
        <f>_xlfn.XLOOKUP(A286,'[1]BD LP'!$B:$B,'[1]BD LP'!$AC:$AC)</f>
        <v>12</v>
      </c>
      <c r="I286" s="5">
        <f t="shared" si="4"/>
        <v>2166.6666666666665</v>
      </c>
      <c r="J286" s="3">
        <v>45947</v>
      </c>
      <c r="L286" t="s">
        <v>980</v>
      </c>
    </row>
    <row r="287" spans="1:12" x14ac:dyDescent="0.35">
      <c r="A287">
        <v>104542610</v>
      </c>
      <c r="B287" t="s">
        <v>341</v>
      </c>
      <c r="E287" t="s">
        <v>534</v>
      </c>
      <c r="F287" s="1" t="s">
        <v>980</v>
      </c>
      <c r="G287">
        <f>_xlfn.XLOOKUP(A287,'[1]BD LP'!$B:$B,'[1]BD LP'!$Y:$Y)</f>
        <v>27000</v>
      </c>
      <c r="H287">
        <f>_xlfn.XLOOKUP(A287,'[1]BD LP'!$B:$B,'[1]BD LP'!$AC:$AC)</f>
        <v>25</v>
      </c>
      <c r="I287" s="5">
        <f t="shared" si="4"/>
        <v>1080</v>
      </c>
      <c r="J287" s="3">
        <v>45947</v>
      </c>
      <c r="L287" t="s">
        <v>980</v>
      </c>
    </row>
    <row r="288" spans="1:12" x14ac:dyDescent="0.35">
      <c r="A288">
        <v>201200014</v>
      </c>
      <c r="B288" t="s">
        <v>342</v>
      </c>
      <c r="E288" t="s">
        <v>534</v>
      </c>
      <c r="F288" s="1" t="s">
        <v>980</v>
      </c>
      <c r="G288">
        <f>_xlfn.XLOOKUP(A288,'[1]BD LP'!$B:$B,'[1]BD LP'!$Y:$Y)</f>
        <v>13350</v>
      </c>
      <c r="H288">
        <f>_xlfn.XLOOKUP(A288,'[1]BD LP'!$B:$B,'[1]BD LP'!$AC:$AC)</f>
        <v>13.5</v>
      </c>
      <c r="I288" s="5">
        <f t="shared" si="4"/>
        <v>988.88888888888891</v>
      </c>
      <c r="J288" s="3">
        <v>45947</v>
      </c>
      <c r="L288" t="s">
        <v>980</v>
      </c>
    </row>
    <row r="289" spans="1:12" x14ac:dyDescent="0.35">
      <c r="A289">
        <v>104529150</v>
      </c>
      <c r="B289" t="s">
        <v>343</v>
      </c>
      <c r="E289" t="s">
        <v>534</v>
      </c>
      <c r="F289" s="1" t="s">
        <v>980</v>
      </c>
      <c r="G289">
        <f>_xlfn.XLOOKUP(A289,'[1]BD LP'!$B:$B,'[1]BD LP'!$Y:$Y)</f>
        <v>21300</v>
      </c>
      <c r="H289">
        <f>_xlfn.XLOOKUP(A289,'[1]BD LP'!$B:$B,'[1]BD LP'!$AC:$AC)</f>
        <v>10</v>
      </c>
      <c r="I289" s="5">
        <f t="shared" si="4"/>
        <v>2130</v>
      </c>
      <c r="J289" s="3">
        <v>45947</v>
      </c>
      <c r="L289" t="s">
        <v>980</v>
      </c>
    </row>
    <row r="290" spans="1:12" x14ac:dyDescent="0.35">
      <c r="A290">
        <v>104520880</v>
      </c>
      <c r="B290" t="s">
        <v>344</v>
      </c>
      <c r="E290" t="s">
        <v>534</v>
      </c>
      <c r="F290" s="1" t="s">
        <v>980</v>
      </c>
      <c r="G290">
        <f>_xlfn.XLOOKUP(A290,'[1]BD LP'!$B:$B,'[1]BD LP'!$Y:$Y)</f>
        <v>85000</v>
      </c>
      <c r="H290">
        <f>_xlfn.XLOOKUP(A290,'[1]BD LP'!$B:$B,'[1]BD LP'!$AC:$AC)</f>
        <v>10</v>
      </c>
      <c r="I290" s="5">
        <f t="shared" si="4"/>
        <v>8500</v>
      </c>
      <c r="J290" s="3">
        <v>45947</v>
      </c>
      <c r="L290" t="s">
        <v>980</v>
      </c>
    </row>
    <row r="291" spans="1:12" x14ac:dyDescent="0.35">
      <c r="A291">
        <v>104539180</v>
      </c>
      <c r="B291" t="s">
        <v>345</v>
      </c>
      <c r="E291" t="s">
        <v>534</v>
      </c>
      <c r="F291" s="1" t="s">
        <v>980</v>
      </c>
      <c r="G291">
        <f>_xlfn.XLOOKUP(A291,'[1]BD LP'!$B:$B,'[1]BD LP'!$Y:$Y)</f>
        <v>59800</v>
      </c>
      <c r="H291">
        <f>_xlfn.XLOOKUP(A291,'[1]BD LP'!$B:$B,'[1]BD LP'!$AC:$AC)</f>
        <v>10</v>
      </c>
      <c r="I291" s="5">
        <f t="shared" si="4"/>
        <v>5980</v>
      </c>
      <c r="J291" s="3">
        <v>45947</v>
      </c>
      <c r="L291" t="s">
        <v>980</v>
      </c>
    </row>
    <row r="292" spans="1:12" x14ac:dyDescent="0.35">
      <c r="A292">
        <v>104540100</v>
      </c>
      <c r="B292" t="s">
        <v>346</v>
      </c>
      <c r="E292" t="s">
        <v>534</v>
      </c>
      <c r="F292" s="1" t="s">
        <v>980</v>
      </c>
      <c r="G292">
        <f>_xlfn.XLOOKUP(A292,'[1]BD LP'!$B:$B,'[1]BD LP'!$Y:$Y)</f>
        <v>54500</v>
      </c>
      <c r="H292">
        <f>_xlfn.XLOOKUP(A292,'[1]BD LP'!$B:$B,'[1]BD LP'!$AC:$AC)</f>
        <v>4.5599999999999996</v>
      </c>
      <c r="I292" s="5">
        <f t="shared" si="4"/>
        <v>11951.754385964914</v>
      </c>
      <c r="J292" s="3">
        <v>45947</v>
      </c>
      <c r="L292" t="s">
        <v>980</v>
      </c>
    </row>
    <row r="293" spans="1:12" x14ac:dyDescent="0.35">
      <c r="A293">
        <v>104538780</v>
      </c>
      <c r="B293" t="s">
        <v>347</v>
      </c>
      <c r="E293" t="s">
        <v>534</v>
      </c>
      <c r="F293" s="1" t="s">
        <v>980</v>
      </c>
      <c r="G293">
        <f>_xlfn.XLOOKUP(A293,'[1]BD LP'!$B:$B,'[1]BD LP'!$Y:$Y)</f>
        <v>38000</v>
      </c>
      <c r="H293">
        <f>_xlfn.XLOOKUP(A293,'[1]BD LP'!$B:$B,'[1]BD LP'!$AC:$AC)</f>
        <v>3.24</v>
      </c>
      <c r="I293" s="5">
        <f t="shared" si="4"/>
        <v>11728.395061728394</v>
      </c>
      <c r="J293" s="3">
        <v>45947</v>
      </c>
      <c r="L293" t="s">
        <v>980</v>
      </c>
    </row>
    <row r="294" spans="1:12" x14ac:dyDescent="0.35">
      <c r="A294">
        <v>104538790</v>
      </c>
      <c r="B294" t="s">
        <v>348</v>
      </c>
      <c r="E294" t="s">
        <v>534</v>
      </c>
      <c r="F294" s="1" t="s">
        <v>980</v>
      </c>
      <c r="G294">
        <f>_xlfn.XLOOKUP(A294,'[1]BD LP'!$B:$B,'[1]BD LP'!$Y:$Y)</f>
        <v>36000</v>
      </c>
      <c r="H294">
        <f>_xlfn.XLOOKUP(A294,'[1]BD LP'!$B:$B,'[1]BD LP'!$AC:$AC)</f>
        <v>3.78</v>
      </c>
      <c r="I294" s="5">
        <f t="shared" si="4"/>
        <v>9523.8095238095248</v>
      </c>
      <c r="J294" s="3">
        <v>45947</v>
      </c>
      <c r="L294" t="s">
        <v>980</v>
      </c>
    </row>
    <row r="295" spans="1:12" x14ac:dyDescent="0.35">
      <c r="A295">
        <v>104538800</v>
      </c>
      <c r="B295" t="s">
        <v>349</v>
      </c>
      <c r="E295" t="s">
        <v>534</v>
      </c>
      <c r="F295" s="1" t="s">
        <v>980</v>
      </c>
      <c r="G295">
        <f>_xlfn.XLOOKUP(A295,'[1]BD LP'!$B:$B,'[1]BD LP'!$Y:$Y)</f>
        <v>21800</v>
      </c>
      <c r="H295">
        <f>_xlfn.XLOOKUP(A295,'[1]BD LP'!$B:$B,'[1]BD LP'!$AC:$AC)</f>
        <v>2.2599999999999998</v>
      </c>
      <c r="I295" s="5">
        <f t="shared" si="4"/>
        <v>9646.0176991150456</v>
      </c>
      <c r="J295" s="3">
        <v>45947</v>
      </c>
      <c r="L295" t="s">
        <v>980</v>
      </c>
    </row>
    <row r="296" spans="1:12" x14ac:dyDescent="0.35">
      <c r="A296">
        <v>104538810</v>
      </c>
      <c r="B296" t="s">
        <v>350</v>
      </c>
      <c r="E296" t="s">
        <v>534</v>
      </c>
      <c r="F296" s="1" t="s">
        <v>980</v>
      </c>
      <c r="G296">
        <f>_xlfn.XLOOKUP(A296,'[1]BD LP'!$B:$B,'[1]BD LP'!$Y:$Y)</f>
        <v>19800</v>
      </c>
      <c r="H296">
        <f>_xlfn.XLOOKUP(A296,'[1]BD LP'!$B:$B,'[1]BD LP'!$AC:$AC)</f>
        <v>3.2</v>
      </c>
      <c r="I296" s="5">
        <f t="shared" si="4"/>
        <v>6187.5</v>
      </c>
      <c r="J296" s="3">
        <v>45947</v>
      </c>
      <c r="L296" t="s">
        <v>980</v>
      </c>
    </row>
    <row r="297" spans="1:12" x14ac:dyDescent="0.35">
      <c r="A297">
        <v>104529120</v>
      </c>
      <c r="B297" t="s">
        <v>351</v>
      </c>
      <c r="E297" t="s">
        <v>534</v>
      </c>
      <c r="F297" s="1" t="s">
        <v>980</v>
      </c>
      <c r="G297">
        <f>_xlfn.XLOOKUP(A297,'[1]BD LP'!$B:$B,'[1]BD LP'!$Y:$Y)</f>
        <v>31000</v>
      </c>
      <c r="H297">
        <f>_xlfn.XLOOKUP(A297,'[1]BD LP'!$B:$B,'[1]BD LP'!$AC:$AC)</f>
        <v>9.4</v>
      </c>
      <c r="I297" s="5">
        <f t="shared" si="4"/>
        <v>3297.872340425532</v>
      </c>
      <c r="J297" s="3">
        <v>45947</v>
      </c>
      <c r="L297" t="s">
        <v>980</v>
      </c>
    </row>
    <row r="298" spans="1:12" x14ac:dyDescent="0.35">
      <c r="A298">
        <v>104512160</v>
      </c>
      <c r="B298" t="s">
        <v>352</v>
      </c>
      <c r="E298" t="s">
        <v>534</v>
      </c>
      <c r="F298" s="1" t="s">
        <v>980</v>
      </c>
      <c r="G298">
        <f>_xlfn.XLOOKUP(A298,'[1]BD LP'!$B:$B,'[1]BD LP'!$Y:$Y)</f>
        <v>32000</v>
      </c>
      <c r="H298">
        <f>_xlfn.XLOOKUP(A298,'[1]BD LP'!$B:$B,'[1]BD LP'!$AC:$AC)</f>
        <v>8.1</v>
      </c>
      <c r="I298" s="5">
        <f t="shared" si="4"/>
        <v>3950.6172839506175</v>
      </c>
      <c r="J298" s="3">
        <v>45947</v>
      </c>
      <c r="L298" t="s">
        <v>980</v>
      </c>
    </row>
    <row r="299" spans="1:12" x14ac:dyDescent="0.35">
      <c r="A299">
        <v>104524540</v>
      </c>
      <c r="B299" t="s">
        <v>353</v>
      </c>
      <c r="E299" t="s">
        <v>534</v>
      </c>
      <c r="F299" s="1" t="s">
        <v>980</v>
      </c>
      <c r="G299">
        <f>_xlfn.XLOOKUP(A299,'[1]BD LP'!$B:$B,'[1]BD LP'!$Y:$Y)</f>
        <v>69600</v>
      </c>
      <c r="H299">
        <f>_xlfn.XLOOKUP(A299,'[1]BD LP'!$B:$B,'[1]BD LP'!$AC:$AC)</f>
        <v>12</v>
      </c>
      <c r="I299" s="5">
        <f t="shared" si="4"/>
        <v>5800</v>
      </c>
      <c r="J299" s="3">
        <v>45947</v>
      </c>
      <c r="L299" t="s">
        <v>980</v>
      </c>
    </row>
    <row r="300" spans="1:12" x14ac:dyDescent="0.35">
      <c r="A300">
        <v>104547180</v>
      </c>
      <c r="B300" t="s">
        <v>354</v>
      </c>
      <c r="E300" t="s">
        <v>534</v>
      </c>
      <c r="F300" s="1" t="s">
        <v>980</v>
      </c>
      <c r="G300">
        <f>_xlfn.XLOOKUP(A300,'[1]BD LP'!$B:$B,'[1]BD LP'!$Y:$Y)</f>
        <v>116000</v>
      </c>
      <c r="H300">
        <f>_xlfn.XLOOKUP(A300,'[1]BD LP'!$B:$B,'[1]BD LP'!$AC:$AC)</f>
        <v>20</v>
      </c>
      <c r="I300" s="5">
        <f t="shared" si="4"/>
        <v>5800</v>
      </c>
      <c r="J300" s="3">
        <v>45947</v>
      </c>
      <c r="L300" t="s">
        <v>980</v>
      </c>
    </row>
    <row r="301" spans="1:12" x14ac:dyDescent="0.35">
      <c r="A301">
        <v>150001747</v>
      </c>
      <c r="B301" t="s">
        <v>355</v>
      </c>
      <c r="E301" t="s">
        <v>534</v>
      </c>
      <c r="F301" s="1" t="s">
        <v>980</v>
      </c>
      <c r="G301">
        <f>_xlfn.XLOOKUP(A301,'[1]BD LP'!$B:$B,'[1]BD LP'!$Y:$Y)</f>
        <v>15000</v>
      </c>
      <c r="H301">
        <f>_xlfn.XLOOKUP(A301,'[1]BD LP'!$B:$B,'[1]BD LP'!$AC:$AC)</f>
        <v>2.9750000000000001</v>
      </c>
      <c r="I301" s="5">
        <f t="shared" si="4"/>
        <v>5042.0168067226887</v>
      </c>
      <c r="J301" s="3">
        <v>45947</v>
      </c>
      <c r="L301" t="s">
        <v>980</v>
      </c>
    </row>
    <row r="302" spans="1:12" x14ac:dyDescent="0.35">
      <c r="A302">
        <v>104512290</v>
      </c>
      <c r="B302" t="s">
        <v>356</v>
      </c>
      <c r="E302" t="s">
        <v>534</v>
      </c>
      <c r="F302" s="1" t="s">
        <v>980</v>
      </c>
      <c r="G302">
        <f>_xlfn.XLOOKUP(A302,'[1]BD LP'!$B:$B,'[1]BD LP'!$Y:$Y)</f>
        <v>14000</v>
      </c>
      <c r="H302">
        <f>_xlfn.XLOOKUP(A302,'[1]BD LP'!$B:$B,'[1]BD LP'!$AC:$AC)</f>
        <v>1.68</v>
      </c>
      <c r="I302" s="5">
        <f t="shared" si="4"/>
        <v>8333.3333333333339</v>
      </c>
      <c r="J302" s="3">
        <v>45947</v>
      </c>
      <c r="L302" t="s">
        <v>980</v>
      </c>
    </row>
    <row r="303" spans="1:12" x14ac:dyDescent="0.35">
      <c r="A303">
        <v>150000409</v>
      </c>
      <c r="B303" t="s">
        <v>357</v>
      </c>
      <c r="E303" t="s">
        <v>534</v>
      </c>
      <c r="F303" s="1" t="s">
        <v>980</v>
      </c>
      <c r="G303">
        <f>_xlfn.XLOOKUP(A303,'[1]BD LP'!$B:$B,'[1]BD LP'!$Y:$Y)</f>
        <v>27500</v>
      </c>
      <c r="H303">
        <f>_xlfn.XLOOKUP(A303,'[1]BD LP'!$B:$B,'[1]BD LP'!$AC:$AC)</f>
        <v>3.6</v>
      </c>
      <c r="I303" s="5">
        <f t="shared" si="4"/>
        <v>7638.8888888888887</v>
      </c>
      <c r="J303" s="3">
        <v>45947</v>
      </c>
      <c r="L303" t="s">
        <v>980</v>
      </c>
    </row>
    <row r="304" spans="1:12" x14ac:dyDescent="0.35">
      <c r="A304">
        <v>150001832</v>
      </c>
      <c r="B304" t="s">
        <v>358</v>
      </c>
      <c r="E304" t="s">
        <v>534</v>
      </c>
      <c r="F304" s="1" t="s">
        <v>980</v>
      </c>
      <c r="G304">
        <f>_xlfn.XLOOKUP(A304,'[1]BD LP'!$B:$B,'[1]BD LP'!$Y:$Y)</f>
        <v>15000</v>
      </c>
      <c r="H304">
        <f>_xlfn.XLOOKUP(A304,'[1]BD LP'!$B:$B,'[1]BD LP'!$AC:$AC)</f>
        <v>4.0250000000000004</v>
      </c>
      <c r="I304" s="5">
        <f t="shared" si="4"/>
        <v>3726.7080745341614</v>
      </c>
      <c r="J304" s="3">
        <v>45947</v>
      </c>
      <c r="L304" t="s">
        <v>980</v>
      </c>
    </row>
    <row r="305" spans="1:12" x14ac:dyDescent="0.35">
      <c r="A305">
        <v>150000083</v>
      </c>
      <c r="B305" t="s">
        <v>359</v>
      </c>
      <c r="E305" t="s">
        <v>534</v>
      </c>
      <c r="F305" s="1" t="s">
        <v>980</v>
      </c>
      <c r="G305">
        <f>_xlfn.XLOOKUP(A305,'[1]BD LP'!$B:$B,'[1]BD LP'!$Y:$Y)</f>
        <v>16300</v>
      </c>
      <c r="H305">
        <f>_xlfn.XLOOKUP(A305,'[1]BD LP'!$B:$B,'[1]BD LP'!$AC:$AC)</f>
        <v>3.36</v>
      </c>
      <c r="I305" s="5">
        <f t="shared" si="4"/>
        <v>4851.1904761904761</v>
      </c>
      <c r="J305" s="3">
        <v>45947</v>
      </c>
      <c r="L305" t="s">
        <v>980</v>
      </c>
    </row>
    <row r="306" spans="1:12" x14ac:dyDescent="0.35">
      <c r="A306">
        <v>150000425</v>
      </c>
      <c r="B306" t="s">
        <v>360</v>
      </c>
      <c r="E306" t="s">
        <v>534</v>
      </c>
      <c r="F306" s="1" t="s">
        <v>980</v>
      </c>
      <c r="G306">
        <f>_xlfn.XLOOKUP(A306,'[1]BD LP'!$B:$B,'[1]BD LP'!$Y:$Y)</f>
        <v>19000</v>
      </c>
      <c r="H306">
        <f>_xlfn.XLOOKUP(A306,'[1]BD LP'!$B:$B,'[1]BD LP'!$AC:$AC)</f>
        <v>3.78</v>
      </c>
      <c r="I306" s="5">
        <f t="shared" si="4"/>
        <v>5026.4550264550271</v>
      </c>
      <c r="J306" s="3">
        <v>45947</v>
      </c>
      <c r="L306" t="s">
        <v>980</v>
      </c>
    </row>
    <row r="307" spans="1:12" x14ac:dyDescent="0.35">
      <c r="A307">
        <v>150000082</v>
      </c>
      <c r="B307" t="s">
        <v>361</v>
      </c>
      <c r="E307" t="s">
        <v>534</v>
      </c>
      <c r="F307" s="1" t="s">
        <v>980</v>
      </c>
      <c r="G307">
        <f>_xlfn.XLOOKUP(A307,'[1]BD LP'!$B:$B,'[1]BD LP'!$Y:$Y)</f>
        <v>16700</v>
      </c>
      <c r="H307">
        <f>_xlfn.XLOOKUP(A307,'[1]BD LP'!$B:$B,'[1]BD LP'!$AC:$AC)</f>
        <v>3.36</v>
      </c>
      <c r="I307" s="5">
        <f t="shared" si="4"/>
        <v>4970.2380952380954</v>
      </c>
      <c r="J307" s="3">
        <v>45947</v>
      </c>
      <c r="L307" t="s">
        <v>980</v>
      </c>
    </row>
    <row r="308" spans="1:12" x14ac:dyDescent="0.35">
      <c r="A308">
        <v>150001743</v>
      </c>
      <c r="B308" t="s">
        <v>362</v>
      </c>
      <c r="E308" t="s">
        <v>534</v>
      </c>
      <c r="F308" s="1" t="s">
        <v>980</v>
      </c>
      <c r="G308">
        <f>_xlfn.XLOOKUP(A308,'[1]BD LP'!$B:$B,'[1]BD LP'!$Y:$Y)</f>
        <v>13700</v>
      </c>
      <c r="H308">
        <f>_xlfn.XLOOKUP(A308,'[1]BD LP'!$B:$B,'[1]BD LP'!$AC:$AC)</f>
        <v>2.556</v>
      </c>
      <c r="I308" s="5">
        <f t="shared" si="4"/>
        <v>5359.9374021909234</v>
      </c>
      <c r="J308" s="3">
        <v>45947</v>
      </c>
      <c r="L308" t="s">
        <v>980</v>
      </c>
    </row>
    <row r="309" spans="1:12" x14ac:dyDescent="0.35">
      <c r="A309">
        <v>104527700</v>
      </c>
      <c r="B309" t="s">
        <v>363</v>
      </c>
      <c r="E309" t="s">
        <v>534</v>
      </c>
      <c r="F309" s="1" t="s">
        <v>980</v>
      </c>
      <c r="G309">
        <f>_xlfn.XLOOKUP(A309,'[1]BD LP'!$B:$B,'[1]BD LP'!$Y:$Y)</f>
        <v>18500</v>
      </c>
      <c r="H309">
        <f>_xlfn.XLOOKUP(A309,'[1]BD LP'!$B:$B,'[1]BD LP'!$AC:$AC)</f>
        <v>2.16</v>
      </c>
      <c r="I309" s="5">
        <f t="shared" si="4"/>
        <v>8564.8148148148139</v>
      </c>
      <c r="J309" s="3">
        <v>45947</v>
      </c>
      <c r="L309" t="s">
        <v>980</v>
      </c>
    </row>
    <row r="310" spans="1:12" x14ac:dyDescent="0.35">
      <c r="A310">
        <v>104538580</v>
      </c>
      <c r="B310" t="s">
        <v>364</v>
      </c>
      <c r="E310" t="s">
        <v>534</v>
      </c>
      <c r="F310" s="1" t="s">
        <v>980</v>
      </c>
      <c r="G310">
        <f>_xlfn.XLOOKUP(A310,'[1]BD LP'!$B:$B,'[1]BD LP'!$Y:$Y)</f>
        <v>18500</v>
      </c>
      <c r="H310">
        <f>_xlfn.XLOOKUP(A310,'[1]BD LP'!$B:$B,'[1]BD LP'!$AC:$AC)</f>
        <v>3.84</v>
      </c>
      <c r="I310" s="5">
        <f t="shared" si="4"/>
        <v>4817.7083333333339</v>
      </c>
      <c r="J310" s="3">
        <v>45947</v>
      </c>
      <c r="L310" t="s">
        <v>980</v>
      </c>
    </row>
    <row r="311" spans="1:12" x14ac:dyDescent="0.35">
      <c r="A311">
        <v>104543450</v>
      </c>
      <c r="B311" t="s">
        <v>365</v>
      </c>
      <c r="E311" t="s">
        <v>534</v>
      </c>
      <c r="F311" s="1" t="s">
        <v>980</v>
      </c>
      <c r="G311">
        <f>_xlfn.XLOOKUP(A311,'[1]BD LP'!$B:$B,'[1]BD LP'!$Y:$Y)</f>
        <v>20000</v>
      </c>
      <c r="H311">
        <f>_xlfn.XLOOKUP(A311,'[1]BD LP'!$B:$B,'[1]BD LP'!$AC:$AC)</f>
        <v>3.96</v>
      </c>
      <c r="I311" s="5">
        <f t="shared" si="4"/>
        <v>5050.5050505050503</v>
      </c>
      <c r="J311" s="3">
        <v>45947</v>
      </c>
      <c r="L311" t="s">
        <v>980</v>
      </c>
    </row>
    <row r="312" spans="1:12" x14ac:dyDescent="0.35">
      <c r="A312">
        <v>150000076</v>
      </c>
      <c r="B312" t="s">
        <v>366</v>
      </c>
      <c r="E312" t="s">
        <v>534</v>
      </c>
      <c r="F312" s="1" t="s">
        <v>980</v>
      </c>
      <c r="G312">
        <f>_xlfn.XLOOKUP(A312,'[1]BD LP'!$B:$B,'[1]BD LP'!$Y:$Y)</f>
        <v>18700</v>
      </c>
      <c r="H312">
        <f>_xlfn.XLOOKUP(A312,'[1]BD LP'!$B:$B,'[1]BD LP'!$AC:$AC)</f>
        <v>3.5</v>
      </c>
      <c r="I312" s="5">
        <f t="shared" si="4"/>
        <v>5342.8571428571431</v>
      </c>
      <c r="J312" s="3">
        <v>45947</v>
      </c>
      <c r="L312" t="s">
        <v>980</v>
      </c>
    </row>
    <row r="313" spans="1:12" x14ac:dyDescent="0.35">
      <c r="A313">
        <v>150000074</v>
      </c>
      <c r="B313" t="s">
        <v>367</v>
      </c>
      <c r="E313" t="s">
        <v>534</v>
      </c>
      <c r="F313" s="1" t="s">
        <v>980</v>
      </c>
      <c r="G313">
        <f>_xlfn.XLOOKUP(A313,'[1]BD LP'!$B:$B,'[1]BD LP'!$Y:$Y)</f>
        <v>17000</v>
      </c>
      <c r="H313">
        <f>_xlfn.XLOOKUP(A313,'[1]BD LP'!$B:$B,'[1]BD LP'!$AC:$AC)</f>
        <v>3.5</v>
      </c>
      <c r="I313" s="5">
        <f t="shared" si="4"/>
        <v>4857.1428571428569</v>
      </c>
      <c r="J313" s="3">
        <v>45947</v>
      </c>
      <c r="L313" t="s">
        <v>980</v>
      </c>
    </row>
    <row r="314" spans="1:12" x14ac:dyDescent="0.35">
      <c r="A314">
        <v>150000075</v>
      </c>
      <c r="B314" t="s">
        <v>368</v>
      </c>
      <c r="E314" t="s">
        <v>534</v>
      </c>
      <c r="F314" s="1" t="s">
        <v>980</v>
      </c>
      <c r="G314">
        <f>_xlfn.XLOOKUP(A314,'[1]BD LP'!$B:$B,'[1]BD LP'!$Y:$Y)</f>
        <v>15700</v>
      </c>
      <c r="H314">
        <f>_xlfn.XLOOKUP(A314,'[1]BD LP'!$B:$B,'[1]BD LP'!$AC:$AC)</f>
        <v>3.36</v>
      </c>
      <c r="I314" s="5">
        <f t="shared" si="4"/>
        <v>4672.6190476190477</v>
      </c>
      <c r="J314" s="3">
        <v>45947</v>
      </c>
      <c r="L314" t="s">
        <v>980</v>
      </c>
    </row>
    <row r="315" spans="1:12" x14ac:dyDescent="0.35">
      <c r="A315">
        <v>104543440</v>
      </c>
      <c r="B315" t="s">
        <v>369</v>
      </c>
      <c r="E315" t="s">
        <v>534</v>
      </c>
      <c r="F315" s="1" t="s">
        <v>980</v>
      </c>
      <c r="G315">
        <f>_xlfn.XLOOKUP(A315,'[1]BD LP'!$B:$B,'[1]BD LP'!$Y:$Y)</f>
        <v>18000</v>
      </c>
      <c r="H315">
        <f>_xlfn.XLOOKUP(A315,'[1]BD LP'!$B:$B,'[1]BD LP'!$AC:$AC)</f>
        <v>3.96</v>
      </c>
      <c r="I315" s="5">
        <f t="shared" si="4"/>
        <v>4545.454545454545</v>
      </c>
      <c r="J315" s="3">
        <v>45947</v>
      </c>
      <c r="L315" t="s">
        <v>980</v>
      </c>
    </row>
    <row r="316" spans="1:12" x14ac:dyDescent="0.35">
      <c r="A316">
        <v>150000089</v>
      </c>
      <c r="B316" t="s">
        <v>370</v>
      </c>
      <c r="E316" t="s">
        <v>534</v>
      </c>
      <c r="F316" s="1" t="s">
        <v>980</v>
      </c>
      <c r="G316">
        <f>_xlfn.XLOOKUP(A316,'[1]BD LP'!$B:$B,'[1]BD LP'!$Y:$Y)</f>
        <v>19300</v>
      </c>
      <c r="H316">
        <f>_xlfn.XLOOKUP(A316,'[1]BD LP'!$B:$B,'[1]BD LP'!$AC:$AC)</f>
        <v>5.12</v>
      </c>
      <c r="I316" s="5">
        <f t="shared" si="4"/>
        <v>3769.53125</v>
      </c>
      <c r="J316" s="3">
        <v>45947</v>
      </c>
      <c r="L316" t="s">
        <v>980</v>
      </c>
    </row>
    <row r="317" spans="1:12" x14ac:dyDescent="0.35">
      <c r="A317">
        <v>104538100</v>
      </c>
      <c r="B317" t="s">
        <v>371</v>
      </c>
      <c r="E317" t="s">
        <v>534</v>
      </c>
      <c r="F317" s="1" t="s">
        <v>980</v>
      </c>
      <c r="G317" t="e">
        <f>_xlfn.XLOOKUP(A317,'[1]BD LP'!$B:$B,'[1]BD LP'!$Y:$Y)</f>
        <v>#N/A</v>
      </c>
      <c r="H317" t="e">
        <f>_xlfn.XLOOKUP(A317,'[1]BD LP'!$B:$B,'[1]BD LP'!$AC:$AC)</f>
        <v>#N/A</v>
      </c>
      <c r="I317" s="5" t="e">
        <f t="shared" si="4"/>
        <v>#N/A</v>
      </c>
      <c r="J317" s="3">
        <v>45947</v>
      </c>
      <c r="L317" t="s">
        <v>980</v>
      </c>
    </row>
    <row r="318" spans="1:12" x14ac:dyDescent="0.35">
      <c r="A318">
        <v>104518980</v>
      </c>
      <c r="B318" t="s">
        <v>372</v>
      </c>
      <c r="E318" t="s">
        <v>534</v>
      </c>
      <c r="F318" s="1" t="s">
        <v>980</v>
      </c>
      <c r="G318">
        <f>_xlfn.XLOOKUP(A318,'[1]BD LP'!$B:$B,'[1]BD LP'!$Y:$Y)</f>
        <v>18950</v>
      </c>
      <c r="H318">
        <f>_xlfn.XLOOKUP(A318,'[1]BD LP'!$B:$B,'[1]BD LP'!$AC:$AC)</f>
        <v>5</v>
      </c>
      <c r="I318" s="5">
        <f t="shared" si="4"/>
        <v>3790</v>
      </c>
      <c r="J318" s="3">
        <v>45947</v>
      </c>
      <c r="L318" t="s">
        <v>980</v>
      </c>
    </row>
    <row r="319" spans="1:12" x14ac:dyDescent="0.35">
      <c r="A319">
        <v>104518890</v>
      </c>
      <c r="B319" t="s">
        <v>373</v>
      </c>
      <c r="E319" t="s">
        <v>534</v>
      </c>
      <c r="F319" s="1" t="s">
        <v>980</v>
      </c>
      <c r="G319">
        <f>_xlfn.XLOOKUP(A319,'[1]BD LP'!$B:$B,'[1]BD LP'!$Y:$Y)</f>
        <v>16490</v>
      </c>
      <c r="H319">
        <f>_xlfn.XLOOKUP(A319,'[1]BD LP'!$B:$B,'[1]BD LP'!$AC:$AC)</f>
        <v>5</v>
      </c>
      <c r="I319" s="5">
        <f t="shared" si="4"/>
        <v>3298</v>
      </c>
      <c r="J319" s="3">
        <v>45947</v>
      </c>
      <c r="L319" t="s">
        <v>980</v>
      </c>
    </row>
    <row r="320" spans="1:12" x14ac:dyDescent="0.35">
      <c r="A320">
        <v>104543660</v>
      </c>
      <c r="B320" t="s">
        <v>374</v>
      </c>
      <c r="E320" t="s">
        <v>534</v>
      </c>
      <c r="F320" s="1" t="s">
        <v>980</v>
      </c>
      <c r="G320">
        <f>_xlfn.XLOOKUP(A320,'[1]BD LP'!$B:$B,'[1]BD LP'!$Y:$Y)</f>
        <v>300000</v>
      </c>
      <c r="H320">
        <f>_xlfn.XLOOKUP(A320,'[1]BD LP'!$B:$B,'[1]BD LP'!$AC:$AC)</f>
        <v>12</v>
      </c>
      <c r="I320" s="5">
        <f t="shared" si="4"/>
        <v>25000</v>
      </c>
      <c r="J320" s="3">
        <v>45947</v>
      </c>
      <c r="L320" t="s">
        <v>980</v>
      </c>
    </row>
    <row r="321" spans="1:12" x14ac:dyDescent="0.35">
      <c r="A321">
        <v>104537550</v>
      </c>
      <c r="B321" t="s">
        <v>375</v>
      </c>
      <c r="E321" t="s">
        <v>534</v>
      </c>
      <c r="F321" s="1" t="s">
        <v>980</v>
      </c>
      <c r="G321">
        <f>_xlfn.XLOOKUP(A321,'[1]BD LP'!$B:$B,'[1]BD LP'!$Y:$Y)</f>
        <v>67500</v>
      </c>
      <c r="H321">
        <f>_xlfn.XLOOKUP(A321,'[1]BD LP'!$B:$B,'[1]BD LP'!$AC:$AC)</f>
        <v>5</v>
      </c>
      <c r="I321" s="5">
        <f t="shared" si="4"/>
        <v>13500</v>
      </c>
      <c r="J321" s="3">
        <v>45947</v>
      </c>
      <c r="L321" t="s">
        <v>980</v>
      </c>
    </row>
    <row r="322" spans="1:12" x14ac:dyDescent="0.35">
      <c r="A322">
        <v>104518990</v>
      </c>
      <c r="B322" t="s">
        <v>376</v>
      </c>
      <c r="E322" t="s">
        <v>534</v>
      </c>
      <c r="F322" s="1" t="s">
        <v>980</v>
      </c>
      <c r="G322">
        <f>_xlfn.XLOOKUP(A322,'[1]BD LP'!$B:$B,'[1]BD LP'!$Y:$Y)</f>
        <v>33000</v>
      </c>
      <c r="H322">
        <f>_xlfn.XLOOKUP(A322,'[1]BD LP'!$B:$B,'[1]BD LP'!$AC:$AC)</f>
        <v>5</v>
      </c>
      <c r="I322" s="5">
        <f t="shared" si="4"/>
        <v>6600</v>
      </c>
      <c r="J322" s="3">
        <v>45947</v>
      </c>
      <c r="L322" t="s">
        <v>980</v>
      </c>
    </row>
    <row r="323" spans="1:12" x14ac:dyDescent="0.35">
      <c r="A323">
        <v>104534530</v>
      </c>
      <c r="B323" t="s">
        <v>377</v>
      </c>
      <c r="E323" t="s">
        <v>534</v>
      </c>
      <c r="F323" s="1" t="s">
        <v>980</v>
      </c>
      <c r="G323">
        <f>_xlfn.XLOOKUP(A323,'[1]BD LP'!$B:$B,'[1]BD LP'!$Y:$Y)</f>
        <v>125500</v>
      </c>
      <c r="H323">
        <f>_xlfn.XLOOKUP(A323,'[1]BD LP'!$B:$B,'[1]BD LP'!$AC:$AC)</f>
        <v>15</v>
      </c>
      <c r="I323" s="5">
        <f t="shared" ref="I323:I386" si="5">G323/H323</f>
        <v>8366.6666666666661</v>
      </c>
      <c r="J323" s="3">
        <v>45947</v>
      </c>
      <c r="L323" t="s">
        <v>980</v>
      </c>
    </row>
    <row r="324" spans="1:12" x14ac:dyDescent="0.35">
      <c r="A324">
        <v>107600020</v>
      </c>
      <c r="B324" t="s">
        <v>378</v>
      </c>
      <c r="E324" t="s">
        <v>534</v>
      </c>
      <c r="F324" s="1" t="s">
        <v>980</v>
      </c>
      <c r="G324">
        <f>_xlfn.XLOOKUP(A324,'[1]BD LP'!$B:$B,'[1]BD LP'!$Y:$Y)</f>
        <v>7500</v>
      </c>
      <c r="H324">
        <f>_xlfn.XLOOKUP(A324,'[1]BD LP'!$B:$B,'[1]BD LP'!$AC:$AC)</f>
        <v>3.96</v>
      </c>
      <c r="I324" s="5">
        <f t="shared" si="5"/>
        <v>1893.939393939394</v>
      </c>
      <c r="J324" s="3">
        <v>45947</v>
      </c>
      <c r="L324" t="s">
        <v>980</v>
      </c>
    </row>
    <row r="325" spans="1:12" x14ac:dyDescent="0.35">
      <c r="A325">
        <v>107600040</v>
      </c>
      <c r="B325" t="s">
        <v>379</v>
      </c>
      <c r="E325" t="s">
        <v>534</v>
      </c>
      <c r="F325" s="1" t="s">
        <v>980</v>
      </c>
      <c r="G325">
        <f>_xlfn.XLOOKUP(A325,'[1]BD LP'!$B:$B,'[1]BD LP'!$Y:$Y)</f>
        <v>7000</v>
      </c>
      <c r="H325">
        <f>_xlfn.XLOOKUP(A325,'[1]BD LP'!$B:$B,'[1]BD LP'!$AC:$AC)</f>
        <v>6</v>
      </c>
      <c r="I325" s="5">
        <f t="shared" si="5"/>
        <v>1166.6666666666667</v>
      </c>
      <c r="J325" s="3">
        <v>45947</v>
      </c>
      <c r="L325" t="s">
        <v>980</v>
      </c>
    </row>
    <row r="326" spans="1:12" x14ac:dyDescent="0.35">
      <c r="A326">
        <v>104539700</v>
      </c>
      <c r="B326" t="s">
        <v>380</v>
      </c>
      <c r="E326" t="s">
        <v>534</v>
      </c>
      <c r="F326" s="1" t="s">
        <v>980</v>
      </c>
      <c r="G326" t="e">
        <f>_xlfn.XLOOKUP(A326,'[1]BD LP'!$B:$B,'[1]BD LP'!$Y:$Y)</f>
        <v>#N/A</v>
      </c>
      <c r="H326" t="e">
        <f>_xlfn.XLOOKUP(A326,'[1]BD LP'!$B:$B,'[1]BD LP'!$AC:$AC)</f>
        <v>#N/A</v>
      </c>
      <c r="I326" s="5" t="e">
        <f t="shared" si="5"/>
        <v>#N/A</v>
      </c>
      <c r="J326" s="3">
        <v>45947</v>
      </c>
      <c r="L326" t="s">
        <v>980</v>
      </c>
    </row>
    <row r="327" spans="1:12" x14ac:dyDescent="0.35">
      <c r="A327">
        <v>104531630</v>
      </c>
      <c r="B327" t="s">
        <v>381</v>
      </c>
      <c r="E327" t="s">
        <v>534</v>
      </c>
      <c r="F327" s="1" t="s">
        <v>980</v>
      </c>
      <c r="G327">
        <f>_xlfn.XLOOKUP(A327,'[1]BD LP'!$B:$B,'[1]BD LP'!$Y:$Y)</f>
        <v>68600</v>
      </c>
      <c r="H327">
        <f>_xlfn.XLOOKUP(A327,'[1]BD LP'!$B:$B,'[1]BD LP'!$AC:$AC)</f>
        <v>17.399999999999999</v>
      </c>
      <c r="I327" s="5">
        <f t="shared" si="5"/>
        <v>3942.5287356321842</v>
      </c>
      <c r="J327" s="3">
        <v>45947</v>
      </c>
      <c r="L327" t="s">
        <v>980</v>
      </c>
    </row>
    <row r="328" spans="1:12" x14ac:dyDescent="0.35">
      <c r="A328">
        <v>201210650</v>
      </c>
      <c r="B328" t="s">
        <v>382</v>
      </c>
      <c r="E328" t="s">
        <v>534</v>
      </c>
      <c r="F328" s="1" t="s">
        <v>980</v>
      </c>
      <c r="G328">
        <f>_xlfn.XLOOKUP(A328,'[1]BD LP'!$B:$B,'[1]BD LP'!$Y:$Y)</f>
        <v>13200</v>
      </c>
      <c r="H328">
        <f>_xlfn.XLOOKUP(A328,'[1]BD LP'!$B:$B,'[1]BD LP'!$AC:$AC)</f>
        <v>6</v>
      </c>
      <c r="I328" s="5">
        <f t="shared" si="5"/>
        <v>2200</v>
      </c>
      <c r="J328" s="3">
        <v>45947</v>
      </c>
      <c r="L328" t="s">
        <v>980</v>
      </c>
    </row>
    <row r="329" spans="1:12" x14ac:dyDescent="0.35">
      <c r="A329">
        <v>201221650</v>
      </c>
      <c r="B329" t="s">
        <v>383</v>
      </c>
      <c r="E329" t="s">
        <v>534</v>
      </c>
      <c r="F329" s="1" t="s">
        <v>980</v>
      </c>
      <c r="G329">
        <f>_xlfn.XLOOKUP(A329,'[1]BD LP'!$B:$B,'[1]BD LP'!$Y:$Y)</f>
        <v>17302.965120000001</v>
      </c>
      <c r="H329">
        <f>_xlfn.XLOOKUP(A329,'[1]BD LP'!$B:$B,'[1]BD LP'!$AC:$AC)</f>
        <v>6</v>
      </c>
      <c r="I329" s="5">
        <f t="shared" si="5"/>
        <v>2883.8275200000003</v>
      </c>
      <c r="J329" s="3">
        <v>45947</v>
      </c>
      <c r="L329" t="s">
        <v>980</v>
      </c>
    </row>
    <row r="330" spans="1:12" x14ac:dyDescent="0.35">
      <c r="A330">
        <v>201200082</v>
      </c>
      <c r="B330" t="s">
        <v>384</v>
      </c>
      <c r="E330" t="s">
        <v>534</v>
      </c>
      <c r="F330" s="1" t="s">
        <v>980</v>
      </c>
      <c r="G330">
        <f>_xlfn.XLOOKUP(A330,'[1]BD LP'!$B:$B,'[1]BD LP'!$Y:$Y)</f>
        <v>19500</v>
      </c>
      <c r="H330">
        <f>_xlfn.XLOOKUP(A330,'[1]BD LP'!$B:$B,'[1]BD LP'!$AC:$AC)</f>
        <v>9.1999999999999993</v>
      </c>
      <c r="I330" s="5">
        <f t="shared" si="5"/>
        <v>2119.5652173913045</v>
      </c>
      <c r="J330" s="3">
        <v>45947</v>
      </c>
      <c r="L330" t="s">
        <v>980</v>
      </c>
    </row>
    <row r="331" spans="1:12" x14ac:dyDescent="0.35">
      <c r="A331">
        <v>104530240</v>
      </c>
      <c r="B331" t="s">
        <v>385</v>
      </c>
      <c r="E331" t="s">
        <v>534</v>
      </c>
      <c r="F331" s="1" t="s">
        <v>980</v>
      </c>
      <c r="G331">
        <f>_xlfn.XLOOKUP(A331,'[1]BD LP'!$B:$B,'[1]BD LP'!$Y:$Y)</f>
        <v>18990</v>
      </c>
      <c r="H331">
        <f>_xlfn.XLOOKUP(A331,'[1]BD LP'!$B:$B,'[1]BD LP'!$AC:$AC)</f>
        <v>7.8</v>
      </c>
      <c r="I331" s="5">
        <f t="shared" si="5"/>
        <v>2434.6153846153848</v>
      </c>
      <c r="J331" s="3">
        <v>45947</v>
      </c>
      <c r="L331" t="s">
        <v>980</v>
      </c>
    </row>
    <row r="332" spans="1:12" x14ac:dyDescent="0.35">
      <c r="A332">
        <v>104523080</v>
      </c>
      <c r="B332" t="s">
        <v>386</v>
      </c>
      <c r="E332" t="s">
        <v>534</v>
      </c>
      <c r="F332" s="1" t="s">
        <v>980</v>
      </c>
      <c r="G332">
        <f>_xlfn.XLOOKUP(A332,'[1]BD LP'!$B:$B,'[1]BD LP'!$Y:$Y)</f>
        <v>82320</v>
      </c>
      <c r="H332">
        <f>_xlfn.XLOOKUP(A332,'[1]BD LP'!$B:$B,'[1]BD LP'!$AC:$AC)</f>
        <v>8</v>
      </c>
      <c r="I332" s="5">
        <f t="shared" si="5"/>
        <v>10290</v>
      </c>
      <c r="J332" s="3">
        <v>45947</v>
      </c>
      <c r="L332" t="s">
        <v>980</v>
      </c>
    </row>
    <row r="333" spans="1:12" x14ac:dyDescent="0.35">
      <c r="A333">
        <v>104538320</v>
      </c>
      <c r="B333" t="s">
        <v>387</v>
      </c>
      <c r="E333" t="s">
        <v>534</v>
      </c>
      <c r="F333" s="1" t="s">
        <v>980</v>
      </c>
      <c r="G333">
        <f>_xlfn.XLOOKUP(A333,'[1]BD LP'!$B:$B,'[1]BD LP'!$Y:$Y)</f>
        <v>25805</v>
      </c>
      <c r="H333">
        <f>_xlfn.XLOOKUP(A333,'[1]BD LP'!$B:$B,'[1]BD LP'!$AC:$AC)</f>
        <v>3.96</v>
      </c>
      <c r="I333" s="5">
        <f t="shared" si="5"/>
        <v>6516.4141414141413</v>
      </c>
      <c r="J333" s="3">
        <v>45947</v>
      </c>
      <c r="L333" t="s">
        <v>980</v>
      </c>
    </row>
    <row r="334" spans="1:12" x14ac:dyDescent="0.35">
      <c r="A334">
        <v>104532130</v>
      </c>
      <c r="B334" t="s">
        <v>388</v>
      </c>
      <c r="E334" t="s">
        <v>534</v>
      </c>
      <c r="F334" s="1" t="s">
        <v>980</v>
      </c>
      <c r="G334">
        <f>_xlfn.XLOOKUP(A334,'[1]BD LP'!$B:$B,'[1]BD LP'!$Y:$Y)</f>
        <v>42300</v>
      </c>
      <c r="H334">
        <f>_xlfn.XLOOKUP(A334,'[1]BD LP'!$B:$B,'[1]BD LP'!$AC:$AC)</f>
        <v>10</v>
      </c>
      <c r="I334" s="5">
        <f t="shared" si="5"/>
        <v>4230</v>
      </c>
      <c r="J334" s="3">
        <v>45947</v>
      </c>
      <c r="L334" t="s">
        <v>980</v>
      </c>
    </row>
    <row r="335" spans="1:12" x14ac:dyDescent="0.35">
      <c r="A335">
        <v>150001548</v>
      </c>
      <c r="B335" t="s">
        <v>389</v>
      </c>
      <c r="E335" t="s">
        <v>534</v>
      </c>
      <c r="F335" s="1" t="s">
        <v>980</v>
      </c>
      <c r="G335">
        <f>_xlfn.XLOOKUP(A335,'[1]BD LP'!$B:$B,'[1]BD LP'!$Y:$Y)</f>
        <v>2600</v>
      </c>
      <c r="H335">
        <f>_xlfn.XLOOKUP(A335,'[1]BD LP'!$B:$B,'[1]BD LP'!$AC:$AC)</f>
        <v>0.42</v>
      </c>
      <c r="I335" s="5">
        <f t="shared" si="5"/>
        <v>6190.4761904761908</v>
      </c>
      <c r="J335" s="3">
        <v>45947</v>
      </c>
      <c r="L335" t="s">
        <v>980</v>
      </c>
    </row>
    <row r="336" spans="1:12" x14ac:dyDescent="0.35">
      <c r="A336">
        <v>108000140</v>
      </c>
      <c r="B336" t="s">
        <v>390</v>
      </c>
      <c r="E336" t="s">
        <v>534</v>
      </c>
      <c r="F336" s="1" t="s">
        <v>980</v>
      </c>
      <c r="G336">
        <f>_xlfn.XLOOKUP(A336,'[1]BD LP'!$B:$B,'[1]BD LP'!$Y:$Y)</f>
        <v>21329</v>
      </c>
      <c r="H336">
        <f>_xlfn.XLOOKUP(A336,'[1]BD LP'!$B:$B,'[1]BD LP'!$AC:$AC)</f>
        <v>3.6</v>
      </c>
      <c r="I336" s="5">
        <f t="shared" si="5"/>
        <v>5924.7222222222217</v>
      </c>
      <c r="J336" s="3">
        <v>45947</v>
      </c>
      <c r="L336" t="s">
        <v>980</v>
      </c>
    </row>
    <row r="337" spans="1:12" x14ac:dyDescent="0.35">
      <c r="A337">
        <v>104532140</v>
      </c>
      <c r="B337" t="s">
        <v>391</v>
      </c>
      <c r="E337" t="s">
        <v>534</v>
      </c>
      <c r="F337" s="1" t="s">
        <v>980</v>
      </c>
      <c r="G337">
        <f>_xlfn.XLOOKUP(A337,'[1]BD LP'!$B:$B,'[1]BD LP'!$Y:$Y)</f>
        <v>44500</v>
      </c>
      <c r="H337">
        <f>_xlfn.XLOOKUP(A337,'[1]BD LP'!$B:$B,'[1]BD LP'!$AC:$AC)</f>
        <v>10</v>
      </c>
      <c r="I337" s="5">
        <f t="shared" si="5"/>
        <v>4450</v>
      </c>
      <c r="J337" s="3">
        <v>45947</v>
      </c>
      <c r="L337" t="s">
        <v>980</v>
      </c>
    </row>
    <row r="338" spans="1:12" x14ac:dyDescent="0.35">
      <c r="A338">
        <v>108000144</v>
      </c>
      <c r="B338" t="s">
        <v>392</v>
      </c>
      <c r="E338" t="s">
        <v>534</v>
      </c>
      <c r="F338" s="1" t="s">
        <v>980</v>
      </c>
      <c r="G338">
        <f>_xlfn.XLOOKUP(A338,'[1]BD LP'!$B:$B,'[1]BD LP'!$Y:$Y)</f>
        <v>40000</v>
      </c>
      <c r="H338">
        <f>_xlfn.XLOOKUP(A338,'[1]BD LP'!$B:$B,'[1]BD LP'!$AC:$AC)</f>
        <v>6.8</v>
      </c>
      <c r="I338" s="5">
        <f t="shared" si="5"/>
        <v>5882.3529411764712</v>
      </c>
      <c r="J338" s="3">
        <v>45947</v>
      </c>
      <c r="L338" t="s">
        <v>980</v>
      </c>
    </row>
    <row r="339" spans="1:12" x14ac:dyDescent="0.35">
      <c r="A339">
        <v>150000048</v>
      </c>
      <c r="B339" t="s">
        <v>393</v>
      </c>
      <c r="E339" t="s">
        <v>534</v>
      </c>
      <c r="F339" s="1" t="s">
        <v>980</v>
      </c>
      <c r="G339">
        <f>_xlfn.XLOOKUP(A339,'[1]BD LP'!$B:$B,'[1]BD LP'!$Y:$Y)</f>
        <v>2600</v>
      </c>
      <c r="H339">
        <f>_xlfn.XLOOKUP(A339,'[1]BD LP'!$B:$B,'[1]BD LP'!$AC:$AC)</f>
        <v>0.36</v>
      </c>
      <c r="I339" s="5">
        <f t="shared" si="5"/>
        <v>7222.2222222222226</v>
      </c>
      <c r="J339" s="3">
        <v>45947</v>
      </c>
      <c r="L339" t="s">
        <v>980</v>
      </c>
    </row>
    <row r="340" spans="1:12" x14ac:dyDescent="0.35">
      <c r="A340">
        <v>104527550</v>
      </c>
      <c r="B340" t="s">
        <v>394</v>
      </c>
      <c r="E340" t="s">
        <v>534</v>
      </c>
      <c r="F340" s="1" t="s">
        <v>980</v>
      </c>
      <c r="G340">
        <f>_xlfn.XLOOKUP(A340,'[1]BD LP'!$B:$B,'[1]BD LP'!$Y:$Y)</f>
        <v>13200</v>
      </c>
      <c r="H340">
        <f>_xlfn.XLOOKUP(A340,'[1]BD LP'!$B:$B,'[1]BD LP'!$AC:$AC)</f>
        <v>9</v>
      </c>
      <c r="I340" s="5">
        <f t="shared" si="5"/>
        <v>1466.6666666666667</v>
      </c>
      <c r="J340" s="3">
        <v>45947</v>
      </c>
      <c r="L340" t="s">
        <v>980</v>
      </c>
    </row>
    <row r="341" spans="1:12" x14ac:dyDescent="0.35">
      <c r="A341">
        <v>150001787</v>
      </c>
      <c r="B341" t="s">
        <v>395</v>
      </c>
      <c r="E341" t="s">
        <v>534</v>
      </c>
      <c r="F341" s="1" t="s">
        <v>980</v>
      </c>
      <c r="G341">
        <f>_xlfn.XLOOKUP(A341,'[1]BD LP'!$B:$B,'[1]BD LP'!$Y:$Y)</f>
        <v>2513</v>
      </c>
      <c r="H341">
        <f>_xlfn.XLOOKUP(A341,'[1]BD LP'!$B:$B,'[1]BD LP'!$AC:$AC)</f>
        <v>0.36</v>
      </c>
      <c r="I341" s="5">
        <f t="shared" si="5"/>
        <v>6980.5555555555557</v>
      </c>
      <c r="J341" s="3">
        <v>45947</v>
      </c>
      <c r="L341" t="s">
        <v>980</v>
      </c>
    </row>
    <row r="342" spans="1:12" x14ac:dyDescent="0.35">
      <c r="A342">
        <v>104535150</v>
      </c>
      <c r="B342" t="s">
        <v>396</v>
      </c>
      <c r="E342" t="s">
        <v>534</v>
      </c>
      <c r="F342" s="1" t="s">
        <v>980</v>
      </c>
      <c r="G342">
        <f>_xlfn.XLOOKUP(A342,'[1]BD LP'!$B:$B,'[1]BD LP'!$Y:$Y)</f>
        <v>24000</v>
      </c>
      <c r="H342">
        <f>_xlfn.XLOOKUP(A342,'[1]BD LP'!$B:$B,'[1]BD LP'!$AC:$AC)</f>
        <v>10</v>
      </c>
      <c r="I342" s="5">
        <f t="shared" si="5"/>
        <v>2400</v>
      </c>
      <c r="J342" s="3">
        <v>45947</v>
      </c>
      <c r="L342" t="s">
        <v>980</v>
      </c>
    </row>
    <row r="343" spans="1:12" x14ac:dyDescent="0.35">
      <c r="A343">
        <v>104535170</v>
      </c>
      <c r="B343" t="s">
        <v>397</v>
      </c>
      <c r="E343" t="s">
        <v>534</v>
      </c>
      <c r="F343" s="1" t="s">
        <v>980</v>
      </c>
      <c r="G343">
        <f>_xlfn.XLOOKUP(A343,'[1]BD LP'!$B:$B,'[1]BD LP'!$Y:$Y)</f>
        <v>26600</v>
      </c>
      <c r="H343">
        <f>_xlfn.XLOOKUP(A343,'[1]BD LP'!$B:$B,'[1]BD LP'!$AC:$AC)</f>
        <v>10</v>
      </c>
      <c r="I343" s="5">
        <f t="shared" si="5"/>
        <v>2660</v>
      </c>
      <c r="J343" s="3">
        <v>45947</v>
      </c>
      <c r="L343" t="s">
        <v>980</v>
      </c>
    </row>
    <row r="344" spans="1:12" x14ac:dyDescent="0.35">
      <c r="A344">
        <v>104535140</v>
      </c>
      <c r="B344" t="s">
        <v>398</v>
      </c>
      <c r="E344" t="s">
        <v>534</v>
      </c>
      <c r="F344" s="1" t="s">
        <v>980</v>
      </c>
      <c r="G344">
        <f>_xlfn.XLOOKUP(A344,'[1]BD LP'!$B:$B,'[1]BD LP'!$Y:$Y)</f>
        <v>22000</v>
      </c>
      <c r="H344">
        <f>_xlfn.XLOOKUP(A344,'[1]BD LP'!$B:$B,'[1]BD LP'!$AC:$AC)</f>
        <v>10</v>
      </c>
      <c r="I344" s="5">
        <f t="shared" si="5"/>
        <v>2200</v>
      </c>
      <c r="J344" s="3">
        <v>45947</v>
      </c>
      <c r="L344" t="s">
        <v>980</v>
      </c>
    </row>
    <row r="345" spans="1:12" x14ac:dyDescent="0.35">
      <c r="A345">
        <v>104535190</v>
      </c>
      <c r="B345" t="s">
        <v>399</v>
      </c>
      <c r="E345" t="s">
        <v>534</v>
      </c>
      <c r="F345" s="1" t="s">
        <v>980</v>
      </c>
      <c r="G345">
        <f>_xlfn.XLOOKUP(A345,'[1]BD LP'!$B:$B,'[1]BD LP'!$Y:$Y)</f>
        <v>29000</v>
      </c>
      <c r="H345">
        <f>_xlfn.XLOOKUP(A345,'[1]BD LP'!$B:$B,'[1]BD LP'!$AC:$AC)</f>
        <v>10</v>
      </c>
      <c r="I345" s="5">
        <f t="shared" si="5"/>
        <v>2900</v>
      </c>
      <c r="J345" s="3">
        <v>45947</v>
      </c>
      <c r="L345" t="s">
        <v>980</v>
      </c>
    </row>
    <row r="346" spans="1:12" x14ac:dyDescent="0.35">
      <c r="A346">
        <v>150000094</v>
      </c>
      <c r="B346" t="s">
        <v>400</v>
      </c>
      <c r="E346" t="s">
        <v>534</v>
      </c>
      <c r="F346" s="1" t="s">
        <v>980</v>
      </c>
      <c r="G346">
        <f>_xlfn.XLOOKUP(A346,'[1]BD LP'!$B:$B,'[1]BD LP'!$Y:$Y)</f>
        <v>7500</v>
      </c>
      <c r="H346">
        <f>_xlfn.XLOOKUP(A346,'[1]BD LP'!$B:$B,'[1]BD LP'!$AC:$AC)</f>
        <v>4.7039999999999997</v>
      </c>
      <c r="I346" s="5">
        <f t="shared" si="5"/>
        <v>1594.387755102041</v>
      </c>
      <c r="J346" s="3">
        <v>45947</v>
      </c>
      <c r="L346" t="s">
        <v>980</v>
      </c>
    </row>
    <row r="347" spans="1:12" x14ac:dyDescent="0.35">
      <c r="A347">
        <v>150000092</v>
      </c>
      <c r="B347" t="s">
        <v>401</v>
      </c>
      <c r="E347" t="s">
        <v>534</v>
      </c>
      <c r="F347" s="1" t="s">
        <v>980</v>
      </c>
      <c r="G347">
        <f>_xlfn.XLOOKUP(A347,'[1]BD LP'!$B:$B,'[1]BD LP'!$Y:$Y)</f>
        <v>7500</v>
      </c>
      <c r="H347">
        <f>_xlfn.XLOOKUP(A347,'[1]BD LP'!$B:$B,'[1]BD LP'!$AC:$AC)</f>
        <v>4.7039999999999997</v>
      </c>
      <c r="I347" s="5">
        <f t="shared" si="5"/>
        <v>1594.387755102041</v>
      </c>
      <c r="J347" s="3">
        <v>45947</v>
      </c>
      <c r="L347" t="s">
        <v>980</v>
      </c>
    </row>
    <row r="348" spans="1:12" x14ac:dyDescent="0.35">
      <c r="A348">
        <v>104528690</v>
      </c>
      <c r="B348" t="s">
        <v>402</v>
      </c>
      <c r="E348" t="s">
        <v>534</v>
      </c>
      <c r="F348" s="1" t="s">
        <v>980</v>
      </c>
      <c r="G348">
        <f>_xlfn.XLOOKUP(A348,'[1]BD LP'!$B:$B,'[1]BD LP'!$Y:$Y)</f>
        <v>13200</v>
      </c>
      <c r="H348">
        <f>_xlfn.XLOOKUP(A348,'[1]BD LP'!$B:$B,'[1]BD LP'!$AC:$AC)</f>
        <v>3.6</v>
      </c>
      <c r="I348" s="5">
        <f t="shared" si="5"/>
        <v>3666.6666666666665</v>
      </c>
      <c r="J348" s="3">
        <v>45947</v>
      </c>
      <c r="L348" t="s">
        <v>980</v>
      </c>
    </row>
    <row r="349" spans="1:12" x14ac:dyDescent="0.35">
      <c r="A349">
        <v>104524190</v>
      </c>
      <c r="B349" t="s">
        <v>403</v>
      </c>
      <c r="E349" t="s">
        <v>534</v>
      </c>
      <c r="F349" s="1" t="s">
        <v>980</v>
      </c>
      <c r="G349">
        <f>_xlfn.XLOOKUP(A349,'[1]BD LP'!$B:$B,'[1]BD LP'!$Y:$Y)</f>
        <v>13200</v>
      </c>
      <c r="H349">
        <f>_xlfn.XLOOKUP(A349,'[1]BD LP'!$B:$B,'[1]BD LP'!$AC:$AC)</f>
        <v>3.6</v>
      </c>
      <c r="I349" s="5">
        <f t="shared" si="5"/>
        <v>3666.6666666666665</v>
      </c>
      <c r="J349" s="3">
        <v>45947</v>
      </c>
      <c r="L349" t="s">
        <v>980</v>
      </c>
    </row>
    <row r="350" spans="1:12" x14ac:dyDescent="0.35">
      <c r="A350">
        <v>150001049</v>
      </c>
      <c r="B350" t="s">
        <v>404</v>
      </c>
      <c r="E350" t="s">
        <v>534</v>
      </c>
      <c r="F350" s="1" t="s">
        <v>980</v>
      </c>
      <c r="G350">
        <f>_xlfn.XLOOKUP(A350,'[1]BD LP'!$B:$B,'[1]BD LP'!$Y:$Y)</f>
        <v>7500</v>
      </c>
      <c r="H350">
        <f>_xlfn.XLOOKUP(A350,'[1]BD LP'!$B:$B,'[1]BD LP'!$AC:$AC)</f>
        <v>4.7039999999999997</v>
      </c>
      <c r="I350" s="5">
        <f t="shared" si="5"/>
        <v>1594.387755102041</v>
      </c>
      <c r="J350" s="3">
        <v>45947</v>
      </c>
      <c r="L350" t="s">
        <v>980</v>
      </c>
    </row>
    <row r="351" spans="1:12" x14ac:dyDescent="0.35">
      <c r="A351">
        <v>150000093</v>
      </c>
      <c r="B351" t="s">
        <v>405</v>
      </c>
      <c r="E351" t="s">
        <v>534</v>
      </c>
      <c r="F351" s="1" t="s">
        <v>980</v>
      </c>
      <c r="G351">
        <f>_xlfn.XLOOKUP(A351,'[1]BD LP'!$B:$B,'[1]BD LP'!$Y:$Y)</f>
        <v>7500</v>
      </c>
      <c r="H351">
        <f>_xlfn.XLOOKUP(A351,'[1]BD LP'!$B:$B,'[1]BD LP'!$AC:$AC)</f>
        <v>4.7039999999999997</v>
      </c>
      <c r="I351" s="5">
        <f t="shared" si="5"/>
        <v>1594.387755102041</v>
      </c>
      <c r="J351" s="3">
        <v>45947</v>
      </c>
      <c r="L351" t="s">
        <v>980</v>
      </c>
    </row>
    <row r="352" spans="1:12" x14ac:dyDescent="0.35">
      <c r="A352">
        <v>104531650</v>
      </c>
      <c r="B352" t="s">
        <v>406</v>
      </c>
      <c r="E352" t="s">
        <v>534</v>
      </c>
      <c r="F352" s="1" t="s">
        <v>980</v>
      </c>
      <c r="G352">
        <f>_xlfn.XLOOKUP(A352,'[1]BD LP'!$B:$B,'[1]BD LP'!$Y:$Y)</f>
        <v>13200</v>
      </c>
      <c r="H352">
        <f>_xlfn.XLOOKUP(A352,'[1]BD LP'!$B:$B,'[1]BD LP'!$AC:$AC)</f>
        <v>3.6</v>
      </c>
      <c r="I352" s="5">
        <f t="shared" si="5"/>
        <v>3666.6666666666665</v>
      </c>
      <c r="J352" s="3">
        <v>45947</v>
      </c>
      <c r="L352" t="s">
        <v>980</v>
      </c>
    </row>
    <row r="353" spans="1:12" x14ac:dyDescent="0.35">
      <c r="A353">
        <v>104524200</v>
      </c>
      <c r="B353" t="s">
        <v>407</v>
      </c>
      <c r="E353" t="s">
        <v>534</v>
      </c>
      <c r="F353" s="1" t="s">
        <v>980</v>
      </c>
      <c r="G353">
        <f>_xlfn.XLOOKUP(A353,'[1]BD LP'!$B:$B,'[1]BD LP'!$Y:$Y)</f>
        <v>13200</v>
      </c>
      <c r="H353">
        <f>_xlfn.XLOOKUP(A353,'[1]BD LP'!$B:$B,'[1]BD LP'!$AC:$AC)</f>
        <v>3.6</v>
      </c>
      <c r="I353" s="5">
        <f t="shared" si="5"/>
        <v>3666.6666666666665</v>
      </c>
      <c r="J353" s="3">
        <v>45947</v>
      </c>
      <c r="L353" t="s">
        <v>980</v>
      </c>
    </row>
    <row r="354" spans="1:12" x14ac:dyDescent="0.35">
      <c r="A354">
        <v>102310250</v>
      </c>
      <c r="B354" t="s">
        <v>408</v>
      </c>
      <c r="E354" t="s">
        <v>534</v>
      </c>
      <c r="F354" s="1" t="s">
        <v>980</v>
      </c>
      <c r="G354">
        <f>_xlfn.XLOOKUP(A354,'[1]BD LP'!$B:$B,'[1]BD LP'!$Y:$Y)</f>
        <v>25600</v>
      </c>
      <c r="H354">
        <f>_xlfn.XLOOKUP(A354,'[1]BD LP'!$B:$B,'[1]BD LP'!$AC:$AC)</f>
        <v>0.60799999999999998</v>
      </c>
      <c r="I354" s="5">
        <f t="shared" si="5"/>
        <v>42105.26315789474</v>
      </c>
      <c r="J354" s="3">
        <v>45947</v>
      </c>
      <c r="L354" t="s">
        <v>980</v>
      </c>
    </row>
    <row r="355" spans="1:12" x14ac:dyDescent="0.35">
      <c r="A355">
        <v>102310110</v>
      </c>
      <c r="B355" t="s">
        <v>409</v>
      </c>
      <c r="E355" t="s">
        <v>534</v>
      </c>
      <c r="F355" s="1" t="s">
        <v>980</v>
      </c>
      <c r="G355">
        <f>_xlfn.XLOOKUP(A355,'[1]BD LP'!$B:$B,'[1]BD LP'!$Y:$Y)</f>
        <v>33170.400000000001</v>
      </c>
      <c r="H355">
        <f>_xlfn.XLOOKUP(A355,'[1]BD LP'!$B:$B,'[1]BD LP'!$AC:$AC)</f>
        <v>1.248</v>
      </c>
      <c r="I355" s="5">
        <f t="shared" si="5"/>
        <v>26578.846153846156</v>
      </c>
      <c r="J355" s="3">
        <v>45947</v>
      </c>
      <c r="L355" t="s">
        <v>980</v>
      </c>
    </row>
    <row r="356" spans="1:12" x14ac:dyDescent="0.35">
      <c r="A356">
        <v>102320340</v>
      </c>
      <c r="B356" t="s">
        <v>410</v>
      </c>
      <c r="E356" t="s">
        <v>534</v>
      </c>
      <c r="F356" s="1" t="s">
        <v>980</v>
      </c>
      <c r="G356">
        <f>_xlfn.XLOOKUP(A356,'[1]BD LP'!$B:$B,'[1]BD LP'!$Y:$Y)</f>
        <v>70200</v>
      </c>
      <c r="H356">
        <f>_xlfn.XLOOKUP(A356,'[1]BD LP'!$B:$B,'[1]BD LP'!$AC:$AC)</f>
        <v>1.35</v>
      </c>
      <c r="I356" s="5">
        <f t="shared" si="5"/>
        <v>52000</v>
      </c>
      <c r="J356" s="3">
        <v>45947</v>
      </c>
      <c r="L356" t="s">
        <v>980</v>
      </c>
    </row>
    <row r="357" spans="1:12" x14ac:dyDescent="0.35">
      <c r="A357">
        <v>150001829</v>
      </c>
      <c r="B357" t="s">
        <v>411</v>
      </c>
      <c r="E357" t="s">
        <v>534</v>
      </c>
      <c r="F357" s="1" t="s">
        <v>980</v>
      </c>
      <c r="G357">
        <f>_xlfn.XLOOKUP(A357,'[1]BD LP'!$B:$B,'[1]BD LP'!$Y:$Y)</f>
        <v>4800</v>
      </c>
      <c r="H357">
        <f>_xlfn.XLOOKUP(A357,'[1]BD LP'!$B:$B,'[1]BD LP'!$AC:$AC)</f>
        <v>1.056</v>
      </c>
      <c r="I357" s="5">
        <f t="shared" si="5"/>
        <v>4545.454545454545</v>
      </c>
      <c r="J357" s="3">
        <v>45947</v>
      </c>
      <c r="L357" t="s">
        <v>980</v>
      </c>
    </row>
    <row r="358" spans="1:12" x14ac:dyDescent="0.35">
      <c r="A358">
        <v>104544750</v>
      </c>
      <c r="B358" t="s">
        <v>412</v>
      </c>
      <c r="E358" t="s">
        <v>534</v>
      </c>
      <c r="F358" s="1" t="s">
        <v>980</v>
      </c>
      <c r="G358">
        <f>_xlfn.XLOOKUP(A358,'[1]BD LP'!$B:$B,'[1]BD LP'!$Y:$Y)</f>
        <v>27300</v>
      </c>
      <c r="H358">
        <f>_xlfn.XLOOKUP(A358,'[1]BD LP'!$B:$B,'[1]BD LP'!$AC:$AC)</f>
        <v>10</v>
      </c>
      <c r="I358" s="5">
        <f t="shared" si="5"/>
        <v>2730</v>
      </c>
      <c r="J358" s="3">
        <v>45947</v>
      </c>
      <c r="L358" t="s">
        <v>980</v>
      </c>
    </row>
    <row r="359" spans="1:12" x14ac:dyDescent="0.35">
      <c r="A359">
        <v>104544700</v>
      </c>
      <c r="B359" t="s">
        <v>413</v>
      </c>
      <c r="E359" t="s">
        <v>534</v>
      </c>
      <c r="F359" s="1" t="s">
        <v>980</v>
      </c>
      <c r="G359">
        <f>_xlfn.XLOOKUP(A359,'[1]BD LP'!$B:$B,'[1]BD LP'!$Y:$Y)</f>
        <v>77900</v>
      </c>
      <c r="H359">
        <f>_xlfn.XLOOKUP(A359,'[1]BD LP'!$B:$B,'[1]BD LP'!$AC:$AC)</f>
        <v>9</v>
      </c>
      <c r="I359" s="5">
        <f t="shared" si="5"/>
        <v>8655.5555555555547</v>
      </c>
      <c r="J359" s="3">
        <v>45947</v>
      </c>
      <c r="L359" t="s">
        <v>980</v>
      </c>
    </row>
    <row r="360" spans="1:12" x14ac:dyDescent="0.35">
      <c r="A360">
        <v>201700302</v>
      </c>
      <c r="B360" t="s">
        <v>414</v>
      </c>
      <c r="E360" t="s">
        <v>534</v>
      </c>
      <c r="F360" s="1" t="s">
        <v>980</v>
      </c>
      <c r="G360">
        <f>_xlfn.XLOOKUP(A360,'[1]BD LP'!$B:$B,'[1]BD LP'!$Y:$Y)</f>
        <v>49080.754799999995</v>
      </c>
      <c r="H360">
        <f>_xlfn.XLOOKUP(A360,'[1]BD LP'!$B:$B,'[1]BD LP'!$AC:$AC)</f>
        <v>10</v>
      </c>
      <c r="I360" s="5">
        <f t="shared" si="5"/>
        <v>4908.0754799999995</v>
      </c>
      <c r="J360" s="3">
        <v>45947</v>
      </c>
      <c r="L360" t="s">
        <v>980</v>
      </c>
    </row>
    <row r="361" spans="1:12" x14ac:dyDescent="0.35">
      <c r="A361">
        <v>104511850</v>
      </c>
      <c r="B361" t="s">
        <v>415</v>
      </c>
      <c r="E361" t="s">
        <v>534</v>
      </c>
      <c r="F361" s="1" t="s">
        <v>980</v>
      </c>
      <c r="G361">
        <f>_xlfn.XLOOKUP(A361,'[1]BD LP'!$B:$B,'[1]BD LP'!$Y:$Y)</f>
        <v>7650</v>
      </c>
      <c r="H361">
        <f>_xlfn.XLOOKUP(A361,'[1]BD LP'!$B:$B,'[1]BD LP'!$AC:$AC)</f>
        <v>1</v>
      </c>
      <c r="I361" s="5">
        <f t="shared" si="5"/>
        <v>7650</v>
      </c>
      <c r="J361" s="3">
        <v>45947</v>
      </c>
      <c r="L361" t="s">
        <v>980</v>
      </c>
    </row>
    <row r="362" spans="1:12" x14ac:dyDescent="0.35">
      <c r="A362">
        <v>150001624</v>
      </c>
      <c r="B362" t="s">
        <v>416</v>
      </c>
      <c r="E362" t="s">
        <v>534</v>
      </c>
      <c r="F362" s="1" t="s">
        <v>980</v>
      </c>
      <c r="G362">
        <f>_xlfn.XLOOKUP(A362,'[1]BD LP'!$B:$B,'[1]BD LP'!$Y:$Y)</f>
        <v>45000</v>
      </c>
      <c r="H362">
        <f>_xlfn.XLOOKUP(A362,'[1]BD LP'!$B:$B,'[1]BD LP'!$AC:$AC)</f>
        <v>10</v>
      </c>
      <c r="I362" s="5">
        <f t="shared" si="5"/>
        <v>4500</v>
      </c>
      <c r="J362" s="3">
        <v>45947</v>
      </c>
      <c r="L362" t="s">
        <v>980</v>
      </c>
    </row>
    <row r="363" spans="1:12" x14ac:dyDescent="0.35">
      <c r="A363">
        <v>104522460</v>
      </c>
      <c r="B363" t="s">
        <v>417</v>
      </c>
      <c r="E363" t="s">
        <v>534</v>
      </c>
      <c r="F363" s="1" t="s">
        <v>980</v>
      </c>
      <c r="G363">
        <f>_xlfn.XLOOKUP(A363,'[1]BD LP'!$B:$B,'[1]BD LP'!$Y:$Y)</f>
        <v>58000</v>
      </c>
      <c r="H363">
        <f>_xlfn.XLOOKUP(A363,'[1]BD LP'!$B:$B,'[1]BD LP'!$AC:$AC)</f>
        <v>10</v>
      </c>
      <c r="I363" s="5">
        <f t="shared" si="5"/>
        <v>5800</v>
      </c>
      <c r="J363" s="3">
        <v>45947</v>
      </c>
      <c r="L363" t="s">
        <v>980</v>
      </c>
    </row>
    <row r="364" spans="1:12" x14ac:dyDescent="0.35">
      <c r="A364">
        <v>201700307</v>
      </c>
      <c r="B364" t="s">
        <v>418</v>
      </c>
      <c r="E364" t="s">
        <v>534</v>
      </c>
      <c r="F364" s="1" t="s">
        <v>980</v>
      </c>
      <c r="G364">
        <f>_xlfn.XLOOKUP(A364,'[1]BD LP'!$B:$B,'[1]BD LP'!$Y:$Y)</f>
        <v>195000</v>
      </c>
      <c r="H364">
        <f>_xlfn.XLOOKUP(A364,'[1]BD LP'!$B:$B,'[1]BD LP'!$AC:$AC)</f>
        <v>10</v>
      </c>
      <c r="I364" s="5">
        <f t="shared" si="5"/>
        <v>19500</v>
      </c>
      <c r="J364" s="3">
        <v>45947</v>
      </c>
      <c r="L364" t="s">
        <v>980</v>
      </c>
    </row>
    <row r="365" spans="1:12" x14ac:dyDescent="0.35">
      <c r="A365">
        <v>104543270</v>
      </c>
      <c r="B365" t="s">
        <v>419</v>
      </c>
      <c r="E365" t="s">
        <v>534</v>
      </c>
      <c r="F365" s="1" t="s">
        <v>980</v>
      </c>
      <c r="G365">
        <f>_xlfn.XLOOKUP(A365,'[1]BD LP'!$B:$B,'[1]BD LP'!$Y:$Y)</f>
        <v>55800</v>
      </c>
      <c r="H365">
        <f>_xlfn.XLOOKUP(A365,'[1]BD LP'!$B:$B,'[1]BD LP'!$AC:$AC)</f>
        <v>2.7240000000000002</v>
      </c>
      <c r="I365" s="5">
        <f t="shared" si="5"/>
        <v>20484.581497797357</v>
      </c>
      <c r="J365" s="3">
        <v>45947</v>
      </c>
      <c r="L365" t="s">
        <v>980</v>
      </c>
    </row>
    <row r="366" spans="1:12" x14ac:dyDescent="0.35">
      <c r="A366">
        <v>104527930</v>
      </c>
      <c r="B366" t="s">
        <v>420</v>
      </c>
      <c r="E366" t="s">
        <v>534</v>
      </c>
      <c r="F366" s="1" t="s">
        <v>980</v>
      </c>
      <c r="G366">
        <f>_xlfn.XLOOKUP(A366,'[1]BD LP'!$B:$B,'[1]BD LP'!$Y:$Y)</f>
        <v>140000</v>
      </c>
      <c r="H366">
        <f>_xlfn.XLOOKUP(A366,'[1]BD LP'!$B:$B,'[1]BD LP'!$AC:$AC)</f>
        <v>3.75</v>
      </c>
      <c r="I366" s="5">
        <f t="shared" si="5"/>
        <v>37333.333333333336</v>
      </c>
      <c r="J366" s="3">
        <v>45947</v>
      </c>
      <c r="L366" t="s">
        <v>980</v>
      </c>
    </row>
    <row r="367" spans="1:12" x14ac:dyDescent="0.35">
      <c r="A367">
        <v>104544100</v>
      </c>
      <c r="B367" t="s">
        <v>421</v>
      </c>
      <c r="E367" t="s">
        <v>534</v>
      </c>
      <c r="F367" s="1" t="s">
        <v>980</v>
      </c>
      <c r="G367">
        <f>_xlfn.XLOOKUP(A367,'[1]BD LP'!$B:$B,'[1]BD LP'!$Y:$Y)</f>
        <v>74000</v>
      </c>
      <c r="H367">
        <f>_xlfn.XLOOKUP(A367,'[1]BD LP'!$B:$B,'[1]BD LP'!$AC:$AC)</f>
        <v>10</v>
      </c>
      <c r="I367" s="5">
        <f t="shared" si="5"/>
        <v>7400</v>
      </c>
      <c r="J367" s="3">
        <v>45947</v>
      </c>
      <c r="L367" t="s">
        <v>980</v>
      </c>
    </row>
    <row r="368" spans="1:12" x14ac:dyDescent="0.35">
      <c r="A368">
        <v>201700306</v>
      </c>
      <c r="B368" t="s">
        <v>422</v>
      </c>
      <c r="E368" t="s">
        <v>534</v>
      </c>
      <c r="F368" s="1" t="s">
        <v>980</v>
      </c>
      <c r="G368">
        <f>_xlfn.XLOOKUP(A368,'[1]BD LP'!$B:$B,'[1]BD LP'!$Y:$Y)</f>
        <v>130000</v>
      </c>
      <c r="H368">
        <f>_xlfn.XLOOKUP(A368,'[1]BD LP'!$B:$B,'[1]BD LP'!$AC:$AC)</f>
        <v>10</v>
      </c>
      <c r="I368" s="5">
        <f t="shared" si="5"/>
        <v>13000</v>
      </c>
      <c r="J368" s="3">
        <v>45947</v>
      </c>
      <c r="L368" t="s">
        <v>980</v>
      </c>
    </row>
    <row r="369" spans="1:12" x14ac:dyDescent="0.35">
      <c r="A369">
        <v>150000772</v>
      </c>
      <c r="B369" t="s">
        <v>423</v>
      </c>
      <c r="E369" t="s">
        <v>534</v>
      </c>
      <c r="F369" s="1" t="s">
        <v>980</v>
      </c>
      <c r="G369">
        <f>_xlfn.XLOOKUP(A369,'[1]BD LP'!$B:$B,'[1]BD LP'!$Y:$Y)</f>
        <v>165000</v>
      </c>
      <c r="H369">
        <f>_xlfn.XLOOKUP(A369,'[1]BD LP'!$B:$B,'[1]BD LP'!$AC:$AC)</f>
        <v>10</v>
      </c>
      <c r="I369" s="5">
        <f t="shared" si="5"/>
        <v>16500</v>
      </c>
      <c r="J369" s="3">
        <v>45947</v>
      </c>
      <c r="L369" t="s">
        <v>980</v>
      </c>
    </row>
    <row r="370" spans="1:12" x14ac:dyDescent="0.35">
      <c r="A370">
        <v>104543220</v>
      </c>
      <c r="B370" t="s">
        <v>424</v>
      </c>
      <c r="E370" t="s">
        <v>534</v>
      </c>
      <c r="F370" s="1" t="s">
        <v>980</v>
      </c>
      <c r="G370">
        <f>_xlfn.XLOOKUP(A370,'[1]BD LP'!$B:$B,'[1]BD LP'!$Y:$Y)</f>
        <v>42600</v>
      </c>
      <c r="H370">
        <f>_xlfn.XLOOKUP(A370,'[1]BD LP'!$B:$B,'[1]BD LP'!$AC:$AC)</f>
        <v>2.04</v>
      </c>
      <c r="I370" s="5">
        <f t="shared" si="5"/>
        <v>20882.352941176468</v>
      </c>
      <c r="J370" s="3">
        <v>45947</v>
      </c>
      <c r="L370" t="s">
        <v>980</v>
      </c>
    </row>
    <row r="371" spans="1:12" x14ac:dyDescent="0.35">
      <c r="A371">
        <v>104527910</v>
      </c>
      <c r="B371" t="s">
        <v>425</v>
      </c>
      <c r="E371" t="s">
        <v>534</v>
      </c>
      <c r="F371" s="1" t="s">
        <v>980</v>
      </c>
      <c r="G371">
        <f>_xlfn.XLOOKUP(A371,'[1]BD LP'!$B:$B,'[1]BD LP'!$Y:$Y)</f>
        <v>46000</v>
      </c>
      <c r="H371">
        <f>_xlfn.XLOOKUP(A371,'[1]BD LP'!$B:$B,'[1]BD LP'!$AC:$AC)</f>
        <v>10</v>
      </c>
      <c r="I371" s="5">
        <f t="shared" si="5"/>
        <v>4600</v>
      </c>
      <c r="J371" s="3">
        <v>45947</v>
      </c>
      <c r="L371" t="s">
        <v>980</v>
      </c>
    </row>
    <row r="372" spans="1:12" x14ac:dyDescent="0.35">
      <c r="A372">
        <v>104521580</v>
      </c>
      <c r="B372" t="s">
        <v>426</v>
      </c>
      <c r="E372" t="s">
        <v>534</v>
      </c>
      <c r="F372" s="1" t="s">
        <v>980</v>
      </c>
      <c r="G372">
        <f>_xlfn.XLOOKUP(A372,'[1]BD LP'!$B:$B,'[1]BD LP'!$Y:$Y)</f>
        <v>35000</v>
      </c>
      <c r="H372">
        <f>_xlfn.XLOOKUP(A372,'[1]BD LP'!$B:$B,'[1]BD LP'!$AC:$AC)</f>
        <v>10</v>
      </c>
      <c r="I372" s="5">
        <f t="shared" si="5"/>
        <v>3500</v>
      </c>
      <c r="J372" s="3">
        <v>45947</v>
      </c>
      <c r="L372" t="s">
        <v>980</v>
      </c>
    </row>
    <row r="373" spans="1:12" x14ac:dyDescent="0.35">
      <c r="A373">
        <v>104540500</v>
      </c>
      <c r="B373" t="s">
        <v>427</v>
      </c>
      <c r="E373" t="s">
        <v>534</v>
      </c>
      <c r="F373" s="1" t="s">
        <v>980</v>
      </c>
      <c r="G373">
        <f>_xlfn.XLOOKUP(A373,'[1]BD LP'!$B:$B,'[1]BD LP'!$Y:$Y)</f>
        <v>43200</v>
      </c>
      <c r="H373">
        <f>_xlfn.XLOOKUP(A373,'[1]BD LP'!$B:$B,'[1]BD LP'!$AC:$AC)</f>
        <v>12.24</v>
      </c>
      <c r="I373" s="5">
        <f t="shared" si="5"/>
        <v>3529.4117647058824</v>
      </c>
      <c r="J373" s="3">
        <v>45947</v>
      </c>
      <c r="L373" t="s">
        <v>980</v>
      </c>
    </row>
    <row r="374" spans="1:12" x14ac:dyDescent="0.35">
      <c r="A374">
        <v>104512360</v>
      </c>
      <c r="B374" t="s">
        <v>428</v>
      </c>
      <c r="E374" t="s">
        <v>534</v>
      </c>
      <c r="F374" s="1" t="s">
        <v>980</v>
      </c>
      <c r="G374">
        <f>_xlfn.XLOOKUP(A374,'[1]BD LP'!$B:$B,'[1]BD LP'!$Y:$Y)</f>
        <v>71500</v>
      </c>
      <c r="H374">
        <f>_xlfn.XLOOKUP(A374,'[1]BD LP'!$B:$B,'[1]BD LP'!$AC:$AC)</f>
        <v>10</v>
      </c>
      <c r="I374" s="5">
        <f t="shared" si="5"/>
        <v>7150</v>
      </c>
      <c r="J374" s="3">
        <v>45947</v>
      </c>
      <c r="L374" t="s">
        <v>980</v>
      </c>
    </row>
    <row r="375" spans="1:12" x14ac:dyDescent="0.35">
      <c r="A375">
        <v>104537950</v>
      </c>
      <c r="B375" t="s">
        <v>429</v>
      </c>
      <c r="E375" t="s">
        <v>534</v>
      </c>
      <c r="F375" s="1" t="s">
        <v>980</v>
      </c>
      <c r="G375">
        <f>_xlfn.XLOOKUP(A375,'[1]BD LP'!$B:$B,'[1]BD LP'!$Y:$Y)</f>
        <v>64000</v>
      </c>
      <c r="H375">
        <f>_xlfn.XLOOKUP(A375,'[1]BD LP'!$B:$B,'[1]BD LP'!$AC:$AC)</f>
        <v>16</v>
      </c>
      <c r="I375" s="5">
        <f t="shared" si="5"/>
        <v>4000</v>
      </c>
      <c r="J375" s="3">
        <v>45947</v>
      </c>
      <c r="L375" t="s">
        <v>980</v>
      </c>
    </row>
    <row r="376" spans="1:12" x14ac:dyDescent="0.35">
      <c r="A376">
        <v>101820108</v>
      </c>
      <c r="B376" t="s">
        <v>430</v>
      </c>
      <c r="E376" t="s">
        <v>534</v>
      </c>
      <c r="F376" s="1" t="s">
        <v>980</v>
      </c>
      <c r="G376">
        <f>_xlfn.XLOOKUP(A376,'[1]BD LP'!$B:$B,'[1]BD LP'!$Y:$Y)</f>
        <v>90000</v>
      </c>
      <c r="H376">
        <f>_xlfn.XLOOKUP(A376,'[1]BD LP'!$B:$B,'[1]BD LP'!$AC:$AC)</f>
        <v>16.32</v>
      </c>
      <c r="I376" s="5">
        <f t="shared" si="5"/>
        <v>5514.7058823529414</v>
      </c>
      <c r="J376" s="3">
        <v>45947</v>
      </c>
      <c r="L376" t="s">
        <v>980</v>
      </c>
    </row>
    <row r="377" spans="1:12" x14ac:dyDescent="0.35">
      <c r="A377">
        <v>104522380</v>
      </c>
      <c r="B377" t="s">
        <v>431</v>
      </c>
      <c r="E377" t="s">
        <v>534</v>
      </c>
      <c r="F377" s="1" t="s">
        <v>980</v>
      </c>
      <c r="G377">
        <f>_xlfn.XLOOKUP(A377,'[1]BD LP'!$B:$B,'[1]BD LP'!$Y:$Y)</f>
        <v>8700</v>
      </c>
      <c r="H377">
        <f>_xlfn.XLOOKUP(A377,'[1]BD LP'!$B:$B,'[1]BD LP'!$AC:$AC)</f>
        <v>0.72</v>
      </c>
      <c r="I377" s="5">
        <f t="shared" si="5"/>
        <v>12083.333333333334</v>
      </c>
      <c r="J377" s="3">
        <v>45947</v>
      </c>
      <c r="L377" t="s">
        <v>980</v>
      </c>
    </row>
    <row r="378" spans="1:12" x14ac:dyDescent="0.35">
      <c r="A378">
        <v>104522330</v>
      </c>
      <c r="B378" t="s">
        <v>432</v>
      </c>
      <c r="E378" t="s">
        <v>534</v>
      </c>
      <c r="F378" s="1" t="s">
        <v>980</v>
      </c>
      <c r="G378">
        <f>_xlfn.XLOOKUP(A378,'[1]BD LP'!$B:$B,'[1]BD LP'!$Y:$Y)</f>
        <v>8700</v>
      </c>
      <c r="H378">
        <f>_xlfn.XLOOKUP(A378,'[1]BD LP'!$B:$B,'[1]BD LP'!$AC:$AC)</f>
        <v>0.72</v>
      </c>
      <c r="I378" s="5">
        <f t="shared" si="5"/>
        <v>12083.333333333334</v>
      </c>
      <c r="J378" s="3">
        <v>45947</v>
      </c>
      <c r="L378" t="s">
        <v>980</v>
      </c>
    </row>
    <row r="379" spans="1:12" x14ac:dyDescent="0.35">
      <c r="A379">
        <v>104522370</v>
      </c>
      <c r="B379" t="s">
        <v>433</v>
      </c>
      <c r="E379" t="s">
        <v>534</v>
      </c>
      <c r="F379" s="1" t="s">
        <v>980</v>
      </c>
      <c r="G379">
        <f>_xlfn.XLOOKUP(A379,'[1]BD LP'!$B:$B,'[1]BD LP'!$Y:$Y)</f>
        <v>8700</v>
      </c>
      <c r="H379">
        <f>_xlfn.XLOOKUP(A379,'[1]BD LP'!$B:$B,'[1]BD LP'!$AC:$AC)</f>
        <v>0.72</v>
      </c>
      <c r="I379" s="5">
        <f t="shared" si="5"/>
        <v>12083.333333333334</v>
      </c>
      <c r="J379" s="3">
        <v>45947</v>
      </c>
      <c r="L379" t="s">
        <v>980</v>
      </c>
    </row>
    <row r="380" spans="1:12" x14ac:dyDescent="0.35">
      <c r="A380">
        <v>104531470</v>
      </c>
      <c r="B380" t="s">
        <v>434</v>
      </c>
      <c r="E380" t="s">
        <v>534</v>
      </c>
      <c r="F380" s="1" t="s">
        <v>980</v>
      </c>
      <c r="G380">
        <f>_xlfn.XLOOKUP(A380,'[1]BD LP'!$B:$B,'[1]BD LP'!$Y:$Y)</f>
        <v>24990</v>
      </c>
      <c r="H380">
        <f>_xlfn.XLOOKUP(A380,'[1]BD LP'!$B:$B,'[1]BD LP'!$AC:$AC)</f>
        <v>1.92</v>
      </c>
      <c r="I380" s="5">
        <f t="shared" si="5"/>
        <v>13015.625</v>
      </c>
      <c r="J380" s="3">
        <v>45947</v>
      </c>
      <c r="L380" t="s">
        <v>980</v>
      </c>
    </row>
    <row r="381" spans="1:12" x14ac:dyDescent="0.35">
      <c r="A381">
        <v>201700351</v>
      </c>
      <c r="B381" t="s">
        <v>435</v>
      </c>
      <c r="E381" t="s">
        <v>534</v>
      </c>
      <c r="F381" s="1" t="s">
        <v>980</v>
      </c>
      <c r="G381">
        <f>_xlfn.XLOOKUP(A381,'[1]BD LP'!$B:$B,'[1]BD LP'!$Y:$Y)</f>
        <v>16794</v>
      </c>
      <c r="H381">
        <f>_xlfn.XLOOKUP(A381,'[1]BD LP'!$B:$B,'[1]BD LP'!$AC:$AC)</f>
        <v>2.2679999999999998</v>
      </c>
      <c r="I381" s="5">
        <f t="shared" si="5"/>
        <v>7404.7619047619055</v>
      </c>
      <c r="J381" s="3">
        <v>45947</v>
      </c>
      <c r="L381" t="s">
        <v>980</v>
      </c>
    </row>
    <row r="382" spans="1:12" x14ac:dyDescent="0.35">
      <c r="A382">
        <v>201700212</v>
      </c>
      <c r="B382" t="s">
        <v>436</v>
      </c>
      <c r="E382" t="s">
        <v>534</v>
      </c>
      <c r="F382" s="1" t="s">
        <v>980</v>
      </c>
      <c r="G382">
        <f>_xlfn.XLOOKUP(A382,'[1]BD LP'!$B:$B,'[1]BD LP'!$Y:$Y)</f>
        <v>22800</v>
      </c>
      <c r="H382">
        <f>_xlfn.XLOOKUP(A382,'[1]BD LP'!$B:$B,'[1]BD LP'!$AC:$AC)</f>
        <v>2.2200000000000002</v>
      </c>
      <c r="I382" s="5">
        <f t="shared" si="5"/>
        <v>10270.27027027027</v>
      </c>
      <c r="J382" s="3">
        <v>45947</v>
      </c>
      <c r="L382" t="s">
        <v>980</v>
      </c>
    </row>
    <row r="383" spans="1:12" x14ac:dyDescent="0.35">
      <c r="A383">
        <v>201700222</v>
      </c>
      <c r="B383" t="s">
        <v>437</v>
      </c>
      <c r="E383" t="s">
        <v>534</v>
      </c>
      <c r="F383" s="1" t="s">
        <v>980</v>
      </c>
      <c r="G383">
        <f>_xlfn.XLOOKUP(A383,'[1]BD LP'!$B:$B,'[1]BD LP'!$Y:$Y)</f>
        <v>25200</v>
      </c>
      <c r="H383">
        <f>_xlfn.XLOOKUP(A383,'[1]BD LP'!$B:$B,'[1]BD LP'!$AC:$AC)</f>
        <v>2.16</v>
      </c>
      <c r="I383" s="5">
        <f t="shared" si="5"/>
        <v>11666.666666666666</v>
      </c>
      <c r="J383" s="3">
        <v>45947</v>
      </c>
      <c r="L383" t="s">
        <v>980</v>
      </c>
    </row>
    <row r="384" spans="1:12" x14ac:dyDescent="0.35">
      <c r="A384">
        <v>201700352</v>
      </c>
      <c r="B384" t="s">
        <v>438</v>
      </c>
      <c r="E384" t="s">
        <v>534</v>
      </c>
      <c r="F384" s="1" t="s">
        <v>980</v>
      </c>
      <c r="G384">
        <f>_xlfn.XLOOKUP(A384,'[1]BD LP'!$B:$B,'[1]BD LP'!$Y:$Y)</f>
        <v>19386</v>
      </c>
      <c r="H384">
        <f>_xlfn.XLOOKUP(A384,'[1]BD LP'!$B:$B,'[1]BD LP'!$AC:$AC)</f>
        <v>2.2679999999999998</v>
      </c>
      <c r="I384" s="5">
        <f t="shared" si="5"/>
        <v>8547.6190476190477</v>
      </c>
      <c r="J384" s="3">
        <v>45947</v>
      </c>
      <c r="L384" t="s">
        <v>980</v>
      </c>
    </row>
    <row r="385" spans="1:12" x14ac:dyDescent="0.35">
      <c r="A385">
        <v>150001763</v>
      </c>
      <c r="B385" t="s">
        <v>439</v>
      </c>
      <c r="E385" t="s">
        <v>534</v>
      </c>
      <c r="F385" s="1" t="s">
        <v>980</v>
      </c>
      <c r="G385">
        <f>_xlfn.XLOOKUP(A385,'[1]BD LP'!$B:$B,'[1]BD LP'!$Y:$Y)</f>
        <v>145000</v>
      </c>
      <c r="H385">
        <f>_xlfn.XLOOKUP(A385,'[1]BD LP'!$B:$B,'[1]BD LP'!$AC:$AC)</f>
        <v>10</v>
      </c>
      <c r="I385" s="5">
        <f t="shared" si="5"/>
        <v>14500</v>
      </c>
      <c r="J385" s="3">
        <v>45947</v>
      </c>
      <c r="L385" t="s">
        <v>980</v>
      </c>
    </row>
    <row r="386" spans="1:12" x14ac:dyDescent="0.35">
      <c r="A386">
        <v>150000764</v>
      </c>
      <c r="B386" t="s">
        <v>440</v>
      </c>
      <c r="E386" t="s">
        <v>534</v>
      </c>
      <c r="F386" s="1" t="s">
        <v>980</v>
      </c>
      <c r="G386">
        <f>_xlfn.XLOOKUP(A386,'[1]BD LP'!$B:$B,'[1]BD LP'!$Y:$Y)</f>
        <v>80000</v>
      </c>
      <c r="H386">
        <f>_xlfn.XLOOKUP(A386,'[1]BD LP'!$B:$B,'[1]BD LP'!$AC:$AC)</f>
        <v>10</v>
      </c>
      <c r="I386" s="5">
        <f t="shared" si="5"/>
        <v>8000</v>
      </c>
      <c r="J386" s="3">
        <v>45947</v>
      </c>
      <c r="L386" t="s">
        <v>980</v>
      </c>
    </row>
    <row r="387" spans="1:12" x14ac:dyDescent="0.35">
      <c r="A387">
        <v>150000862</v>
      </c>
      <c r="B387" t="s">
        <v>441</v>
      </c>
      <c r="E387" t="s">
        <v>534</v>
      </c>
      <c r="F387" s="1" t="s">
        <v>980</v>
      </c>
      <c r="G387">
        <f>_xlfn.XLOOKUP(A387,'[1]BD LP'!$B:$B,'[1]BD LP'!$Y:$Y)</f>
        <v>110000</v>
      </c>
      <c r="H387">
        <f>_xlfn.XLOOKUP(A387,'[1]BD LP'!$B:$B,'[1]BD LP'!$AC:$AC)</f>
        <v>10</v>
      </c>
      <c r="I387" s="5">
        <f t="shared" ref="I387:I449" si="6">G387/H387</f>
        <v>11000</v>
      </c>
      <c r="J387" s="3">
        <v>45947</v>
      </c>
      <c r="L387" t="s">
        <v>980</v>
      </c>
    </row>
    <row r="388" spans="1:12" x14ac:dyDescent="0.35">
      <c r="A388">
        <v>201703050</v>
      </c>
      <c r="B388" t="s">
        <v>442</v>
      </c>
      <c r="E388" t="s">
        <v>534</v>
      </c>
      <c r="F388" s="1" t="s">
        <v>980</v>
      </c>
      <c r="G388">
        <f>_xlfn.XLOOKUP(A388,'[1]BD LP'!$B:$B,'[1]BD LP'!$Y:$Y)</f>
        <v>37000</v>
      </c>
      <c r="H388">
        <f>_xlfn.XLOOKUP(A388,'[1]BD LP'!$B:$B,'[1]BD LP'!$AC:$AC)</f>
        <v>10</v>
      </c>
      <c r="I388" s="5">
        <f t="shared" si="6"/>
        <v>3700</v>
      </c>
      <c r="J388" s="3">
        <v>45947</v>
      </c>
      <c r="L388" t="s">
        <v>980</v>
      </c>
    </row>
    <row r="389" spans="1:12" x14ac:dyDescent="0.35">
      <c r="A389">
        <v>150000769</v>
      </c>
      <c r="B389" t="s">
        <v>443</v>
      </c>
      <c r="E389" t="s">
        <v>534</v>
      </c>
      <c r="F389" s="1" t="s">
        <v>980</v>
      </c>
      <c r="G389">
        <f>_xlfn.XLOOKUP(A389,'[1]BD LP'!$B:$B,'[1]BD LP'!$Y:$Y)</f>
        <v>85000</v>
      </c>
      <c r="H389">
        <f>_xlfn.XLOOKUP(A389,'[1]BD LP'!$B:$B,'[1]BD LP'!$AC:$AC)</f>
        <v>10</v>
      </c>
      <c r="I389" s="5">
        <f t="shared" si="6"/>
        <v>8500</v>
      </c>
      <c r="J389" s="3">
        <v>45947</v>
      </c>
      <c r="L389" t="s">
        <v>980</v>
      </c>
    </row>
    <row r="390" spans="1:12" x14ac:dyDescent="0.35">
      <c r="A390">
        <v>150000761</v>
      </c>
      <c r="B390" t="s">
        <v>444</v>
      </c>
      <c r="E390" t="s">
        <v>534</v>
      </c>
      <c r="F390" s="1" t="s">
        <v>980</v>
      </c>
      <c r="G390">
        <f>_xlfn.XLOOKUP(A390,'[1]BD LP'!$B:$B,'[1]BD LP'!$Y:$Y)</f>
        <v>79900</v>
      </c>
      <c r="H390">
        <f>_xlfn.XLOOKUP(A390,'[1]BD LP'!$B:$B,'[1]BD LP'!$AC:$AC)</f>
        <v>10</v>
      </c>
      <c r="I390" s="5">
        <f t="shared" si="6"/>
        <v>7990</v>
      </c>
      <c r="J390" s="3">
        <v>45947</v>
      </c>
      <c r="L390" t="s">
        <v>980</v>
      </c>
    </row>
    <row r="391" spans="1:12" x14ac:dyDescent="0.35">
      <c r="A391">
        <v>150001530</v>
      </c>
      <c r="B391" t="s">
        <v>445</v>
      </c>
      <c r="E391" t="s">
        <v>534</v>
      </c>
      <c r="F391" s="1" t="s">
        <v>980</v>
      </c>
      <c r="G391">
        <f>_xlfn.XLOOKUP(A391,'[1]BD LP'!$B:$B,'[1]BD LP'!$Y:$Y)</f>
        <v>127000</v>
      </c>
      <c r="H391">
        <f>_xlfn.XLOOKUP(A391,'[1]BD LP'!$B:$B,'[1]BD LP'!$AC:$AC)</f>
        <v>8.4</v>
      </c>
      <c r="I391" s="5">
        <f t="shared" si="6"/>
        <v>15119.047619047618</v>
      </c>
      <c r="J391" s="3">
        <v>45947</v>
      </c>
      <c r="L391" t="s">
        <v>980</v>
      </c>
    </row>
    <row r="392" spans="1:12" x14ac:dyDescent="0.35">
      <c r="A392">
        <v>150000095</v>
      </c>
      <c r="B392" t="s">
        <v>446</v>
      </c>
      <c r="E392" t="s">
        <v>534</v>
      </c>
      <c r="F392" s="1" t="s">
        <v>980</v>
      </c>
      <c r="G392">
        <f>_xlfn.XLOOKUP(A392,'[1]BD LP'!$B:$B,'[1]BD LP'!$Y:$Y)</f>
        <v>59000</v>
      </c>
      <c r="H392">
        <f>_xlfn.XLOOKUP(A392,'[1]BD LP'!$B:$B,'[1]BD LP'!$AC:$AC)</f>
        <v>6</v>
      </c>
      <c r="I392" s="5">
        <f t="shared" si="6"/>
        <v>9833.3333333333339</v>
      </c>
      <c r="J392" s="3">
        <v>45947</v>
      </c>
      <c r="L392" t="s">
        <v>980</v>
      </c>
    </row>
    <row r="393" spans="1:12" x14ac:dyDescent="0.35">
      <c r="A393">
        <v>150001771</v>
      </c>
      <c r="B393" t="s">
        <v>447</v>
      </c>
      <c r="E393" t="s">
        <v>534</v>
      </c>
      <c r="F393" s="1" t="s">
        <v>980</v>
      </c>
      <c r="G393">
        <f>_xlfn.XLOOKUP(A393,'[1]BD LP'!$B:$B,'[1]BD LP'!$Y:$Y)</f>
        <v>13600</v>
      </c>
      <c r="H393">
        <f>_xlfn.XLOOKUP(A393,'[1]BD LP'!$B:$B,'[1]BD LP'!$AC:$AC)</f>
        <v>5</v>
      </c>
      <c r="I393" s="5">
        <f t="shared" si="6"/>
        <v>2720</v>
      </c>
      <c r="J393" s="3">
        <v>45947</v>
      </c>
      <c r="L393" t="s">
        <v>980</v>
      </c>
    </row>
    <row r="394" spans="1:12" x14ac:dyDescent="0.35">
      <c r="A394">
        <v>150000276</v>
      </c>
      <c r="B394" t="s">
        <v>448</v>
      </c>
      <c r="E394" t="s">
        <v>534</v>
      </c>
      <c r="F394" s="1" t="s">
        <v>980</v>
      </c>
      <c r="G394">
        <f>_xlfn.XLOOKUP(A394,'[1]BD LP'!$B:$B,'[1]BD LP'!$Y:$Y)</f>
        <v>34500</v>
      </c>
      <c r="H394">
        <f>_xlfn.XLOOKUP(A394,'[1]BD LP'!$B:$B,'[1]BD LP'!$AC:$AC)</f>
        <v>12</v>
      </c>
      <c r="I394" s="5">
        <f t="shared" si="6"/>
        <v>2875</v>
      </c>
      <c r="J394" s="3">
        <v>45947</v>
      </c>
      <c r="L394" t="s">
        <v>980</v>
      </c>
    </row>
    <row r="395" spans="1:12" x14ac:dyDescent="0.35">
      <c r="A395">
        <v>104535510</v>
      </c>
      <c r="B395" t="s">
        <v>449</v>
      </c>
      <c r="E395" t="s">
        <v>534</v>
      </c>
      <c r="F395" s="1" t="s">
        <v>980</v>
      </c>
      <c r="G395" t="e">
        <f>_xlfn.XLOOKUP(A395,'[1]BD LP'!$B:$B,'[1]BD LP'!$Y:$Y)</f>
        <v>#N/A</v>
      </c>
      <c r="H395" t="e">
        <f>_xlfn.XLOOKUP(A395,'[1]BD LP'!$B:$B,'[1]BD LP'!$AC:$AC)</f>
        <v>#N/A</v>
      </c>
      <c r="I395" s="5" t="e">
        <f t="shared" si="6"/>
        <v>#N/A</v>
      </c>
      <c r="J395" s="3">
        <v>45947</v>
      </c>
      <c r="L395" t="s">
        <v>980</v>
      </c>
    </row>
    <row r="396" spans="1:12" x14ac:dyDescent="0.35">
      <c r="A396">
        <v>150001930</v>
      </c>
      <c r="B396" t="s">
        <v>450</v>
      </c>
      <c r="E396" t="s">
        <v>534</v>
      </c>
      <c r="F396" s="1" t="s">
        <v>980</v>
      </c>
      <c r="G396">
        <f>_xlfn.XLOOKUP(A396,'[1]BD LP'!$B:$B,'[1]BD LP'!$Y:$Y)</f>
        <v>0</v>
      </c>
      <c r="H396">
        <f>_xlfn.XLOOKUP(A396,'[1]BD LP'!$B:$B,'[1]BD LP'!$AC:$AC)</f>
        <v>19</v>
      </c>
      <c r="I396" s="5">
        <f t="shared" si="6"/>
        <v>0</v>
      </c>
      <c r="J396" s="3">
        <v>45947</v>
      </c>
      <c r="L396" t="s">
        <v>980</v>
      </c>
    </row>
    <row r="397" spans="1:12" x14ac:dyDescent="0.35">
      <c r="A397">
        <v>104343100</v>
      </c>
      <c r="B397" t="s">
        <v>451</v>
      </c>
      <c r="E397" t="s">
        <v>534</v>
      </c>
      <c r="F397" s="1" t="s">
        <v>980</v>
      </c>
      <c r="G397">
        <f>_xlfn.XLOOKUP(A397,'[1]BD LP'!$B:$B,'[1]BD LP'!$Y:$Y)</f>
        <v>0</v>
      </c>
      <c r="H397">
        <f>_xlfn.XLOOKUP(A397,'[1]BD LP'!$B:$B,'[1]BD LP'!$AC:$AC)</f>
        <v>18</v>
      </c>
      <c r="I397" s="5">
        <f t="shared" si="6"/>
        <v>0</v>
      </c>
      <c r="J397" s="3">
        <v>45947</v>
      </c>
      <c r="L397" t="s">
        <v>980</v>
      </c>
    </row>
    <row r="398" spans="1:12" x14ac:dyDescent="0.35">
      <c r="A398">
        <v>201700287</v>
      </c>
      <c r="B398" t="s">
        <v>452</v>
      </c>
      <c r="E398" t="s">
        <v>534</v>
      </c>
      <c r="F398" s="1" t="s">
        <v>980</v>
      </c>
      <c r="G398">
        <f>_xlfn.XLOOKUP(A398,'[1]BD LP'!$B:$B,'[1]BD LP'!$Y:$Y)</f>
        <v>18291.733239943802</v>
      </c>
      <c r="H398">
        <f>_xlfn.XLOOKUP(A398,'[1]BD LP'!$B:$B,'[1]BD LP'!$AC:$AC)</f>
        <v>3.15</v>
      </c>
      <c r="I398" s="5">
        <f t="shared" si="6"/>
        <v>5806.8994412520005</v>
      </c>
      <c r="J398" s="3">
        <v>45947</v>
      </c>
      <c r="L398" t="s">
        <v>980</v>
      </c>
    </row>
    <row r="399" spans="1:12" x14ac:dyDescent="0.35">
      <c r="A399">
        <v>150000718</v>
      </c>
      <c r="B399" t="s">
        <v>453</v>
      </c>
      <c r="E399" t="s">
        <v>534</v>
      </c>
      <c r="F399" s="1" t="s">
        <v>980</v>
      </c>
      <c r="G399">
        <f>_xlfn.XLOOKUP(A399,'[1]BD LP'!$B:$B,'[1]BD LP'!$Y:$Y)</f>
        <v>28720</v>
      </c>
      <c r="H399">
        <f>_xlfn.XLOOKUP(A399,'[1]BD LP'!$B:$B,'[1]BD LP'!$AC:$AC)</f>
        <v>18</v>
      </c>
      <c r="I399" s="5">
        <f t="shared" si="6"/>
        <v>1595.5555555555557</v>
      </c>
      <c r="J399" s="3">
        <v>45947</v>
      </c>
      <c r="L399" t="s">
        <v>980</v>
      </c>
    </row>
    <row r="400" spans="1:12" x14ac:dyDescent="0.35">
      <c r="A400">
        <v>104537880</v>
      </c>
      <c r="B400" t="s">
        <v>454</v>
      </c>
      <c r="E400" t="s">
        <v>534</v>
      </c>
      <c r="F400" s="1" t="s">
        <v>980</v>
      </c>
      <c r="G400">
        <f>_xlfn.XLOOKUP(A400,'[1]BD LP'!$B:$B,'[1]BD LP'!$Y:$Y)</f>
        <v>29400</v>
      </c>
      <c r="H400">
        <f>_xlfn.XLOOKUP(A400,'[1]BD LP'!$B:$B,'[1]BD LP'!$AC:$AC)</f>
        <v>16.2</v>
      </c>
      <c r="I400" s="5">
        <f t="shared" si="6"/>
        <v>1814.8148148148148</v>
      </c>
      <c r="J400" s="3">
        <v>45947</v>
      </c>
      <c r="L400" t="s">
        <v>980</v>
      </c>
    </row>
    <row r="401" spans="1:12" x14ac:dyDescent="0.35">
      <c r="A401">
        <v>104534350</v>
      </c>
      <c r="B401" t="s">
        <v>455</v>
      </c>
      <c r="E401" t="s">
        <v>534</v>
      </c>
      <c r="F401" s="1" t="s">
        <v>980</v>
      </c>
      <c r="G401">
        <f>_xlfn.XLOOKUP(A401,'[1]BD LP'!$B:$B,'[1]BD LP'!$Y:$Y)</f>
        <v>24500</v>
      </c>
      <c r="H401">
        <f>_xlfn.XLOOKUP(A401,'[1]BD LP'!$B:$B,'[1]BD LP'!$AC:$AC)</f>
        <v>18</v>
      </c>
      <c r="I401" s="5">
        <f t="shared" si="6"/>
        <v>1361.1111111111111</v>
      </c>
      <c r="J401" s="3">
        <v>45947</v>
      </c>
      <c r="L401" t="s">
        <v>980</v>
      </c>
    </row>
    <row r="402" spans="1:12" x14ac:dyDescent="0.35">
      <c r="A402">
        <v>104534360</v>
      </c>
      <c r="B402" t="s">
        <v>456</v>
      </c>
      <c r="E402" t="s">
        <v>534</v>
      </c>
      <c r="F402" s="1" t="s">
        <v>980</v>
      </c>
      <c r="G402">
        <f>_xlfn.XLOOKUP(A402,'[1]BD LP'!$B:$B,'[1]BD LP'!$Y:$Y)</f>
        <v>24500</v>
      </c>
      <c r="H402">
        <f>_xlfn.XLOOKUP(A402,'[1]BD LP'!$B:$B,'[1]BD LP'!$AC:$AC)</f>
        <v>18</v>
      </c>
      <c r="I402" s="5">
        <f t="shared" si="6"/>
        <v>1361.1111111111111</v>
      </c>
      <c r="J402" s="3">
        <v>45947</v>
      </c>
      <c r="L402" t="s">
        <v>980</v>
      </c>
    </row>
    <row r="403" spans="1:12" x14ac:dyDescent="0.35">
      <c r="A403">
        <v>104541810</v>
      </c>
      <c r="B403" t="s">
        <v>457</v>
      </c>
      <c r="E403" t="s">
        <v>534</v>
      </c>
      <c r="F403" s="1" t="s">
        <v>980</v>
      </c>
      <c r="G403">
        <f>_xlfn.XLOOKUP(A403,'[1]BD LP'!$B:$B,'[1]BD LP'!$Y:$Y)</f>
        <v>9900</v>
      </c>
      <c r="H403">
        <f>_xlfn.XLOOKUP(A403,'[1]BD LP'!$B:$B,'[1]BD LP'!$AC:$AC)</f>
        <v>5.8079999999999998</v>
      </c>
      <c r="I403" s="5">
        <f t="shared" si="6"/>
        <v>1704.5454545454545</v>
      </c>
      <c r="J403" s="3">
        <v>45947</v>
      </c>
      <c r="L403" t="s">
        <v>980</v>
      </c>
    </row>
    <row r="404" spans="1:12" x14ac:dyDescent="0.35">
      <c r="A404">
        <v>150001144</v>
      </c>
      <c r="B404" t="s">
        <v>458</v>
      </c>
      <c r="E404" t="s">
        <v>534</v>
      </c>
      <c r="F404" s="1" t="s">
        <v>980</v>
      </c>
      <c r="G404">
        <f>_xlfn.XLOOKUP(A404,'[1]BD LP'!$B:$B,'[1]BD LP'!$Y:$Y)</f>
        <v>11950</v>
      </c>
      <c r="H404">
        <f>_xlfn.XLOOKUP(A404,'[1]BD LP'!$B:$B,'[1]BD LP'!$AC:$AC)</f>
        <v>6</v>
      </c>
      <c r="I404" s="5">
        <f t="shared" si="6"/>
        <v>1991.6666666666667</v>
      </c>
      <c r="J404" s="3">
        <v>45947</v>
      </c>
      <c r="L404" t="s">
        <v>980</v>
      </c>
    </row>
    <row r="405" spans="1:12" x14ac:dyDescent="0.35">
      <c r="A405">
        <v>150001143</v>
      </c>
      <c r="B405" t="s">
        <v>459</v>
      </c>
      <c r="E405" t="s">
        <v>534</v>
      </c>
      <c r="F405" s="1" t="s">
        <v>980</v>
      </c>
      <c r="G405">
        <f>_xlfn.XLOOKUP(A405,'[1]BD LP'!$B:$B,'[1]BD LP'!$Y:$Y)</f>
        <v>11950</v>
      </c>
      <c r="H405">
        <f>_xlfn.XLOOKUP(A405,'[1]BD LP'!$B:$B,'[1]BD LP'!$AC:$AC)</f>
        <v>6</v>
      </c>
      <c r="I405" s="5">
        <f t="shared" si="6"/>
        <v>1991.6666666666667</v>
      </c>
      <c r="J405" s="3">
        <v>45947</v>
      </c>
      <c r="L405" t="s">
        <v>980</v>
      </c>
    </row>
    <row r="406" spans="1:12" x14ac:dyDescent="0.35">
      <c r="A406">
        <v>150001146</v>
      </c>
      <c r="B406" t="s">
        <v>460</v>
      </c>
      <c r="E406" t="s">
        <v>534</v>
      </c>
      <c r="F406" s="1" t="s">
        <v>980</v>
      </c>
      <c r="G406">
        <f>_xlfn.XLOOKUP(A406,'[1]BD LP'!$B:$B,'[1]BD LP'!$Y:$Y)</f>
        <v>11950</v>
      </c>
      <c r="H406">
        <f>_xlfn.XLOOKUP(A406,'[1]BD LP'!$B:$B,'[1]BD LP'!$AC:$AC)</f>
        <v>6</v>
      </c>
      <c r="I406" s="5">
        <f t="shared" si="6"/>
        <v>1991.6666666666667</v>
      </c>
      <c r="J406" s="3">
        <v>45947</v>
      </c>
      <c r="L406" t="s">
        <v>980</v>
      </c>
    </row>
    <row r="407" spans="1:12" x14ac:dyDescent="0.35">
      <c r="A407">
        <v>104537890</v>
      </c>
      <c r="B407" t="s">
        <v>461</v>
      </c>
      <c r="E407" t="s">
        <v>534</v>
      </c>
      <c r="F407" s="1" t="s">
        <v>980</v>
      </c>
      <c r="G407">
        <f>_xlfn.XLOOKUP(A407,'[1]BD LP'!$B:$B,'[1]BD LP'!$Y:$Y)</f>
        <v>29400</v>
      </c>
      <c r="H407">
        <f>_xlfn.XLOOKUP(A407,'[1]BD LP'!$B:$B,'[1]BD LP'!$AC:$AC)</f>
        <v>16.2</v>
      </c>
      <c r="I407" s="5">
        <f t="shared" si="6"/>
        <v>1814.8148148148148</v>
      </c>
      <c r="J407" s="3">
        <v>45947</v>
      </c>
      <c r="L407" t="s">
        <v>980</v>
      </c>
    </row>
    <row r="408" spans="1:12" x14ac:dyDescent="0.35">
      <c r="A408">
        <v>104303640</v>
      </c>
      <c r="B408" t="s">
        <v>462</v>
      </c>
      <c r="E408" t="s">
        <v>534</v>
      </c>
      <c r="F408" s="1" t="s">
        <v>980</v>
      </c>
      <c r="G408">
        <f>_xlfn.XLOOKUP(A408,'[1]BD LP'!$B:$B,'[1]BD LP'!$Y:$Y)</f>
        <v>17500</v>
      </c>
      <c r="H408">
        <f>_xlfn.XLOOKUP(A408,'[1]BD LP'!$B:$B,'[1]BD LP'!$AC:$AC)</f>
        <v>7</v>
      </c>
      <c r="I408" s="5">
        <f t="shared" si="6"/>
        <v>2500</v>
      </c>
      <c r="J408" s="3">
        <v>45947</v>
      </c>
      <c r="L408" t="s">
        <v>980</v>
      </c>
    </row>
    <row r="409" spans="1:12" x14ac:dyDescent="0.35">
      <c r="A409">
        <v>201200010</v>
      </c>
      <c r="B409" t="s">
        <v>463</v>
      </c>
      <c r="E409" t="s">
        <v>534</v>
      </c>
      <c r="F409" s="1" t="s">
        <v>980</v>
      </c>
      <c r="G409">
        <f>_xlfn.XLOOKUP(A409,'[1]BD LP'!$B:$B,'[1]BD LP'!$Y:$Y)</f>
        <v>16500</v>
      </c>
      <c r="H409">
        <f>_xlfn.XLOOKUP(A409,'[1]BD LP'!$B:$B,'[1]BD LP'!$AC:$AC)</f>
        <v>13.5</v>
      </c>
      <c r="I409" s="5">
        <f t="shared" si="6"/>
        <v>1222.2222222222222</v>
      </c>
      <c r="J409" s="3">
        <v>45947</v>
      </c>
      <c r="L409" t="s">
        <v>980</v>
      </c>
    </row>
    <row r="410" spans="1:12" x14ac:dyDescent="0.35">
      <c r="A410">
        <v>150000002</v>
      </c>
      <c r="B410" t="s">
        <v>464</v>
      </c>
      <c r="E410" t="s">
        <v>534</v>
      </c>
      <c r="F410" s="1" t="s">
        <v>980</v>
      </c>
      <c r="G410">
        <f>_xlfn.XLOOKUP(A410,'[1]BD LP'!$B:$B,'[1]BD LP'!$Y:$Y)</f>
        <v>35000</v>
      </c>
      <c r="H410">
        <f>_xlfn.XLOOKUP(A410,'[1]BD LP'!$B:$B,'[1]BD LP'!$AC:$AC)</f>
        <v>10</v>
      </c>
      <c r="I410" s="5">
        <f t="shared" si="6"/>
        <v>3500</v>
      </c>
      <c r="J410" s="3">
        <v>45947</v>
      </c>
      <c r="L410" t="s">
        <v>980</v>
      </c>
    </row>
    <row r="411" spans="1:12" x14ac:dyDescent="0.35">
      <c r="A411">
        <v>150000378</v>
      </c>
      <c r="B411" t="s">
        <v>465</v>
      </c>
      <c r="E411" t="s">
        <v>534</v>
      </c>
      <c r="F411" s="1" t="s">
        <v>980</v>
      </c>
      <c r="G411">
        <f>_xlfn.XLOOKUP(A411,'[1]BD LP'!$B:$B,'[1]BD LP'!$Y:$Y)</f>
        <v>34800</v>
      </c>
      <c r="H411">
        <f>_xlfn.XLOOKUP(A411,'[1]BD LP'!$B:$B,'[1]BD LP'!$AC:$AC)</f>
        <v>10</v>
      </c>
      <c r="I411" s="5">
        <f t="shared" si="6"/>
        <v>3480</v>
      </c>
      <c r="J411" s="3">
        <v>45947</v>
      </c>
      <c r="L411" t="s">
        <v>980</v>
      </c>
    </row>
    <row r="412" spans="1:12" x14ac:dyDescent="0.35">
      <c r="A412">
        <v>150000379</v>
      </c>
      <c r="B412" t="s">
        <v>466</v>
      </c>
      <c r="E412" t="s">
        <v>534</v>
      </c>
      <c r="F412" s="1" t="s">
        <v>980</v>
      </c>
      <c r="G412">
        <f>_xlfn.XLOOKUP(A412,'[1]BD LP'!$B:$B,'[1]BD LP'!$Y:$Y)</f>
        <v>38400</v>
      </c>
      <c r="H412">
        <f>_xlfn.XLOOKUP(A412,'[1]BD LP'!$B:$B,'[1]BD LP'!$AC:$AC)</f>
        <v>10</v>
      </c>
      <c r="I412" s="5">
        <f t="shared" si="6"/>
        <v>3840</v>
      </c>
      <c r="J412" s="3">
        <v>45947</v>
      </c>
      <c r="L412" t="s">
        <v>980</v>
      </c>
    </row>
    <row r="413" spans="1:12" x14ac:dyDescent="0.35">
      <c r="A413">
        <v>150000001</v>
      </c>
      <c r="B413" t="s">
        <v>467</v>
      </c>
      <c r="E413" t="s">
        <v>534</v>
      </c>
      <c r="F413" s="1" t="s">
        <v>980</v>
      </c>
      <c r="G413">
        <f>_xlfn.XLOOKUP(A413,'[1]BD LP'!$B:$B,'[1]BD LP'!$Y:$Y)</f>
        <v>28900</v>
      </c>
      <c r="H413">
        <f>_xlfn.XLOOKUP(A413,'[1]BD LP'!$B:$B,'[1]BD LP'!$AC:$AC)</f>
        <v>10</v>
      </c>
      <c r="I413" s="5">
        <f t="shared" si="6"/>
        <v>2890</v>
      </c>
      <c r="J413" s="3">
        <v>45947</v>
      </c>
      <c r="L413" t="s">
        <v>980</v>
      </c>
    </row>
    <row r="414" spans="1:12" x14ac:dyDescent="0.35">
      <c r="A414">
        <v>100093620</v>
      </c>
      <c r="B414" t="s">
        <v>468</v>
      </c>
      <c r="E414" t="s">
        <v>534</v>
      </c>
      <c r="F414" s="1" t="s">
        <v>980</v>
      </c>
      <c r="G414">
        <f>_xlfn.XLOOKUP(A414,'[1]BD LP'!$B:$B,'[1]BD LP'!$Y:$Y)</f>
        <v>46500</v>
      </c>
      <c r="H414">
        <f>_xlfn.XLOOKUP(A414,'[1]BD LP'!$B:$B,'[1]BD LP'!$AC:$AC)</f>
        <v>10</v>
      </c>
      <c r="I414" s="5">
        <f t="shared" si="6"/>
        <v>4650</v>
      </c>
      <c r="J414" s="3">
        <v>45947</v>
      </c>
      <c r="L414" t="s">
        <v>980</v>
      </c>
    </row>
    <row r="415" spans="1:12" x14ac:dyDescent="0.35">
      <c r="A415">
        <v>100093780</v>
      </c>
      <c r="B415" t="s">
        <v>469</v>
      </c>
      <c r="E415" t="s">
        <v>534</v>
      </c>
      <c r="F415" s="1" t="s">
        <v>980</v>
      </c>
      <c r="G415">
        <f>_xlfn.XLOOKUP(A415,'[1]BD LP'!$B:$B,'[1]BD LP'!$Y:$Y)</f>
        <v>46500</v>
      </c>
      <c r="H415">
        <f>_xlfn.XLOOKUP(A415,'[1]BD LP'!$B:$B,'[1]BD LP'!$AC:$AC)</f>
        <v>10</v>
      </c>
      <c r="I415" s="5">
        <f t="shared" si="6"/>
        <v>4650</v>
      </c>
      <c r="J415" s="3">
        <v>45947</v>
      </c>
      <c r="L415" t="s">
        <v>980</v>
      </c>
    </row>
    <row r="416" spans="1:12" x14ac:dyDescent="0.35">
      <c r="A416">
        <v>104542680</v>
      </c>
      <c r="B416" t="s">
        <v>470</v>
      </c>
      <c r="E416" t="s">
        <v>534</v>
      </c>
      <c r="F416" s="1" t="s">
        <v>980</v>
      </c>
      <c r="G416">
        <f>_xlfn.XLOOKUP(A416,'[1]BD LP'!$B:$B,'[1]BD LP'!$Y:$Y)</f>
        <v>55900</v>
      </c>
      <c r="H416">
        <f>_xlfn.XLOOKUP(A416,'[1]BD LP'!$B:$B,'[1]BD LP'!$AC:$AC)</f>
        <v>18.899999999999999</v>
      </c>
      <c r="I416" s="5">
        <f t="shared" si="6"/>
        <v>2957.6719576719579</v>
      </c>
      <c r="J416" s="3">
        <v>45947</v>
      </c>
      <c r="L416" t="s">
        <v>980</v>
      </c>
    </row>
    <row r="417" spans="1:12" x14ac:dyDescent="0.35">
      <c r="A417">
        <v>201230200</v>
      </c>
      <c r="B417" t="s">
        <v>471</v>
      </c>
      <c r="E417" t="s">
        <v>534</v>
      </c>
      <c r="F417" s="1" t="s">
        <v>980</v>
      </c>
      <c r="G417">
        <f>_xlfn.XLOOKUP(A417,'[1]BD LP'!$B:$B,'[1]BD LP'!$Y:$Y)</f>
        <v>14000</v>
      </c>
      <c r="H417">
        <f>_xlfn.XLOOKUP(A417,'[1]BD LP'!$B:$B,'[1]BD LP'!$AC:$AC)</f>
        <v>20</v>
      </c>
      <c r="I417" s="5">
        <f t="shared" si="6"/>
        <v>700</v>
      </c>
      <c r="J417" s="3">
        <v>45947</v>
      </c>
      <c r="L417" t="s">
        <v>980</v>
      </c>
    </row>
    <row r="418" spans="1:12" x14ac:dyDescent="0.35">
      <c r="A418">
        <v>104300530</v>
      </c>
      <c r="B418" t="s">
        <v>472</v>
      </c>
      <c r="E418" t="s">
        <v>534</v>
      </c>
      <c r="F418" s="1" t="s">
        <v>980</v>
      </c>
      <c r="G418">
        <f>_xlfn.XLOOKUP(A418,'[1]BD LP'!$B:$B,'[1]BD LP'!$Y:$Y)</f>
        <v>20000</v>
      </c>
      <c r="H418">
        <f>_xlfn.XLOOKUP(A418,'[1]BD LP'!$B:$B,'[1]BD LP'!$AC:$AC)</f>
        <v>10</v>
      </c>
      <c r="I418" s="5">
        <f t="shared" si="6"/>
        <v>2000</v>
      </c>
      <c r="J418" s="3">
        <v>45947</v>
      </c>
      <c r="L418" t="s">
        <v>980</v>
      </c>
    </row>
    <row r="419" spans="1:12" x14ac:dyDescent="0.35">
      <c r="A419">
        <v>104545030</v>
      </c>
      <c r="B419" t="s">
        <v>473</v>
      </c>
      <c r="E419" t="s">
        <v>534</v>
      </c>
      <c r="F419" s="1" t="s">
        <v>980</v>
      </c>
      <c r="G419">
        <f>_xlfn.XLOOKUP(A419,'[1]BD LP'!$B:$B,'[1]BD LP'!$Y:$Y)</f>
        <v>20500</v>
      </c>
      <c r="H419">
        <f>_xlfn.XLOOKUP(A419,'[1]BD LP'!$B:$B,'[1]BD LP'!$AC:$AC)</f>
        <v>10</v>
      </c>
      <c r="I419" s="5">
        <f t="shared" si="6"/>
        <v>2050</v>
      </c>
      <c r="J419" s="3">
        <v>45947</v>
      </c>
      <c r="L419" t="s">
        <v>980</v>
      </c>
    </row>
    <row r="420" spans="1:12" x14ac:dyDescent="0.35">
      <c r="A420">
        <v>104534090</v>
      </c>
      <c r="B420" t="s">
        <v>474</v>
      </c>
      <c r="E420" t="s">
        <v>534</v>
      </c>
      <c r="F420" s="1" t="s">
        <v>980</v>
      </c>
      <c r="G420">
        <f>_xlfn.XLOOKUP(A420,'[1]BD LP'!$B:$B,'[1]BD LP'!$Y:$Y)</f>
        <v>13000</v>
      </c>
      <c r="H420">
        <f>_xlfn.XLOOKUP(A420,'[1]BD LP'!$B:$B,'[1]BD LP'!$AC:$AC)</f>
        <v>10</v>
      </c>
      <c r="I420" s="5">
        <f t="shared" si="6"/>
        <v>1300</v>
      </c>
      <c r="J420" s="3">
        <v>45947</v>
      </c>
      <c r="L420" t="s">
        <v>980</v>
      </c>
    </row>
    <row r="421" spans="1:12" x14ac:dyDescent="0.35">
      <c r="A421">
        <v>201230700</v>
      </c>
      <c r="B421" t="s">
        <v>475</v>
      </c>
      <c r="E421" t="s">
        <v>534</v>
      </c>
      <c r="F421" s="1" t="s">
        <v>980</v>
      </c>
      <c r="G421">
        <f>_xlfn.XLOOKUP(A421,'[1]BD LP'!$B:$B,'[1]BD LP'!$Y:$Y)</f>
        <v>18000</v>
      </c>
      <c r="H421">
        <f>_xlfn.XLOOKUP(A421,'[1]BD LP'!$B:$B,'[1]BD LP'!$AC:$AC)</f>
        <v>20</v>
      </c>
      <c r="I421" s="5">
        <f t="shared" si="6"/>
        <v>900</v>
      </c>
      <c r="J421" s="3">
        <v>45947</v>
      </c>
      <c r="L421" t="s">
        <v>980</v>
      </c>
    </row>
    <row r="422" spans="1:12" x14ac:dyDescent="0.35">
      <c r="A422">
        <v>150001692</v>
      </c>
      <c r="B422" t="s">
        <v>476</v>
      </c>
      <c r="E422" t="s">
        <v>534</v>
      </c>
      <c r="F422" s="1" t="s">
        <v>980</v>
      </c>
      <c r="G422">
        <f>_xlfn.XLOOKUP(A422,'[1]BD LP'!$B:$B,'[1]BD LP'!$Y:$Y)</f>
        <v>10100</v>
      </c>
      <c r="H422">
        <f>_xlfn.XLOOKUP(A422,'[1]BD LP'!$B:$B,'[1]BD LP'!$AC:$AC)</f>
        <v>10</v>
      </c>
      <c r="I422" s="5">
        <f t="shared" si="6"/>
        <v>1010</v>
      </c>
      <c r="J422" s="3">
        <v>45947</v>
      </c>
      <c r="L422" t="s">
        <v>980</v>
      </c>
    </row>
    <row r="423" spans="1:12" x14ac:dyDescent="0.35">
      <c r="A423">
        <v>201230300</v>
      </c>
      <c r="B423" t="s">
        <v>477</v>
      </c>
      <c r="E423" t="s">
        <v>534</v>
      </c>
      <c r="F423" s="1" t="s">
        <v>980</v>
      </c>
      <c r="G423">
        <f>_xlfn.XLOOKUP(A423,'[1]BD LP'!$B:$B,'[1]BD LP'!$Y:$Y)</f>
        <v>14800</v>
      </c>
      <c r="H423">
        <f>_xlfn.XLOOKUP(A423,'[1]BD LP'!$B:$B,'[1]BD LP'!$AC:$AC)</f>
        <v>20</v>
      </c>
      <c r="I423" s="5">
        <f t="shared" si="6"/>
        <v>740</v>
      </c>
      <c r="J423" s="3">
        <v>45947</v>
      </c>
      <c r="L423" t="s">
        <v>980</v>
      </c>
    </row>
    <row r="424" spans="1:12" x14ac:dyDescent="0.35">
      <c r="A424">
        <v>104526090</v>
      </c>
      <c r="B424" t="s">
        <v>478</v>
      </c>
      <c r="E424" t="s">
        <v>534</v>
      </c>
      <c r="F424" s="1" t="s">
        <v>980</v>
      </c>
      <c r="G424">
        <f>_xlfn.XLOOKUP(A424,'[1]BD LP'!$B:$B,'[1]BD LP'!$Y:$Y)</f>
        <v>4118</v>
      </c>
      <c r="H424">
        <f>_xlfn.XLOOKUP(A424,'[1]BD LP'!$B:$B,'[1]BD LP'!$AC:$AC)</f>
        <v>10</v>
      </c>
      <c r="I424" s="5">
        <f t="shared" si="6"/>
        <v>411.8</v>
      </c>
      <c r="J424" s="3">
        <v>45947</v>
      </c>
      <c r="L424" t="s">
        <v>980</v>
      </c>
    </row>
    <row r="425" spans="1:12" x14ac:dyDescent="0.35">
      <c r="A425">
        <v>104525040</v>
      </c>
      <c r="B425" t="s">
        <v>479</v>
      </c>
      <c r="E425" t="s">
        <v>534</v>
      </c>
      <c r="F425" s="1" t="s">
        <v>980</v>
      </c>
      <c r="G425">
        <f>_xlfn.XLOOKUP(A425,'[1]BD LP'!$B:$B,'[1]BD LP'!$Y:$Y)</f>
        <v>89000</v>
      </c>
      <c r="H425">
        <f>_xlfn.XLOOKUP(A425,'[1]BD LP'!$B:$B,'[1]BD LP'!$AC:$AC)</f>
        <v>15</v>
      </c>
      <c r="I425" s="5">
        <f t="shared" si="6"/>
        <v>5933.333333333333</v>
      </c>
      <c r="J425" s="3">
        <v>45947</v>
      </c>
      <c r="L425" t="s">
        <v>980</v>
      </c>
    </row>
    <row r="426" spans="1:12" x14ac:dyDescent="0.35">
      <c r="A426">
        <v>104541880</v>
      </c>
      <c r="B426" t="s">
        <v>480</v>
      </c>
      <c r="E426" t="s">
        <v>534</v>
      </c>
      <c r="F426" s="1" t="s">
        <v>980</v>
      </c>
      <c r="G426">
        <f>_xlfn.XLOOKUP(A426,'[1]BD LP'!$B:$B,'[1]BD LP'!$Y:$Y)</f>
        <v>47000</v>
      </c>
      <c r="H426">
        <f>_xlfn.XLOOKUP(A426,'[1]BD LP'!$B:$B,'[1]BD LP'!$AC:$AC)</f>
        <v>10</v>
      </c>
      <c r="I426" s="5">
        <f t="shared" si="6"/>
        <v>4700</v>
      </c>
      <c r="J426" s="3">
        <v>45947</v>
      </c>
      <c r="L426" t="s">
        <v>980</v>
      </c>
    </row>
    <row r="427" spans="1:12" x14ac:dyDescent="0.35">
      <c r="A427">
        <v>104515400</v>
      </c>
      <c r="B427" t="s">
        <v>481</v>
      </c>
      <c r="E427" t="s">
        <v>534</v>
      </c>
      <c r="F427" s="1" t="s">
        <v>980</v>
      </c>
      <c r="G427">
        <f>_xlfn.XLOOKUP(A427,'[1]BD LP'!$B:$B,'[1]BD LP'!$Y:$Y)</f>
        <v>13400</v>
      </c>
      <c r="H427">
        <f>_xlfn.XLOOKUP(A427,'[1]BD LP'!$B:$B,'[1]BD LP'!$AC:$AC)</f>
        <v>1</v>
      </c>
      <c r="I427" s="5">
        <f t="shared" si="6"/>
        <v>13400</v>
      </c>
      <c r="J427" s="3">
        <v>45947</v>
      </c>
      <c r="L427" t="s">
        <v>980</v>
      </c>
    </row>
    <row r="428" spans="1:12" x14ac:dyDescent="0.35">
      <c r="A428">
        <v>104515390</v>
      </c>
      <c r="B428" t="s">
        <v>482</v>
      </c>
      <c r="E428" t="s">
        <v>534</v>
      </c>
      <c r="F428" s="1" t="s">
        <v>980</v>
      </c>
      <c r="G428">
        <f>_xlfn.XLOOKUP(A428,'[1]BD LP'!$B:$B,'[1]BD LP'!$Y:$Y)</f>
        <v>12300</v>
      </c>
      <c r="H428">
        <f>_xlfn.XLOOKUP(A428,'[1]BD LP'!$B:$B,'[1]BD LP'!$AC:$AC)</f>
        <v>1</v>
      </c>
      <c r="I428" s="5">
        <f t="shared" si="6"/>
        <v>12300</v>
      </c>
      <c r="J428" s="3">
        <v>45947</v>
      </c>
      <c r="L428" t="s">
        <v>980</v>
      </c>
    </row>
    <row r="429" spans="1:12" x14ac:dyDescent="0.35">
      <c r="A429">
        <v>150000983</v>
      </c>
      <c r="B429" t="s">
        <v>483</v>
      </c>
      <c r="E429" t="s">
        <v>534</v>
      </c>
      <c r="F429" s="1" t="s">
        <v>980</v>
      </c>
      <c r="G429">
        <f>_xlfn.XLOOKUP(A429,'[1]BD LP'!$B:$B,'[1]BD LP'!$Y:$Y)</f>
        <v>47900</v>
      </c>
      <c r="H429">
        <f>_xlfn.XLOOKUP(A429,'[1]BD LP'!$B:$B,'[1]BD LP'!$AC:$AC)</f>
        <v>8.94</v>
      </c>
      <c r="I429" s="5">
        <f t="shared" si="6"/>
        <v>5357.9418344519017</v>
      </c>
      <c r="J429" s="3">
        <v>45947</v>
      </c>
      <c r="L429" t="s">
        <v>980</v>
      </c>
    </row>
    <row r="430" spans="1:12" x14ac:dyDescent="0.35">
      <c r="A430">
        <v>105201570</v>
      </c>
      <c r="B430" t="s">
        <v>484</v>
      </c>
      <c r="E430" t="s">
        <v>534</v>
      </c>
      <c r="F430" s="1" t="s">
        <v>980</v>
      </c>
      <c r="G430">
        <f>_xlfn.XLOOKUP(A430,'[1]BD LP'!$B:$B,'[1]BD LP'!$Y:$Y)</f>
        <v>16000</v>
      </c>
      <c r="H430">
        <f>_xlfn.XLOOKUP(A430,'[1]BD LP'!$B:$B,'[1]BD LP'!$AC:$AC)</f>
        <v>1.8</v>
      </c>
      <c r="I430" s="5">
        <f t="shared" si="6"/>
        <v>8888.8888888888887</v>
      </c>
      <c r="J430" s="3">
        <v>45947</v>
      </c>
      <c r="L430" t="s">
        <v>980</v>
      </c>
    </row>
    <row r="431" spans="1:12" x14ac:dyDescent="0.35">
      <c r="A431">
        <v>104510260</v>
      </c>
      <c r="B431" t="s">
        <v>485</v>
      </c>
      <c r="E431" t="s">
        <v>534</v>
      </c>
      <c r="F431" s="1" t="s">
        <v>980</v>
      </c>
      <c r="G431">
        <f>_xlfn.XLOOKUP(A431,'[1]BD LP'!$B:$B,'[1]BD LP'!$Y:$Y)</f>
        <v>18500</v>
      </c>
      <c r="H431">
        <f>_xlfn.XLOOKUP(A431,'[1]BD LP'!$B:$B,'[1]BD LP'!$AC:$AC)</f>
        <v>1.5960000000000001</v>
      </c>
      <c r="I431" s="5">
        <f t="shared" si="6"/>
        <v>11591.478696741853</v>
      </c>
      <c r="J431" s="3">
        <v>45947</v>
      </c>
      <c r="L431" t="s">
        <v>980</v>
      </c>
    </row>
    <row r="432" spans="1:12" x14ac:dyDescent="0.35">
      <c r="A432">
        <v>104520350</v>
      </c>
      <c r="B432" t="s">
        <v>486</v>
      </c>
      <c r="E432" t="s">
        <v>534</v>
      </c>
      <c r="F432" s="1" t="s">
        <v>980</v>
      </c>
      <c r="G432">
        <f>_xlfn.XLOOKUP(A432,'[1]BD LP'!$B:$B,'[1]BD LP'!$Y:$Y)</f>
        <v>140000</v>
      </c>
      <c r="H432">
        <f>_xlfn.XLOOKUP(A432,'[1]BD LP'!$B:$B,'[1]BD LP'!$AC:$AC)</f>
        <v>1.6</v>
      </c>
      <c r="I432" s="5">
        <f t="shared" si="6"/>
        <v>87500</v>
      </c>
      <c r="J432" s="3">
        <v>45947</v>
      </c>
      <c r="L432" t="s">
        <v>980</v>
      </c>
    </row>
    <row r="433" spans="1:12" x14ac:dyDescent="0.35">
      <c r="A433">
        <v>104534520</v>
      </c>
      <c r="B433" t="s">
        <v>487</v>
      </c>
      <c r="E433" t="s">
        <v>534</v>
      </c>
      <c r="F433" s="1" t="s">
        <v>980</v>
      </c>
      <c r="G433">
        <f>_xlfn.XLOOKUP(A433,'[1]BD LP'!$B:$B,'[1]BD LP'!$Y:$Y)</f>
        <v>65000</v>
      </c>
      <c r="H433">
        <f>_xlfn.XLOOKUP(A433,'[1]BD LP'!$B:$B,'[1]BD LP'!$AC:$AC)</f>
        <v>1.32</v>
      </c>
      <c r="I433" s="5">
        <f t="shared" si="6"/>
        <v>49242.42424242424</v>
      </c>
      <c r="J433" s="3">
        <v>45947</v>
      </c>
      <c r="L433" t="s">
        <v>980</v>
      </c>
    </row>
    <row r="434" spans="1:12" x14ac:dyDescent="0.35">
      <c r="A434">
        <v>104510290</v>
      </c>
      <c r="B434" t="s">
        <v>488</v>
      </c>
      <c r="E434" t="s">
        <v>534</v>
      </c>
      <c r="F434" s="1" t="s">
        <v>980</v>
      </c>
      <c r="G434">
        <f>_xlfn.XLOOKUP(A434,'[1]BD LP'!$B:$B,'[1]BD LP'!$Y:$Y)</f>
        <v>12000</v>
      </c>
      <c r="H434">
        <f>_xlfn.XLOOKUP(A434,'[1]BD LP'!$B:$B,'[1]BD LP'!$AC:$AC)</f>
        <v>1.302</v>
      </c>
      <c r="I434" s="5">
        <f t="shared" si="6"/>
        <v>9216.5898617511521</v>
      </c>
      <c r="J434" s="3">
        <v>45947</v>
      </c>
      <c r="L434" t="s">
        <v>980</v>
      </c>
    </row>
    <row r="435" spans="1:12" x14ac:dyDescent="0.35">
      <c r="A435">
        <v>105201580</v>
      </c>
      <c r="B435" t="s">
        <v>489</v>
      </c>
      <c r="E435" t="s">
        <v>534</v>
      </c>
      <c r="F435" s="1" t="s">
        <v>980</v>
      </c>
      <c r="G435">
        <f>_xlfn.XLOOKUP(A435,'[1]BD LP'!$B:$B,'[1]BD LP'!$Y:$Y)</f>
        <v>10000</v>
      </c>
      <c r="H435">
        <f>_xlfn.XLOOKUP(A435,'[1]BD LP'!$B:$B,'[1]BD LP'!$AC:$AC)</f>
        <v>1.5</v>
      </c>
      <c r="I435" s="5">
        <f t="shared" si="6"/>
        <v>6666.666666666667</v>
      </c>
      <c r="J435" s="3">
        <v>45947</v>
      </c>
      <c r="L435" t="s">
        <v>980</v>
      </c>
    </row>
    <row r="436" spans="1:12" x14ac:dyDescent="0.35">
      <c r="A436">
        <v>104538940</v>
      </c>
      <c r="B436" t="s">
        <v>490</v>
      </c>
      <c r="E436" t="s">
        <v>534</v>
      </c>
      <c r="F436" s="1" t="s">
        <v>980</v>
      </c>
      <c r="G436">
        <f>_xlfn.XLOOKUP(A436,'[1]BD LP'!$B:$B,'[1]BD LP'!$Y:$Y)</f>
        <v>38276.1</v>
      </c>
      <c r="H436">
        <f>_xlfn.XLOOKUP(A436,'[1]BD LP'!$B:$B,'[1]BD LP'!$AC:$AC)</f>
        <v>1.35</v>
      </c>
      <c r="I436" s="5">
        <f t="shared" si="6"/>
        <v>28352.666666666664</v>
      </c>
      <c r="J436" s="3">
        <v>45947</v>
      </c>
      <c r="L436" t="s">
        <v>980</v>
      </c>
    </row>
    <row r="437" spans="1:12" x14ac:dyDescent="0.35">
      <c r="A437">
        <v>104518190</v>
      </c>
      <c r="B437" t="s">
        <v>491</v>
      </c>
      <c r="E437" t="s">
        <v>534</v>
      </c>
      <c r="F437" s="1" t="s">
        <v>980</v>
      </c>
      <c r="G437">
        <f>_xlfn.XLOOKUP(A437,'[1]BD LP'!$B:$B,'[1]BD LP'!$Y:$Y)</f>
        <v>31000</v>
      </c>
      <c r="H437">
        <f>_xlfn.XLOOKUP(A437,'[1]BD LP'!$B:$B,'[1]BD LP'!$AC:$AC)</f>
        <v>2.1</v>
      </c>
      <c r="I437" s="5">
        <f t="shared" si="6"/>
        <v>14761.904761904761</v>
      </c>
      <c r="J437" s="3">
        <v>45947</v>
      </c>
      <c r="L437" t="s">
        <v>980</v>
      </c>
    </row>
    <row r="438" spans="1:12" x14ac:dyDescent="0.35">
      <c r="A438">
        <v>104521820</v>
      </c>
      <c r="B438" t="s">
        <v>492</v>
      </c>
      <c r="E438" t="s">
        <v>534</v>
      </c>
      <c r="F438" s="1" t="s">
        <v>980</v>
      </c>
      <c r="G438">
        <f>_xlfn.XLOOKUP(A438,'[1]BD LP'!$B:$B,'[1]BD LP'!$Y:$Y)</f>
        <v>30910</v>
      </c>
      <c r="H438">
        <f>_xlfn.XLOOKUP(A438,'[1]BD LP'!$B:$B,'[1]BD LP'!$AC:$AC)</f>
        <v>4</v>
      </c>
      <c r="I438" s="5">
        <f t="shared" si="6"/>
        <v>7727.5</v>
      </c>
      <c r="J438" s="3">
        <v>45947</v>
      </c>
      <c r="L438" t="s">
        <v>980</v>
      </c>
    </row>
    <row r="439" spans="1:12" x14ac:dyDescent="0.35">
      <c r="A439">
        <v>104521730</v>
      </c>
      <c r="B439" t="s">
        <v>493</v>
      </c>
      <c r="E439" t="s">
        <v>534</v>
      </c>
      <c r="F439" s="1" t="s">
        <v>980</v>
      </c>
      <c r="G439">
        <f>_xlfn.XLOOKUP(A439,'[1]BD LP'!$B:$B,'[1]BD LP'!$Y:$Y)</f>
        <v>40700</v>
      </c>
      <c r="H439">
        <f>_xlfn.XLOOKUP(A439,'[1]BD LP'!$B:$B,'[1]BD LP'!$AC:$AC)</f>
        <v>4</v>
      </c>
      <c r="I439" s="5">
        <f t="shared" si="6"/>
        <v>10175</v>
      </c>
      <c r="J439" s="3">
        <v>45947</v>
      </c>
      <c r="L439" t="s">
        <v>980</v>
      </c>
    </row>
    <row r="440" spans="1:12" x14ac:dyDescent="0.35">
      <c r="A440">
        <v>104534450</v>
      </c>
      <c r="B440" t="s">
        <v>494</v>
      </c>
      <c r="E440" t="s">
        <v>534</v>
      </c>
      <c r="F440" s="1" t="s">
        <v>980</v>
      </c>
      <c r="G440">
        <f>_xlfn.XLOOKUP(A440,'[1]BD LP'!$B:$B,'[1]BD LP'!$Y:$Y)</f>
        <v>28080</v>
      </c>
      <c r="H440">
        <f>_xlfn.XLOOKUP(A440,'[1]BD LP'!$B:$B,'[1]BD LP'!$AC:$AC)</f>
        <v>5.04</v>
      </c>
      <c r="I440" s="5">
        <f t="shared" si="6"/>
        <v>5571.4285714285716</v>
      </c>
      <c r="J440" s="3">
        <v>45947</v>
      </c>
      <c r="L440" t="s">
        <v>980</v>
      </c>
    </row>
    <row r="441" spans="1:12" x14ac:dyDescent="0.35">
      <c r="A441">
        <v>104544830</v>
      </c>
      <c r="B441" t="s">
        <v>495</v>
      </c>
      <c r="E441" t="s">
        <v>534</v>
      </c>
      <c r="F441" s="1" t="s">
        <v>980</v>
      </c>
      <c r="G441">
        <f>_xlfn.XLOOKUP(A441,'[1]BD LP'!$B:$B,'[1]BD LP'!$Y:$Y)</f>
        <v>49000</v>
      </c>
      <c r="H441">
        <f>_xlfn.XLOOKUP(A441,'[1]BD LP'!$B:$B,'[1]BD LP'!$AC:$AC)</f>
        <v>4</v>
      </c>
      <c r="I441" s="5">
        <f t="shared" si="6"/>
        <v>12250</v>
      </c>
      <c r="J441" s="3">
        <v>45947</v>
      </c>
      <c r="L441" t="s">
        <v>980</v>
      </c>
    </row>
    <row r="442" spans="1:12" x14ac:dyDescent="0.35">
      <c r="A442">
        <v>104534440</v>
      </c>
      <c r="B442" t="s">
        <v>496</v>
      </c>
      <c r="E442" t="s">
        <v>534</v>
      </c>
      <c r="F442" s="1" t="s">
        <v>980</v>
      </c>
      <c r="G442">
        <f>_xlfn.XLOOKUP(A442,'[1]BD LP'!$B:$B,'[1]BD LP'!$Y:$Y)</f>
        <v>34200</v>
      </c>
      <c r="H442">
        <f>_xlfn.XLOOKUP(A442,'[1]BD LP'!$B:$B,'[1]BD LP'!$AC:$AC)</f>
        <v>5.04</v>
      </c>
      <c r="I442" s="5">
        <f t="shared" si="6"/>
        <v>6785.7142857142853</v>
      </c>
      <c r="J442" s="3">
        <v>45947</v>
      </c>
      <c r="L442" t="s">
        <v>980</v>
      </c>
    </row>
    <row r="443" spans="1:12" x14ac:dyDescent="0.35">
      <c r="A443">
        <v>104538630</v>
      </c>
      <c r="B443" t="s">
        <v>497</v>
      </c>
      <c r="E443" t="s">
        <v>534</v>
      </c>
      <c r="F443" s="1" t="s">
        <v>980</v>
      </c>
      <c r="G443">
        <f>_xlfn.XLOOKUP(A443,'[1]BD LP'!$B:$B,'[1]BD LP'!$Y:$Y)</f>
        <v>33000</v>
      </c>
      <c r="H443">
        <f>_xlfn.XLOOKUP(A443,'[1]BD LP'!$B:$B,'[1]BD LP'!$AC:$AC)</f>
        <v>5.4</v>
      </c>
      <c r="I443" s="5">
        <f t="shared" si="6"/>
        <v>6111.1111111111104</v>
      </c>
      <c r="J443" s="3">
        <v>45947</v>
      </c>
      <c r="L443" t="s">
        <v>980</v>
      </c>
    </row>
    <row r="444" spans="1:12" x14ac:dyDescent="0.35">
      <c r="A444">
        <v>209100160</v>
      </c>
      <c r="B444" t="s">
        <v>498</v>
      </c>
      <c r="E444" t="s">
        <v>534</v>
      </c>
      <c r="F444" s="1" t="s">
        <v>980</v>
      </c>
      <c r="G444">
        <f>_xlfn.XLOOKUP(A444,'[1]BD LP'!$B:$B,'[1]BD LP'!$Y:$Y)</f>
        <v>45600</v>
      </c>
      <c r="H444">
        <f>_xlfn.XLOOKUP(A444,'[1]BD LP'!$B:$B,'[1]BD LP'!$AC:$AC)</f>
        <v>4.92</v>
      </c>
      <c r="I444" s="5">
        <f t="shared" si="6"/>
        <v>9268.292682926829</v>
      </c>
      <c r="J444" s="3">
        <v>45947</v>
      </c>
      <c r="L444" t="s">
        <v>980</v>
      </c>
    </row>
    <row r="445" spans="1:12" x14ac:dyDescent="0.35">
      <c r="A445">
        <v>104539200</v>
      </c>
      <c r="B445" t="s">
        <v>499</v>
      </c>
      <c r="E445" t="s">
        <v>534</v>
      </c>
      <c r="F445" s="1" t="s">
        <v>980</v>
      </c>
      <c r="G445">
        <f>_xlfn.XLOOKUP(A445,'[1]BD LP'!$B:$B,'[1]BD LP'!$Y:$Y)</f>
        <v>23880</v>
      </c>
      <c r="H445">
        <f>_xlfn.XLOOKUP(A445,'[1]BD LP'!$B:$B,'[1]BD LP'!$AC:$AC)</f>
        <v>4.2</v>
      </c>
      <c r="I445" s="5">
        <f t="shared" si="6"/>
        <v>5685.7142857142853</v>
      </c>
      <c r="J445" s="3">
        <v>45947</v>
      </c>
      <c r="L445" t="s">
        <v>980</v>
      </c>
    </row>
    <row r="446" spans="1:12" x14ac:dyDescent="0.35">
      <c r="A446">
        <v>209100161</v>
      </c>
      <c r="B446" t="s">
        <v>500</v>
      </c>
      <c r="E446" t="s">
        <v>534</v>
      </c>
      <c r="F446" s="1" t="s">
        <v>980</v>
      </c>
      <c r="G446">
        <f>_xlfn.XLOOKUP(A446,'[1]BD LP'!$B:$B,'[1]BD LP'!$Y:$Y)</f>
        <v>45600</v>
      </c>
      <c r="H446">
        <f>_xlfn.XLOOKUP(A446,'[1]BD LP'!$B:$B,'[1]BD LP'!$AC:$AC)</f>
        <v>5.28</v>
      </c>
      <c r="I446" s="5">
        <f t="shared" si="6"/>
        <v>8636.363636363636</v>
      </c>
      <c r="J446" s="3">
        <v>45947</v>
      </c>
      <c r="L446" t="s">
        <v>980</v>
      </c>
    </row>
    <row r="447" spans="1:12" x14ac:dyDescent="0.35">
      <c r="A447">
        <v>209100163</v>
      </c>
      <c r="B447" t="s">
        <v>501</v>
      </c>
      <c r="E447" t="s">
        <v>534</v>
      </c>
      <c r="F447" s="1" t="s">
        <v>980</v>
      </c>
      <c r="G447">
        <f>_xlfn.XLOOKUP(A447,'[1]BD LP'!$B:$B,'[1]BD LP'!$Y:$Y)</f>
        <v>45600</v>
      </c>
      <c r="H447">
        <f>_xlfn.XLOOKUP(A447,'[1]BD LP'!$B:$B,'[1]BD LP'!$AC:$AC)</f>
        <v>4.92</v>
      </c>
      <c r="I447" s="5">
        <f t="shared" si="6"/>
        <v>9268.292682926829</v>
      </c>
      <c r="J447" s="3">
        <v>45947</v>
      </c>
      <c r="L447" t="s">
        <v>980</v>
      </c>
    </row>
    <row r="448" spans="1:12" x14ac:dyDescent="0.35">
      <c r="A448">
        <v>104527450</v>
      </c>
      <c r="B448" t="s">
        <v>502</v>
      </c>
      <c r="E448" t="s">
        <v>534</v>
      </c>
      <c r="F448" s="1" t="s">
        <v>980</v>
      </c>
      <c r="G448">
        <f>_xlfn.XLOOKUP(A448,'[1]BD LP'!$B:$B,'[1]BD LP'!$Y:$Y)</f>
        <v>32500</v>
      </c>
      <c r="H448">
        <f>_xlfn.XLOOKUP(A448,'[1]BD LP'!$B:$B,'[1]BD LP'!$AC:$AC)</f>
        <v>3.84</v>
      </c>
      <c r="I448" s="5">
        <f t="shared" si="6"/>
        <v>8463.5416666666679</v>
      </c>
      <c r="J448" s="3">
        <v>45947</v>
      </c>
      <c r="L448" t="s">
        <v>980</v>
      </c>
    </row>
    <row r="449" spans="1:12" x14ac:dyDescent="0.35">
      <c r="A449">
        <v>104548240</v>
      </c>
      <c r="B449" t="s">
        <v>503</v>
      </c>
      <c r="E449" t="s">
        <v>534</v>
      </c>
      <c r="F449" s="1" t="s">
        <v>980</v>
      </c>
      <c r="G449">
        <f>_xlfn.XLOOKUP(A449,'[1]BD LP'!$B:$B,'[1]BD LP'!$Y:$Y)</f>
        <v>27200</v>
      </c>
      <c r="H449">
        <f>_xlfn.XLOOKUP(A449,'[1]BD LP'!$B:$B,'[1]BD LP'!$AC:$AC)</f>
        <v>3</v>
      </c>
      <c r="I449" s="5">
        <f t="shared" si="6"/>
        <v>9066.6666666666661</v>
      </c>
      <c r="J449" s="3">
        <v>45947</v>
      </c>
      <c r="L449" t="s">
        <v>980</v>
      </c>
    </row>
    <row r="450" spans="1:12" x14ac:dyDescent="0.35">
      <c r="A450">
        <v>104539430</v>
      </c>
      <c r="B450" t="s">
        <v>504</v>
      </c>
      <c r="E450" t="s">
        <v>534</v>
      </c>
      <c r="F450" s="1" t="s">
        <v>980</v>
      </c>
      <c r="G450">
        <f>_xlfn.XLOOKUP(A450,'[1]BD LP'!$B:$B,'[1]BD LP'!$Y:$Y)</f>
        <v>30000</v>
      </c>
      <c r="H450">
        <f>_xlfn.XLOOKUP(A450,'[1]BD LP'!$B:$B,'[1]BD LP'!$AC:$AC)</f>
        <v>5</v>
      </c>
      <c r="I450" s="5">
        <f t="shared" ref="I450:I478" si="7">G450/H450</f>
        <v>6000</v>
      </c>
      <c r="J450" s="3">
        <v>45947</v>
      </c>
      <c r="L450" t="s">
        <v>980</v>
      </c>
    </row>
    <row r="451" spans="1:12" x14ac:dyDescent="0.35">
      <c r="A451">
        <v>104514870</v>
      </c>
      <c r="B451" t="s">
        <v>505</v>
      </c>
      <c r="E451" t="s">
        <v>534</v>
      </c>
      <c r="F451" s="1" t="s">
        <v>980</v>
      </c>
      <c r="G451">
        <f>_xlfn.XLOOKUP(A451,'[1]BD LP'!$B:$B,'[1]BD LP'!$Y:$Y)</f>
        <v>30300</v>
      </c>
      <c r="H451">
        <f>_xlfn.XLOOKUP(A451,'[1]BD LP'!$B:$B,'[1]BD LP'!$AC:$AC)</f>
        <v>10</v>
      </c>
      <c r="I451" s="5">
        <f t="shared" si="7"/>
        <v>3030</v>
      </c>
      <c r="J451" s="3">
        <v>45947</v>
      </c>
      <c r="L451" t="s">
        <v>980</v>
      </c>
    </row>
    <row r="452" spans="1:12" x14ac:dyDescent="0.35">
      <c r="A452">
        <v>104521960</v>
      </c>
      <c r="B452" t="s">
        <v>506</v>
      </c>
      <c r="E452" t="s">
        <v>534</v>
      </c>
      <c r="F452" s="1" t="s">
        <v>980</v>
      </c>
      <c r="G452">
        <f>_xlfn.XLOOKUP(A452,'[1]BD LP'!$B:$B,'[1]BD LP'!$Y:$Y)</f>
        <v>11300</v>
      </c>
      <c r="H452">
        <f>_xlfn.XLOOKUP(A452,'[1]BD LP'!$B:$B,'[1]BD LP'!$AC:$AC)</f>
        <v>2.4</v>
      </c>
      <c r="I452" s="5">
        <f t="shared" si="7"/>
        <v>4708.3333333333339</v>
      </c>
      <c r="J452" s="3">
        <v>45947</v>
      </c>
      <c r="L452" t="s">
        <v>980</v>
      </c>
    </row>
    <row r="453" spans="1:12" x14ac:dyDescent="0.35">
      <c r="A453">
        <v>104538830</v>
      </c>
      <c r="B453" t="s">
        <v>507</v>
      </c>
      <c r="E453" t="s">
        <v>534</v>
      </c>
      <c r="F453" s="1" t="s">
        <v>980</v>
      </c>
      <c r="G453">
        <f>_xlfn.XLOOKUP(A453,'[1]BD LP'!$B:$B,'[1]BD LP'!$Y:$Y)</f>
        <v>30000</v>
      </c>
      <c r="H453">
        <f>_xlfn.XLOOKUP(A453,'[1]BD LP'!$B:$B,'[1]BD LP'!$AC:$AC)</f>
        <v>20</v>
      </c>
      <c r="I453" s="5">
        <f t="shared" si="7"/>
        <v>1500</v>
      </c>
      <c r="J453" s="3">
        <v>45947</v>
      </c>
      <c r="L453" t="s">
        <v>980</v>
      </c>
    </row>
    <row r="454" spans="1:12" x14ac:dyDescent="0.35">
      <c r="A454">
        <v>104538850</v>
      </c>
      <c r="B454" t="s">
        <v>508</v>
      </c>
      <c r="E454" t="s">
        <v>534</v>
      </c>
      <c r="F454" s="1" t="s">
        <v>980</v>
      </c>
      <c r="G454">
        <f>_xlfn.XLOOKUP(A454,'[1]BD LP'!$B:$B,'[1]BD LP'!$Y:$Y)</f>
        <v>39000</v>
      </c>
      <c r="H454">
        <f>_xlfn.XLOOKUP(A454,'[1]BD LP'!$B:$B,'[1]BD LP'!$AC:$AC)</f>
        <v>20</v>
      </c>
      <c r="I454" s="5">
        <f t="shared" si="7"/>
        <v>1950</v>
      </c>
      <c r="J454" s="3">
        <v>45947</v>
      </c>
      <c r="L454" t="s">
        <v>980</v>
      </c>
    </row>
    <row r="455" spans="1:12" x14ac:dyDescent="0.35">
      <c r="A455">
        <v>150000303</v>
      </c>
      <c r="B455" t="s">
        <v>509</v>
      </c>
      <c r="E455" t="s">
        <v>534</v>
      </c>
      <c r="F455" s="1" t="s">
        <v>980</v>
      </c>
      <c r="G455">
        <f>_xlfn.XLOOKUP(A455,'[1]BD LP'!$B:$B,'[1]BD LP'!$Y:$Y)</f>
        <v>77990</v>
      </c>
      <c r="H455">
        <f>_xlfn.XLOOKUP(A455,'[1]BD LP'!$B:$B,'[1]BD LP'!$AC:$AC)</f>
        <v>2</v>
      </c>
      <c r="I455" s="5">
        <f t="shared" si="7"/>
        <v>38995</v>
      </c>
      <c r="J455" s="3">
        <v>45947</v>
      </c>
      <c r="L455" t="s">
        <v>980</v>
      </c>
    </row>
    <row r="456" spans="1:12" x14ac:dyDescent="0.35">
      <c r="A456">
        <v>150000298</v>
      </c>
      <c r="B456" t="s">
        <v>510</v>
      </c>
      <c r="E456" t="s">
        <v>534</v>
      </c>
      <c r="F456" s="1" t="s">
        <v>980</v>
      </c>
      <c r="G456">
        <f>_xlfn.XLOOKUP(A456,'[1]BD LP'!$B:$B,'[1]BD LP'!$Y:$Y)</f>
        <v>31000</v>
      </c>
      <c r="H456">
        <f>_xlfn.XLOOKUP(A456,'[1]BD LP'!$B:$B,'[1]BD LP'!$AC:$AC)</f>
        <v>2.4</v>
      </c>
      <c r="I456" s="5">
        <f t="shared" si="7"/>
        <v>12916.666666666668</v>
      </c>
      <c r="J456" s="3">
        <v>45947</v>
      </c>
      <c r="L456" t="s">
        <v>980</v>
      </c>
    </row>
    <row r="457" spans="1:12" x14ac:dyDescent="0.35">
      <c r="A457">
        <v>104540030</v>
      </c>
      <c r="B457" t="s">
        <v>511</v>
      </c>
      <c r="E457" t="s">
        <v>534</v>
      </c>
      <c r="F457" s="1" t="s">
        <v>980</v>
      </c>
      <c r="G457">
        <f>_xlfn.XLOOKUP(A457,'[1]BD LP'!$B:$B,'[1]BD LP'!$Y:$Y)</f>
        <v>82800</v>
      </c>
      <c r="H457">
        <f>_xlfn.XLOOKUP(A457,'[1]BD LP'!$B:$B,'[1]BD LP'!$AC:$AC)</f>
        <v>2.7</v>
      </c>
      <c r="I457" s="5">
        <f t="shared" si="7"/>
        <v>30666.666666666664</v>
      </c>
      <c r="J457" s="3">
        <v>45947</v>
      </c>
      <c r="L457" t="s">
        <v>980</v>
      </c>
    </row>
    <row r="458" spans="1:12" x14ac:dyDescent="0.35">
      <c r="A458">
        <v>150000367</v>
      </c>
      <c r="B458" t="s">
        <v>512</v>
      </c>
      <c r="E458" t="s">
        <v>534</v>
      </c>
      <c r="F458" s="1" t="s">
        <v>980</v>
      </c>
      <c r="G458">
        <f>_xlfn.XLOOKUP(A458,'[1]BD LP'!$B:$B,'[1]BD LP'!$Y:$Y)</f>
        <v>19500</v>
      </c>
      <c r="H458">
        <f>_xlfn.XLOOKUP(A458,'[1]BD LP'!$B:$B,'[1]BD LP'!$AC:$AC)</f>
        <v>10</v>
      </c>
      <c r="I458" s="5">
        <f t="shared" si="7"/>
        <v>1950</v>
      </c>
      <c r="J458" s="3">
        <v>45947</v>
      </c>
      <c r="L458" t="s">
        <v>980</v>
      </c>
    </row>
    <row r="459" spans="1:12" x14ac:dyDescent="0.35">
      <c r="A459">
        <v>104548880</v>
      </c>
      <c r="B459" t="s">
        <v>513</v>
      </c>
      <c r="E459" t="s">
        <v>534</v>
      </c>
      <c r="F459" s="1" t="s">
        <v>980</v>
      </c>
      <c r="G459" t="e">
        <f>_xlfn.XLOOKUP(A459,'[1]BD LP'!$B:$B,'[1]BD LP'!$Y:$Y)</f>
        <v>#N/A</v>
      </c>
      <c r="H459" t="e">
        <f>_xlfn.XLOOKUP(A459,'[1]BD LP'!$B:$B,'[1]BD LP'!$AC:$AC)</f>
        <v>#N/A</v>
      </c>
      <c r="I459" s="5" t="e">
        <f t="shared" si="7"/>
        <v>#N/A</v>
      </c>
      <c r="J459" s="3">
        <v>45947</v>
      </c>
      <c r="L459" t="s">
        <v>980</v>
      </c>
    </row>
    <row r="460" spans="1:12" x14ac:dyDescent="0.35">
      <c r="A460">
        <v>104548870</v>
      </c>
      <c r="B460" t="s">
        <v>514</v>
      </c>
      <c r="E460" t="s">
        <v>534</v>
      </c>
      <c r="F460" s="1" t="s">
        <v>980</v>
      </c>
      <c r="G460" t="e">
        <f>_xlfn.XLOOKUP(A460,'[1]BD LP'!$B:$B,'[1]BD LP'!$Y:$Y)</f>
        <v>#N/A</v>
      </c>
      <c r="H460" t="e">
        <f>_xlfn.XLOOKUP(A460,'[1]BD LP'!$B:$B,'[1]BD LP'!$AC:$AC)</f>
        <v>#N/A</v>
      </c>
      <c r="I460" s="5" t="e">
        <f t="shared" si="7"/>
        <v>#N/A</v>
      </c>
      <c r="J460" s="3">
        <v>45947</v>
      </c>
      <c r="L460" t="s">
        <v>980</v>
      </c>
    </row>
    <row r="461" spans="1:12" x14ac:dyDescent="0.35">
      <c r="A461">
        <v>105201430</v>
      </c>
      <c r="B461" t="s">
        <v>515</v>
      </c>
      <c r="E461" t="s">
        <v>534</v>
      </c>
      <c r="F461" s="1" t="s">
        <v>980</v>
      </c>
      <c r="G461">
        <f>_xlfn.XLOOKUP(A461,'[1]BD LP'!$B:$B,'[1]BD LP'!$Y:$Y)</f>
        <v>18644.37</v>
      </c>
      <c r="H461">
        <f>_xlfn.XLOOKUP(A461,'[1]BD LP'!$B:$B,'[1]BD LP'!$AC:$AC)</f>
        <v>1</v>
      </c>
      <c r="I461" s="5">
        <f t="shared" si="7"/>
        <v>18644.37</v>
      </c>
      <c r="J461" s="3">
        <v>45947</v>
      </c>
      <c r="L461" t="s">
        <v>980</v>
      </c>
    </row>
    <row r="462" spans="1:12" x14ac:dyDescent="0.35">
      <c r="A462">
        <v>104523030</v>
      </c>
      <c r="B462" t="s">
        <v>516</v>
      </c>
      <c r="E462" t="s">
        <v>534</v>
      </c>
      <c r="F462" s="1" t="s">
        <v>980</v>
      </c>
      <c r="G462">
        <f>_xlfn.XLOOKUP(A462,'[1]BD LP'!$B:$B,'[1]BD LP'!$Y:$Y)</f>
        <v>9506.2000000000007</v>
      </c>
      <c r="H462">
        <f>_xlfn.XLOOKUP(A462,'[1]BD LP'!$B:$B,'[1]BD LP'!$AC:$AC)</f>
        <v>3.3000000000000002E-2</v>
      </c>
      <c r="I462" s="5">
        <f t="shared" si="7"/>
        <v>288066.66666666669</v>
      </c>
      <c r="J462" s="3">
        <v>45947</v>
      </c>
      <c r="L462" t="s">
        <v>980</v>
      </c>
    </row>
    <row r="463" spans="1:12" x14ac:dyDescent="0.35">
      <c r="A463">
        <v>104522600</v>
      </c>
      <c r="B463" t="s">
        <v>517</v>
      </c>
      <c r="E463" t="s">
        <v>534</v>
      </c>
      <c r="F463" s="1" t="s">
        <v>980</v>
      </c>
      <c r="G463">
        <f>_xlfn.XLOOKUP(A463,'[1]BD LP'!$B:$B,'[1]BD LP'!$Y:$Y)</f>
        <v>37995</v>
      </c>
      <c r="H463">
        <f>_xlfn.XLOOKUP(A463,'[1]BD LP'!$B:$B,'[1]BD LP'!$AC:$AC)</f>
        <v>0.5</v>
      </c>
      <c r="I463" s="5">
        <f t="shared" si="7"/>
        <v>75990</v>
      </c>
      <c r="J463" s="3">
        <v>45947</v>
      </c>
      <c r="L463" t="s">
        <v>980</v>
      </c>
    </row>
    <row r="464" spans="1:12" x14ac:dyDescent="0.35">
      <c r="A464">
        <v>104522590</v>
      </c>
      <c r="B464" t="s">
        <v>518</v>
      </c>
      <c r="E464" t="s">
        <v>534</v>
      </c>
      <c r="F464" s="1" t="s">
        <v>980</v>
      </c>
      <c r="G464">
        <f>_xlfn.XLOOKUP(A464,'[1]BD LP'!$B:$B,'[1]BD LP'!$Y:$Y)</f>
        <v>24212.5</v>
      </c>
      <c r="H464">
        <f>_xlfn.XLOOKUP(A464,'[1]BD LP'!$B:$B,'[1]BD LP'!$AC:$AC)</f>
        <v>125</v>
      </c>
      <c r="I464" s="5">
        <f t="shared" si="7"/>
        <v>193.7</v>
      </c>
      <c r="J464" s="3">
        <v>45947</v>
      </c>
      <c r="L464" t="s">
        <v>980</v>
      </c>
    </row>
    <row r="465" spans="1:12" x14ac:dyDescent="0.35">
      <c r="A465">
        <v>92009365</v>
      </c>
      <c r="B465" t="s">
        <v>519</v>
      </c>
      <c r="E465" t="s">
        <v>534</v>
      </c>
      <c r="F465" s="1" t="s">
        <v>980</v>
      </c>
      <c r="G465">
        <f>_xlfn.XLOOKUP(A465,'[1]BD LP'!$B:$B,'[1]BD LP'!$Y:$Y)</f>
        <v>138605.76000000001</v>
      </c>
      <c r="H465">
        <f>_xlfn.XLOOKUP(A465,'[1]BD LP'!$B:$B,'[1]BD LP'!$AC:$AC)</f>
        <v>10</v>
      </c>
      <c r="I465" s="5">
        <f t="shared" si="7"/>
        <v>13860.576000000001</v>
      </c>
      <c r="J465" s="3">
        <v>45947</v>
      </c>
      <c r="L465" t="s">
        <v>980</v>
      </c>
    </row>
    <row r="466" spans="1:12" x14ac:dyDescent="0.35">
      <c r="A466">
        <v>150000369</v>
      </c>
      <c r="B466" t="s">
        <v>520</v>
      </c>
      <c r="E466" t="s">
        <v>534</v>
      </c>
      <c r="F466" s="1" t="s">
        <v>980</v>
      </c>
      <c r="G466">
        <f>_xlfn.XLOOKUP(A466,'[1]BD LP'!$B:$B,'[1]BD LP'!$Y:$Y)</f>
        <v>18479</v>
      </c>
      <c r="H466">
        <f>_xlfn.XLOOKUP(A466,'[1]BD LP'!$B:$B,'[1]BD LP'!$AC:$AC)</f>
        <v>10</v>
      </c>
      <c r="I466" s="5">
        <f t="shared" si="7"/>
        <v>1847.9</v>
      </c>
      <c r="J466" s="3">
        <v>45947</v>
      </c>
      <c r="L466" t="s">
        <v>980</v>
      </c>
    </row>
    <row r="467" spans="1:12" x14ac:dyDescent="0.35">
      <c r="A467">
        <v>150001186</v>
      </c>
      <c r="B467" t="s">
        <v>521</v>
      </c>
      <c r="E467" t="s">
        <v>534</v>
      </c>
      <c r="F467" s="1" t="s">
        <v>980</v>
      </c>
      <c r="G467">
        <f>_xlfn.XLOOKUP(A467,'[1]BD LP'!$B:$B,'[1]BD LP'!$Y:$Y)</f>
        <v>18100</v>
      </c>
      <c r="H467">
        <f>_xlfn.XLOOKUP(A467,'[1]BD LP'!$B:$B,'[1]BD LP'!$AC:$AC)</f>
        <v>10</v>
      </c>
      <c r="I467" s="5">
        <f t="shared" si="7"/>
        <v>1810</v>
      </c>
      <c r="J467" s="3">
        <v>45947</v>
      </c>
      <c r="L467" t="s">
        <v>980</v>
      </c>
    </row>
    <row r="468" spans="1:12" x14ac:dyDescent="0.35">
      <c r="A468">
        <v>104539940</v>
      </c>
      <c r="B468" t="s">
        <v>522</v>
      </c>
      <c r="E468" t="s">
        <v>534</v>
      </c>
      <c r="F468" s="1" t="s">
        <v>980</v>
      </c>
      <c r="G468">
        <f>_xlfn.XLOOKUP(A468,'[1]BD LP'!$B:$B,'[1]BD LP'!$Y:$Y)</f>
        <v>22200</v>
      </c>
      <c r="H468">
        <f>_xlfn.XLOOKUP(A468,'[1]BD LP'!$B:$B,'[1]BD LP'!$AC:$AC)</f>
        <v>10</v>
      </c>
      <c r="I468" s="5">
        <f t="shared" si="7"/>
        <v>2220</v>
      </c>
      <c r="J468" s="3">
        <v>45947</v>
      </c>
      <c r="L468" t="s">
        <v>980</v>
      </c>
    </row>
    <row r="469" spans="1:12" x14ac:dyDescent="0.35">
      <c r="A469">
        <v>150000368</v>
      </c>
      <c r="B469" t="s">
        <v>523</v>
      </c>
      <c r="E469" t="s">
        <v>534</v>
      </c>
      <c r="F469" s="1" t="s">
        <v>980</v>
      </c>
      <c r="G469">
        <f>_xlfn.XLOOKUP(A469,'[1]BD LP'!$B:$B,'[1]BD LP'!$Y:$Y)</f>
        <v>22500</v>
      </c>
      <c r="H469">
        <f>_xlfn.XLOOKUP(A469,'[1]BD LP'!$B:$B,'[1]BD LP'!$AC:$AC)</f>
        <v>10</v>
      </c>
      <c r="I469" s="5">
        <f t="shared" si="7"/>
        <v>2250</v>
      </c>
      <c r="J469" s="3">
        <v>45947</v>
      </c>
      <c r="L469" t="s">
        <v>980</v>
      </c>
    </row>
    <row r="470" spans="1:12" x14ac:dyDescent="0.35">
      <c r="A470">
        <v>104547640</v>
      </c>
      <c r="B470" t="s">
        <v>524</v>
      </c>
      <c r="E470" t="s">
        <v>534</v>
      </c>
      <c r="F470" s="1" t="s">
        <v>980</v>
      </c>
      <c r="G470">
        <f>_xlfn.XLOOKUP(A470,'[1]BD LP'!$B:$B,'[1]BD LP'!$Y:$Y)</f>
        <v>12590</v>
      </c>
      <c r="H470">
        <f>_xlfn.XLOOKUP(A470,'[1]BD LP'!$B:$B,'[1]BD LP'!$AC:$AC)</f>
        <v>1</v>
      </c>
      <c r="I470" s="5">
        <f t="shared" si="7"/>
        <v>12590</v>
      </c>
      <c r="J470" s="3">
        <v>45947</v>
      </c>
      <c r="L470" t="s">
        <v>980</v>
      </c>
    </row>
    <row r="471" spans="1:12" x14ac:dyDescent="0.35">
      <c r="A471">
        <v>40002159</v>
      </c>
      <c r="B471" t="s">
        <v>525</v>
      </c>
      <c r="E471" t="s">
        <v>534</v>
      </c>
      <c r="F471" s="1" t="s">
        <v>980</v>
      </c>
      <c r="G471">
        <f>_xlfn.XLOOKUP(A471,'[1]BD LP'!$B:$B,'[1]BD LP'!$Y:$Y)</f>
        <v>231522</v>
      </c>
      <c r="H471">
        <f>_xlfn.XLOOKUP(A471,'[1]BD LP'!$B:$B,'[1]BD LP'!$AC:$AC)</f>
        <v>3.8</v>
      </c>
      <c r="I471" s="5">
        <f t="shared" si="7"/>
        <v>60926.84210526316</v>
      </c>
      <c r="J471" s="3">
        <v>45947</v>
      </c>
      <c r="L471" t="s">
        <v>980</v>
      </c>
    </row>
    <row r="472" spans="1:12" x14ac:dyDescent="0.35">
      <c r="A472">
        <v>104529640</v>
      </c>
      <c r="B472" t="s">
        <v>526</v>
      </c>
      <c r="E472" t="s">
        <v>534</v>
      </c>
      <c r="F472" s="1" t="s">
        <v>980</v>
      </c>
      <c r="G472">
        <f>_xlfn.XLOOKUP(A472,'[1]BD LP'!$B:$B,'[1]BD LP'!$Y:$Y)</f>
        <v>41000</v>
      </c>
      <c r="H472">
        <f>_xlfn.XLOOKUP(A472,'[1]BD LP'!$B:$B,'[1]BD LP'!$AC:$AC)</f>
        <v>3.8</v>
      </c>
      <c r="I472" s="5">
        <f t="shared" si="7"/>
        <v>10789.473684210527</v>
      </c>
      <c r="J472" s="3">
        <v>45947</v>
      </c>
      <c r="L472" t="s">
        <v>980</v>
      </c>
    </row>
    <row r="473" spans="1:12" x14ac:dyDescent="0.35">
      <c r="A473">
        <v>104546940</v>
      </c>
      <c r="B473" t="s">
        <v>527</v>
      </c>
      <c r="E473" t="s">
        <v>534</v>
      </c>
      <c r="F473" s="1" t="s">
        <v>980</v>
      </c>
      <c r="G473">
        <f>_xlfn.XLOOKUP(A473,'[1]BD LP'!$B:$B,'[1]BD LP'!$Y:$Y)</f>
        <v>5490</v>
      </c>
      <c r="H473">
        <f>_xlfn.XLOOKUP(A473,'[1]BD LP'!$B:$B,'[1]BD LP'!$AC:$AC)</f>
        <v>3.36</v>
      </c>
      <c r="I473" s="5">
        <f t="shared" si="7"/>
        <v>1633.9285714285716</v>
      </c>
      <c r="J473" s="3">
        <v>45947</v>
      </c>
      <c r="L473" t="s">
        <v>980</v>
      </c>
    </row>
    <row r="474" spans="1:12" x14ac:dyDescent="0.35">
      <c r="A474">
        <v>104546930</v>
      </c>
      <c r="B474" t="s">
        <v>528</v>
      </c>
      <c r="E474" t="s">
        <v>534</v>
      </c>
      <c r="F474" s="1" t="s">
        <v>980</v>
      </c>
      <c r="G474">
        <f>_xlfn.XLOOKUP(A474,'[1]BD LP'!$B:$B,'[1]BD LP'!$Y:$Y)</f>
        <v>5490</v>
      </c>
      <c r="H474">
        <f>_xlfn.XLOOKUP(A474,'[1]BD LP'!$B:$B,'[1]BD LP'!$AC:$AC)</f>
        <v>3.36</v>
      </c>
      <c r="I474" s="5">
        <f t="shared" si="7"/>
        <v>1633.9285714285716</v>
      </c>
      <c r="J474" s="3">
        <v>45947</v>
      </c>
      <c r="L474" t="s">
        <v>980</v>
      </c>
    </row>
    <row r="475" spans="1:12" x14ac:dyDescent="0.35">
      <c r="A475">
        <v>105201000</v>
      </c>
      <c r="B475" t="s">
        <v>529</v>
      </c>
      <c r="E475" t="s">
        <v>534</v>
      </c>
      <c r="F475" s="1" t="s">
        <v>980</v>
      </c>
      <c r="G475">
        <f>_xlfn.XLOOKUP(A475,'[1]BD LP'!$B:$B,'[1]BD LP'!$Y:$Y)</f>
        <v>298651</v>
      </c>
      <c r="H475">
        <f>_xlfn.XLOOKUP(A475,'[1]BD LP'!$B:$B,'[1]BD LP'!$AC:$AC)</f>
        <v>10</v>
      </c>
      <c r="I475" s="5">
        <f t="shared" si="7"/>
        <v>29865.1</v>
      </c>
      <c r="J475" s="3">
        <v>45947</v>
      </c>
      <c r="L475" t="s">
        <v>980</v>
      </c>
    </row>
    <row r="476" spans="1:12" x14ac:dyDescent="0.35">
      <c r="A476">
        <v>104535480</v>
      </c>
      <c r="B476" t="s">
        <v>530</v>
      </c>
      <c r="E476" t="s">
        <v>534</v>
      </c>
      <c r="F476" s="1" t="s">
        <v>980</v>
      </c>
      <c r="G476" t="e">
        <f>_xlfn.XLOOKUP(A476,'[1]BD LP'!$B:$B,'[1]BD LP'!$Y:$Y)</f>
        <v>#N/A</v>
      </c>
      <c r="H476" t="e">
        <f>_xlfn.XLOOKUP(A476,'[1]BD LP'!$B:$B,'[1]BD LP'!$AC:$AC)</f>
        <v>#N/A</v>
      </c>
      <c r="I476" s="5" t="e">
        <f t="shared" si="7"/>
        <v>#N/A</v>
      </c>
      <c r="J476" s="3">
        <v>45947</v>
      </c>
      <c r="L476" t="s">
        <v>980</v>
      </c>
    </row>
    <row r="477" spans="1:12" x14ac:dyDescent="0.35">
      <c r="A477">
        <v>104548720</v>
      </c>
      <c r="B477" t="s">
        <v>531</v>
      </c>
      <c r="E477" t="s">
        <v>534</v>
      </c>
      <c r="F477" s="1" t="s">
        <v>980</v>
      </c>
      <c r="G477">
        <f>_xlfn.XLOOKUP(A477,'[1]BD LP'!$B:$B,'[1]BD LP'!$Y:$Y)</f>
        <v>100740</v>
      </c>
      <c r="H477">
        <f>_xlfn.XLOOKUP(A477,'[1]BD LP'!$B:$B,'[1]BD LP'!$AC:$AC)</f>
        <v>16.559999999999999</v>
      </c>
      <c r="I477" s="5">
        <f t="shared" si="7"/>
        <v>6083.3333333333339</v>
      </c>
      <c r="J477" s="3">
        <v>45947</v>
      </c>
      <c r="L477" t="s">
        <v>980</v>
      </c>
    </row>
    <row r="478" spans="1:12" x14ac:dyDescent="0.35">
      <c r="A478">
        <v>104548740</v>
      </c>
      <c r="B478" t="s">
        <v>532</v>
      </c>
      <c r="E478" t="s">
        <v>534</v>
      </c>
      <c r="F478" s="1" t="s">
        <v>980</v>
      </c>
      <c r="G478">
        <f>_xlfn.XLOOKUP(A478,'[1]BD LP'!$B:$B,'[1]BD LP'!$Y:$Y)</f>
        <v>100740</v>
      </c>
      <c r="H478">
        <f>_xlfn.XLOOKUP(A478,'[1]BD LP'!$B:$B,'[1]BD LP'!$AC:$AC)</f>
        <v>16.559999999999999</v>
      </c>
      <c r="I478" s="5">
        <f t="shared" si="7"/>
        <v>6083.3333333333339</v>
      </c>
      <c r="J478" s="3">
        <v>45947</v>
      </c>
      <c r="L478" t="s">
        <v>980</v>
      </c>
    </row>
    <row r="479" spans="1:12" x14ac:dyDescent="0.35">
      <c r="A479">
        <v>104500500</v>
      </c>
      <c r="B479" t="s">
        <v>73</v>
      </c>
      <c r="E479" t="s">
        <v>535</v>
      </c>
      <c r="F479" t="s">
        <v>536</v>
      </c>
      <c r="G479">
        <v>23990</v>
      </c>
      <c r="H479">
        <v>3.5</v>
      </c>
      <c r="I479">
        <f>G479/H479</f>
        <v>6854.2857142857147</v>
      </c>
      <c r="L479" t="s">
        <v>1068</v>
      </c>
    </row>
    <row r="480" spans="1:12" x14ac:dyDescent="0.35">
      <c r="A480">
        <v>104500500</v>
      </c>
      <c r="B480" t="s">
        <v>73</v>
      </c>
      <c r="E480" t="s">
        <v>535</v>
      </c>
      <c r="F480" t="s">
        <v>537</v>
      </c>
      <c r="G480">
        <v>135990</v>
      </c>
      <c r="H480">
        <f xml:space="preserve"> 6 * 3.5</f>
        <v>21</v>
      </c>
      <c r="I480">
        <f>G480/H480 / 1.19</f>
        <v>5441.7767106842739</v>
      </c>
      <c r="L480" t="s">
        <v>1068</v>
      </c>
    </row>
    <row r="481" spans="1:12" x14ac:dyDescent="0.35">
      <c r="A481">
        <v>104519930</v>
      </c>
      <c r="B481" t="s">
        <v>74</v>
      </c>
      <c r="E481" t="s">
        <v>535</v>
      </c>
      <c r="F481" t="s">
        <v>537</v>
      </c>
      <c r="G481">
        <v>178500</v>
      </c>
      <c r="H481">
        <f>3.5 * 6</f>
        <v>21</v>
      </c>
      <c r="I481">
        <f>G481/H481 / 1.19</f>
        <v>7142.8571428571431</v>
      </c>
      <c r="L481" t="s">
        <v>1068</v>
      </c>
    </row>
    <row r="482" spans="1:12" x14ac:dyDescent="0.35">
      <c r="A482">
        <v>104519920</v>
      </c>
      <c r="B482" t="s">
        <v>5</v>
      </c>
      <c r="E482" t="s">
        <v>535</v>
      </c>
      <c r="F482" s="6" t="s">
        <v>538</v>
      </c>
      <c r="G482">
        <v>2390</v>
      </c>
      <c r="H482">
        <v>1</v>
      </c>
      <c r="I482">
        <f>G482/1.19</f>
        <v>2008.4033613445379</v>
      </c>
      <c r="L482" t="s">
        <v>1068</v>
      </c>
    </row>
    <row r="483" spans="1:12" x14ac:dyDescent="0.35">
      <c r="A483">
        <v>104542630</v>
      </c>
      <c r="B483" t="s">
        <v>3</v>
      </c>
      <c r="E483" t="s">
        <v>535</v>
      </c>
      <c r="F483" t="s">
        <v>539</v>
      </c>
      <c r="G483">
        <v>1210</v>
      </c>
      <c r="H483">
        <v>1</v>
      </c>
      <c r="I483">
        <f>G483/1.19</f>
        <v>1016.8067226890756</v>
      </c>
      <c r="L483" t="s">
        <v>1068</v>
      </c>
    </row>
    <row r="484" spans="1:12" x14ac:dyDescent="0.35">
      <c r="A484">
        <v>150001807</v>
      </c>
      <c r="B484" t="s">
        <v>6</v>
      </c>
      <c r="E484" t="s">
        <v>535</v>
      </c>
      <c r="F484" s="6" t="s">
        <v>540</v>
      </c>
      <c r="G484">
        <v>7872</v>
      </c>
      <c r="H484">
        <v>2</v>
      </c>
      <c r="I484">
        <f t="shared" ref="I484:I506" si="8">G484/H484/1.19</f>
        <v>3307.5630252100841</v>
      </c>
      <c r="L484" t="s">
        <v>1068</v>
      </c>
    </row>
    <row r="485" spans="1:12" x14ac:dyDescent="0.35">
      <c r="A485">
        <v>104537640</v>
      </c>
      <c r="B485" t="s">
        <v>8</v>
      </c>
      <c r="E485" t="s">
        <v>535</v>
      </c>
      <c r="F485" s="6" t="s">
        <v>541</v>
      </c>
      <c r="G485">
        <v>1390</v>
      </c>
      <c r="H485">
        <v>1</v>
      </c>
      <c r="I485">
        <f t="shared" si="8"/>
        <v>1168.0672268907563</v>
      </c>
      <c r="L485" t="s">
        <v>1068</v>
      </c>
    </row>
    <row r="486" spans="1:12" x14ac:dyDescent="0.35">
      <c r="A486">
        <v>104527320</v>
      </c>
      <c r="B486" t="s">
        <v>11</v>
      </c>
      <c r="E486" t="s">
        <v>535</v>
      </c>
      <c r="F486" s="6" t="s">
        <v>542</v>
      </c>
      <c r="G486">
        <v>2090</v>
      </c>
      <c r="H486">
        <v>1</v>
      </c>
      <c r="I486">
        <f t="shared" si="8"/>
        <v>1756.3025210084033</v>
      </c>
      <c r="L486" t="s">
        <v>1068</v>
      </c>
    </row>
    <row r="487" spans="1:12" x14ac:dyDescent="0.35">
      <c r="A487">
        <v>104513000</v>
      </c>
      <c r="B487" t="s">
        <v>12</v>
      </c>
      <c r="E487" t="s">
        <v>535</v>
      </c>
      <c r="F487" s="6" t="s">
        <v>543</v>
      </c>
      <c r="G487">
        <v>2400</v>
      </c>
      <c r="H487">
        <v>1</v>
      </c>
      <c r="I487">
        <f t="shared" si="8"/>
        <v>2016.8067226890757</v>
      </c>
      <c r="L487" t="s">
        <v>1068</v>
      </c>
    </row>
    <row r="488" spans="1:12" x14ac:dyDescent="0.35">
      <c r="A488">
        <v>104520620</v>
      </c>
      <c r="B488" t="s">
        <v>13</v>
      </c>
      <c r="E488" t="s">
        <v>535</v>
      </c>
      <c r="F488" s="6" t="s">
        <v>544</v>
      </c>
      <c r="G488">
        <v>4650</v>
      </c>
      <c r="H488">
        <v>2</v>
      </c>
      <c r="I488">
        <f t="shared" si="8"/>
        <v>1953.7815126050421</v>
      </c>
      <c r="L488" t="s">
        <v>1068</v>
      </c>
    </row>
    <row r="489" spans="1:12" x14ac:dyDescent="0.35">
      <c r="A489">
        <v>104544250</v>
      </c>
      <c r="B489" t="s">
        <v>14</v>
      </c>
      <c r="E489" t="s">
        <v>535</v>
      </c>
      <c r="F489" t="s">
        <v>545</v>
      </c>
      <c r="G489">
        <v>1650</v>
      </c>
      <c r="H489">
        <v>1</v>
      </c>
      <c r="I489">
        <f t="shared" si="8"/>
        <v>1386.5546218487395</v>
      </c>
      <c r="L489" t="s">
        <v>1068</v>
      </c>
    </row>
    <row r="490" spans="1:12" x14ac:dyDescent="0.35">
      <c r="A490">
        <v>104526560</v>
      </c>
      <c r="B490" t="s">
        <v>15</v>
      </c>
      <c r="E490" t="s">
        <v>535</v>
      </c>
      <c r="F490" s="6" t="s">
        <v>546</v>
      </c>
      <c r="G490">
        <v>2490</v>
      </c>
      <c r="H490">
        <v>1</v>
      </c>
      <c r="I490">
        <f t="shared" si="8"/>
        <v>2092.4369747899159</v>
      </c>
      <c r="L490" t="s">
        <v>1065</v>
      </c>
    </row>
    <row r="491" spans="1:12" x14ac:dyDescent="0.35">
      <c r="A491">
        <v>104526560</v>
      </c>
      <c r="B491" t="s">
        <v>15</v>
      </c>
      <c r="E491" t="s">
        <v>535</v>
      </c>
      <c r="F491" t="s">
        <v>547</v>
      </c>
      <c r="G491">
        <v>1770</v>
      </c>
      <c r="H491">
        <v>1</v>
      </c>
      <c r="I491">
        <f t="shared" si="8"/>
        <v>1487.3949579831933</v>
      </c>
      <c r="L491" t="s">
        <v>1068</v>
      </c>
    </row>
    <row r="492" spans="1:12" x14ac:dyDescent="0.35">
      <c r="A492">
        <v>104534660</v>
      </c>
      <c r="B492" t="s">
        <v>18</v>
      </c>
      <c r="E492" t="s">
        <v>535</v>
      </c>
      <c r="F492" s="6" t="s">
        <v>548</v>
      </c>
      <c r="G492">
        <v>1150</v>
      </c>
      <c r="H492">
        <v>1</v>
      </c>
      <c r="I492">
        <f t="shared" si="8"/>
        <v>966.38655462184875</v>
      </c>
      <c r="L492" t="s">
        <v>1068</v>
      </c>
    </row>
    <row r="493" spans="1:12" x14ac:dyDescent="0.35">
      <c r="A493">
        <v>104524420</v>
      </c>
      <c r="B493" t="s">
        <v>24</v>
      </c>
      <c r="E493" t="s">
        <v>535</v>
      </c>
      <c r="F493" s="6" t="s">
        <v>549</v>
      </c>
      <c r="G493">
        <v>8000</v>
      </c>
      <c r="H493">
        <v>0.5</v>
      </c>
      <c r="I493">
        <f t="shared" si="8"/>
        <v>13445.378151260506</v>
      </c>
      <c r="L493" t="s">
        <v>1068</v>
      </c>
    </row>
    <row r="494" spans="1:12" x14ac:dyDescent="0.35">
      <c r="A494">
        <v>104537630</v>
      </c>
      <c r="B494" t="s">
        <v>25</v>
      </c>
      <c r="E494" t="s">
        <v>535</v>
      </c>
      <c r="F494" t="s">
        <v>550</v>
      </c>
      <c r="G494">
        <v>5990</v>
      </c>
      <c r="H494">
        <v>0.5</v>
      </c>
      <c r="I494">
        <f t="shared" si="8"/>
        <v>10067.226890756303</v>
      </c>
      <c r="L494" t="s">
        <v>1068</v>
      </c>
    </row>
    <row r="495" spans="1:12" x14ac:dyDescent="0.35">
      <c r="A495">
        <v>104540480</v>
      </c>
      <c r="B495" t="s">
        <v>28</v>
      </c>
      <c r="E495" t="s">
        <v>535</v>
      </c>
      <c r="F495" t="s">
        <v>551</v>
      </c>
      <c r="G495">
        <v>2000</v>
      </c>
      <c r="H495">
        <v>0.9</v>
      </c>
      <c r="I495">
        <f t="shared" si="8"/>
        <v>1867.4136321195144</v>
      </c>
      <c r="L495" t="s">
        <v>1068</v>
      </c>
    </row>
    <row r="496" spans="1:12" x14ac:dyDescent="0.35">
      <c r="A496">
        <v>104519250</v>
      </c>
      <c r="B496" t="s">
        <v>29</v>
      </c>
      <c r="E496" t="s">
        <v>535</v>
      </c>
      <c r="F496" t="s">
        <v>552</v>
      </c>
      <c r="G496">
        <v>1471</v>
      </c>
      <c r="H496">
        <v>0.9</v>
      </c>
      <c r="I496">
        <f t="shared" si="8"/>
        <v>1373.4827264239029</v>
      </c>
      <c r="L496" t="s">
        <v>1068</v>
      </c>
    </row>
    <row r="497" spans="1:12" x14ac:dyDescent="0.35">
      <c r="A497">
        <v>104540320</v>
      </c>
      <c r="B497" t="s">
        <v>48</v>
      </c>
      <c r="E497" t="s">
        <v>535</v>
      </c>
      <c r="F497" t="s">
        <v>553</v>
      </c>
      <c r="G497">
        <v>1090</v>
      </c>
      <c r="H497">
        <v>0.4</v>
      </c>
      <c r="I497">
        <f t="shared" si="8"/>
        <v>2289.9159663865548</v>
      </c>
      <c r="L497" t="s">
        <v>1065</v>
      </c>
    </row>
    <row r="498" spans="1:12" x14ac:dyDescent="0.35">
      <c r="A498">
        <v>104540330</v>
      </c>
      <c r="B498" t="s">
        <v>52</v>
      </c>
      <c r="E498" t="s">
        <v>535</v>
      </c>
      <c r="F498" t="s">
        <v>554</v>
      </c>
      <c r="G498">
        <v>740</v>
      </c>
      <c r="H498">
        <v>0.4</v>
      </c>
      <c r="I498">
        <f t="shared" si="8"/>
        <v>1554.6218487394958</v>
      </c>
      <c r="L498" t="s">
        <v>1066</v>
      </c>
    </row>
    <row r="499" spans="1:12" x14ac:dyDescent="0.35">
      <c r="A499">
        <v>104540240</v>
      </c>
      <c r="B499" t="s">
        <v>53</v>
      </c>
      <c r="E499" t="s">
        <v>535</v>
      </c>
      <c r="F499" t="s">
        <v>555</v>
      </c>
      <c r="G499">
        <v>890</v>
      </c>
      <c r="H499">
        <v>0.4</v>
      </c>
      <c r="I499">
        <f t="shared" si="8"/>
        <v>1869.747899159664</v>
      </c>
      <c r="L499" t="s">
        <v>1066</v>
      </c>
    </row>
    <row r="500" spans="1:12" x14ac:dyDescent="0.35">
      <c r="A500">
        <v>104540230</v>
      </c>
      <c r="B500" t="s">
        <v>54</v>
      </c>
      <c r="E500" t="s">
        <v>535</v>
      </c>
      <c r="F500" t="s">
        <v>556</v>
      </c>
      <c r="G500">
        <f>2 * 1690</f>
        <v>3380</v>
      </c>
      <c r="H500">
        <v>0.8</v>
      </c>
      <c r="I500">
        <f t="shared" si="8"/>
        <v>3550.4201680672272</v>
      </c>
      <c r="L500" t="s">
        <v>1068</v>
      </c>
    </row>
    <row r="501" spans="1:12" x14ac:dyDescent="0.35">
      <c r="A501">
        <v>104540310</v>
      </c>
      <c r="B501" t="s">
        <v>55</v>
      </c>
      <c r="E501" t="s">
        <v>535</v>
      </c>
      <c r="F501" t="s">
        <v>557</v>
      </c>
      <c r="G501">
        <v>1090</v>
      </c>
      <c r="H501">
        <v>0.4</v>
      </c>
      <c r="I501">
        <f t="shared" si="8"/>
        <v>2289.9159663865548</v>
      </c>
      <c r="L501" t="s">
        <v>1065</v>
      </c>
    </row>
    <row r="502" spans="1:12" x14ac:dyDescent="0.35">
      <c r="A502">
        <v>150001309</v>
      </c>
      <c r="B502" t="s">
        <v>56</v>
      </c>
      <c r="E502" t="s">
        <v>535</v>
      </c>
      <c r="F502" t="s">
        <v>558</v>
      </c>
      <c r="G502">
        <v>1090</v>
      </c>
      <c r="H502">
        <v>0.4</v>
      </c>
      <c r="I502">
        <f t="shared" si="8"/>
        <v>2289.9159663865548</v>
      </c>
      <c r="L502" t="s">
        <v>1068</v>
      </c>
    </row>
    <row r="503" spans="1:12" x14ac:dyDescent="0.35">
      <c r="A503">
        <v>104540350</v>
      </c>
      <c r="B503" t="s">
        <v>59</v>
      </c>
      <c r="E503" t="s">
        <v>535</v>
      </c>
      <c r="F503" t="s">
        <v>559</v>
      </c>
      <c r="G503">
        <v>1090</v>
      </c>
      <c r="H503">
        <v>0.4</v>
      </c>
      <c r="I503">
        <f t="shared" si="8"/>
        <v>2289.9159663865548</v>
      </c>
      <c r="L503" t="s">
        <v>1065</v>
      </c>
    </row>
    <row r="504" spans="1:12" x14ac:dyDescent="0.35">
      <c r="A504">
        <v>104540360</v>
      </c>
      <c r="B504" t="s">
        <v>61</v>
      </c>
      <c r="E504" t="s">
        <v>535</v>
      </c>
      <c r="F504" s="6" t="s">
        <v>560</v>
      </c>
      <c r="G504">
        <v>1090</v>
      </c>
      <c r="H504">
        <v>0.4</v>
      </c>
      <c r="I504">
        <f t="shared" si="8"/>
        <v>2289.9159663865548</v>
      </c>
      <c r="L504" t="s">
        <v>1065</v>
      </c>
    </row>
    <row r="505" spans="1:12" x14ac:dyDescent="0.35">
      <c r="A505">
        <v>104540210</v>
      </c>
      <c r="B505" t="s">
        <v>62</v>
      </c>
      <c r="E505" t="s">
        <v>535</v>
      </c>
      <c r="F505" t="s">
        <v>561</v>
      </c>
      <c r="G505">
        <v>1090</v>
      </c>
      <c r="H505">
        <v>0.4</v>
      </c>
      <c r="I505">
        <f t="shared" si="8"/>
        <v>2289.9159663865548</v>
      </c>
      <c r="L505" t="s">
        <v>1065</v>
      </c>
    </row>
    <row r="506" spans="1:12" x14ac:dyDescent="0.35">
      <c r="A506">
        <v>104540220</v>
      </c>
      <c r="B506" t="s">
        <v>63</v>
      </c>
      <c r="E506" t="s">
        <v>535</v>
      </c>
      <c r="F506" t="s">
        <v>562</v>
      </c>
      <c r="G506">
        <v>1090</v>
      </c>
      <c r="H506">
        <v>0.4</v>
      </c>
      <c r="I506">
        <f t="shared" si="8"/>
        <v>2289.9159663865548</v>
      </c>
      <c r="L506" t="s">
        <v>1065</v>
      </c>
    </row>
    <row r="507" spans="1:12" x14ac:dyDescent="0.35">
      <c r="A507">
        <v>104529870</v>
      </c>
      <c r="B507" t="s">
        <v>76</v>
      </c>
      <c r="E507" t="s">
        <v>535</v>
      </c>
      <c r="F507" s="6" t="s">
        <v>563</v>
      </c>
      <c r="G507">
        <f>88592</f>
        <v>88592</v>
      </c>
      <c r="H507">
        <f>4 *2.26</f>
        <v>9.0399999999999991</v>
      </c>
      <c r="I507">
        <f>G507/H507 / 1.19</f>
        <v>8235.2941176470613</v>
      </c>
      <c r="L507" t="s">
        <v>1068</v>
      </c>
    </row>
    <row r="508" spans="1:12" x14ac:dyDescent="0.35">
      <c r="A508">
        <v>104527430</v>
      </c>
      <c r="B508" t="s">
        <v>77</v>
      </c>
      <c r="E508" t="s">
        <v>535</v>
      </c>
      <c r="F508" s="6" t="s">
        <v>564</v>
      </c>
      <c r="G508">
        <v>39990</v>
      </c>
      <c r="H508">
        <v>10</v>
      </c>
      <c r="I508">
        <f>G508/H508/1.19</f>
        <v>3360.5042016806724</v>
      </c>
      <c r="L508" t="s">
        <v>1068</v>
      </c>
    </row>
    <row r="509" spans="1:12" x14ac:dyDescent="0.35">
      <c r="A509">
        <v>104527520</v>
      </c>
      <c r="B509" t="s">
        <v>79</v>
      </c>
      <c r="E509" t="s">
        <v>535</v>
      </c>
      <c r="F509" s="6" t="s">
        <v>565</v>
      </c>
      <c r="G509">
        <v>19142</v>
      </c>
      <c r="H509">
        <f>2.5 *4</f>
        <v>10</v>
      </c>
      <c r="I509">
        <f>G509/H509</f>
        <v>1914.2</v>
      </c>
      <c r="L509" t="s">
        <v>1068</v>
      </c>
    </row>
    <row r="510" spans="1:12" x14ac:dyDescent="0.35">
      <c r="A510">
        <v>104560910</v>
      </c>
      <c r="B510" t="s">
        <v>80</v>
      </c>
      <c r="E510" t="s">
        <v>535</v>
      </c>
      <c r="F510" t="s">
        <v>566</v>
      </c>
      <c r="G510">
        <v>34650</v>
      </c>
      <c r="H510">
        <v>1</v>
      </c>
      <c r="I510">
        <f t="shared" ref="I510:I518" si="9">G510/H510/1.19</f>
        <v>29117.647058823532</v>
      </c>
      <c r="L510" t="s">
        <v>1068</v>
      </c>
    </row>
    <row r="511" spans="1:12" x14ac:dyDescent="0.35">
      <c r="A511">
        <v>104254150</v>
      </c>
      <c r="B511" t="s">
        <v>81</v>
      </c>
      <c r="E511" t="s">
        <v>535</v>
      </c>
      <c r="F511" s="6" t="s">
        <v>567</v>
      </c>
      <c r="G511">
        <v>48990</v>
      </c>
      <c r="H511">
        <v>3.2639999999999998</v>
      </c>
      <c r="I511">
        <f t="shared" si="9"/>
        <v>12612.7656945131</v>
      </c>
      <c r="L511" t="s">
        <v>1068</v>
      </c>
    </row>
    <row r="512" spans="1:12" x14ac:dyDescent="0.35">
      <c r="A512">
        <v>104523150</v>
      </c>
      <c r="B512" t="s">
        <v>82</v>
      </c>
      <c r="E512" t="s">
        <v>535</v>
      </c>
      <c r="F512" s="6" t="s">
        <v>568</v>
      </c>
      <c r="G512">
        <v>38388</v>
      </c>
      <c r="H512">
        <v>0.79200000000000004</v>
      </c>
      <c r="I512">
        <f t="shared" si="9"/>
        <v>40730.837789661316</v>
      </c>
      <c r="L512" t="s">
        <v>1068</v>
      </c>
    </row>
    <row r="513" spans="1:12" x14ac:dyDescent="0.35">
      <c r="A513">
        <v>104523170</v>
      </c>
      <c r="B513" t="s">
        <v>83</v>
      </c>
      <c r="E513" t="s">
        <v>535</v>
      </c>
      <c r="F513" t="s">
        <v>569</v>
      </c>
      <c r="G513">
        <v>37627</v>
      </c>
      <c r="H513">
        <v>2.016</v>
      </c>
      <c r="I513">
        <f t="shared" si="9"/>
        <v>15684.190342803789</v>
      </c>
      <c r="L513" t="s">
        <v>1068</v>
      </c>
    </row>
    <row r="514" spans="1:12" x14ac:dyDescent="0.35">
      <c r="A514">
        <v>105154330</v>
      </c>
      <c r="B514" t="s">
        <v>84</v>
      </c>
      <c r="E514" t="s">
        <v>535</v>
      </c>
      <c r="F514" s="6" t="s">
        <v>570</v>
      </c>
      <c r="G514">
        <v>36146</v>
      </c>
      <c r="H514">
        <v>3.6</v>
      </c>
      <c r="I514">
        <f t="shared" si="9"/>
        <v>8437.4416433239967</v>
      </c>
      <c r="L514" t="s">
        <v>1068</v>
      </c>
    </row>
    <row r="515" spans="1:12" x14ac:dyDescent="0.35">
      <c r="A515">
        <v>105154610</v>
      </c>
      <c r="B515" t="s">
        <v>88</v>
      </c>
      <c r="E515" t="s">
        <v>535</v>
      </c>
      <c r="F515" t="s">
        <v>571</v>
      </c>
      <c r="G515">
        <v>36245</v>
      </c>
      <c r="H515">
        <v>2.4</v>
      </c>
      <c r="I515">
        <f t="shared" si="9"/>
        <v>12690.826330532214</v>
      </c>
      <c r="L515" t="s">
        <v>1068</v>
      </c>
    </row>
    <row r="516" spans="1:12" x14ac:dyDescent="0.35">
      <c r="A516">
        <v>104523160</v>
      </c>
      <c r="B516" t="s">
        <v>90</v>
      </c>
      <c r="E516" t="s">
        <v>535</v>
      </c>
      <c r="F516" s="6" t="s">
        <v>572</v>
      </c>
      <c r="G516">
        <v>30345</v>
      </c>
      <c r="H516">
        <v>2.448</v>
      </c>
      <c r="I516">
        <f t="shared" si="9"/>
        <v>10416.666666666668</v>
      </c>
      <c r="L516" t="s">
        <v>1068</v>
      </c>
    </row>
    <row r="517" spans="1:12" x14ac:dyDescent="0.35">
      <c r="A517">
        <v>104529530</v>
      </c>
      <c r="B517" t="s">
        <v>92</v>
      </c>
      <c r="E517" t="s">
        <v>535</v>
      </c>
      <c r="F517" t="s">
        <v>573</v>
      </c>
      <c r="G517">
        <v>32763</v>
      </c>
      <c r="H517">
        <v>3.36</v>
      </c>
      <c r="I517">
        <f t="shared" si="9"/>
        <v>8194.0276110444174</v>
      </c>
      <c r="L517" t="s">
        <v>1068</v>
      </c>
    </row>
    <row r="518" spans="1:12" x14ac:dyDescent="0.35">
      <c r="A518">
        <v>104518330</v>
      </c>
      <c r="B518" t="s">
        <v>93</v>
      </c>
      <c r="E518" t="s">
        <v>535</v>
      </c>
      <c r="G518">
        <v>42515</v>
      </c>
      <c r="H518">
        <v>2.7</v>
      </c>
      <c r="I518">
        <f t="shared" si="9"/>
        <v>13232.181761593527</v>
      </c>
      <c r="L518" t="s">
        <v>1068</v>
      </c>
    </row>
    <row r="519" spans="1:12" x14ac:dyDescent="0.35">
      <c r="A519">
        <v>104254140</v>
      </c>
      <c r="B519" t="s">
        <v>94</v>
      </c>
      <c r="E519" t="s">
        <v>535</v>
      </c>
      <c r="F519" t="s">
        <v>574</v>
      </c>
      <c r="G519">
        <v>21227</v>
      </c>
      <c r="L519" t="s">
        <v>1068</v>
      </c>
    </row>
    <row r="520" spans="1:12" x14ac:dyDescent="0.35">
      <c r="A520">
        <v>104517170</v>
      </c>
      <c r="B520" t="s">
        <v>96</v>
      </c>
      <c r="E520" t="s">
        <v>535</v>
      </c>
      <c r="G520">
        <v>37900</v>
      </c>
      <c r="H520">
        <v>3</v>
      </c>
      <c r="I520">
        <f t="shared" ref="I520:I536" si="10">G520/H520/1.19</f>
        <v>10616.246498599441</v>
      </c>
      <c r="L520" t="s">
        <v>1068</v>
      </c>
    </row>
    <row r="521" spans="1:12" x14ac:dyDescent="0.35">
      <c r="A521">
        <v>104521840</v>
      </c>
      <c r="B521" t="s">
        <v>97</v>
      </c>
      <c r="E521" t="s">
        <v>535</v>
      </c>
      <c r="F521" t="s">
        <v>575</v>
      </c>
      <c r="G521">
        <v>82945</v>
      </c>
      <c r="H521">
        <v>6.8</v>
      </c>
      <c r="I521">
        <f t="shared" si="10"/>
        <v>10250.247157686605</v>
      </c>
      <c r="L521" t="s">
        <v>1068</v>
      </c>
    </row>
    <row r="522" spans="1:12" x14ac:dyDescent="0.35">
      <c r="A522">
        <v>104534790</v>
      </c>
      <c r="B522" t="s">
        <v>98</v>
      </c>
      <c r="E522" t="s">
        <v>535</v>
      </c>
      <c r="F522" t="s">
        <v>576</v>
      </c>
      <c r="G522">
        <v>18290</v>
      </c>
      <c r="H522">
        <v>1.36</v>
      </c>
      <c r="I522">
        <f t="shared" si="10"/>
        <v>11301.285219970341</v>
      </c>
      <c r="L522" t="s">
        <v>1068</v>
      </c>
    </row>
    <row r="523" spans="1:12" x14ac:dyDescent="0.35">
      <c r="A523">
        <v>104547160</v>
      </c>
      <c r="B523" t="s">
        <v>99</v>
      </c>
      <c r="E523" t="s">
        <v>535</v>
      </c>
      <c r="F523" t="s">
        <v>577</v>
      </c>
      <c r="G523">
        <v>85383</v>
      </c>
      <c r="H523">
        <v>13.6</v>
      </c>
      <c r="I523">
        <f t="shared" si="10"/>
        <v>5275.7661888284729</v>
      </c>
      <c r="L523" t="s">
        <v>1068</v>
      </c>
    </row>
    <row r="524" spans="1:12" x14ac:dyDescent="0.35">
      <c r="A524">
        <v>104541760</v>
      </c>
      <c r="B524" t="s">
        <v>100</v>
      </c>
      <c r="E524" t="s">
        <v>578</v>
      </c>
      <c r="F524" t="s">
        <v>579</v>
      </c>
      <c r="G524">
        <v>5295500</v>
      </c>
      <c r="H524">
        <f>10 * 1.36 * 50</f>
        <v>680.00000000000011</v>
      </c>
      <c r="I524">
        <f t="shared" si="10"/>
        <v>6544.1176470588234</v>
      </c>
      <c r="L524" t="s">
        <v>1068</v>
      </c>
    </row>
    <row r="525" spans="1:12" x14ac:dyDescent="0.35">
      <c r="A525">
        <v>104534980</v>
      </c>
      <c r="B525" t="s">
        <v>101</v>
      </c>
      <c r="E525" t="s">
        <v>535</v>
      </c>
      <c r="F525" s="6" t="s">
        <v>580</v>
      </c>
      <c r="G525">
        <v>6490</v>
      </c>
      <c r="H525">
        <v>0.25</v>
      </c>
      <c r="I525">
        <f t="shared" si="10"/>
        <v>21815.126050420167</v>
      </c>
      <c r="L525" t="s">
        <v>1068</v>
      </c>
    </row>
    <row r="526" spans="1:12" x14ac:dyDescent="0.35">
      <c r="A526">
        <v>104500860</v>
      </c>
      <c r="B526" t="s">
        <v>104</v>
      </c>
      <c r="E526" t="s">
        <v>535</v>
      </c>
      <c r="F526" t="s">
        <v>581</v>
      </c>
      <c r="G526">
        <v>8990</v>
      </c>
      <c r="H526">
        <v>5</v>
      </c>
      <c r="I526">
        <f t="shared" si="10"/>
        <v>1510.9243697478992</v>
      </c>
      <c r="L526" t="s">
        <v>1068</v>
      </c>
    </row>
    <row r="527" spans="1:12" x14ac:dyDescent="0.35">
      <c r="A527">
        <v>105045100</v>
      </c>
      <c r="B527" t="s">
        <v>116</v>
      </c>
      <c r="E527" t="s">
        <v>578</v>
      </c>
      <c r="F527" s="6" t="s">
        <v>582</v>
      </c>
      <c r="G527">
        <v>23990</v>
      </c>
      <c r="H527">
        <v>3</v>
      </c>
      <c r="I527">
        <f t="shared" si="10"/>
        <v>6719.8879551820737</v>
      </c>
      <c r="L527" t="s">
        <v>1068</v>
      </c>
    </row>
    <row r="528" spans="1:12" x14ac:dyDescent="0.35">
      <c r="A528">
        <v>104520680</v>
      </c>
      <c r="B528" t="s">
        <v>117</v>
      </c>
      <c r="E528" t="s">
        <v>535</v>
      </c>
      <c r="F528" t="s">
        <v>583</v>
      </c>
      <c r="G528">
        <v>15590</v>
      </c>
      <c r="H528">
        <v>3</v>
      </c>
      <c r="I528">
        <f t="shared" si="10"/>
        <v>4366.9467787114854</v>
      </c>
      <c r="L528" t="s">
        <v>1068</v>
      </c>
    </row>
    <row r="529" spans="1:12" x14ac:dyDescent="0.35">
      <c r="A529">
        <v>104528760</v>
      </c>
      <c r="B529" t="s">
        <v>118</v>
      </c>
      <c r="E529" t="s">
        <v>584</v>
      </c>
      <c r="F529" s="6" t="s">
        <v>585</v>
      </c>
      <c r="G529">
        <v>28524</v>
      </c>
      <c r="H529">
        <v>6</v>
      </c>
      <c r="I529">
        <f>G529/H529</f>
        <v>4754</v>
      </c>
      <c r="L529" t="s">
        <v>1067</v>
      </c>
    </row>
    <row r="530" spans="1:12" x14ac:dyDescent="0.35">
      <c r="A530">
        <v>104538110</v>
      </c>
      <c r="B530" t="s">
        <v>119</v>
      </c>
      <c r="E530" t="s">
        <v>578</v>
      </c>
      <c r="F530" t="s">
        <v>586</v>
      </c>
      <c r="G530">
        <v>11400</v>
      </c>
      <c r="H530">
        <v>3.8</v>
      </c>
      <c r="I530">
        <f t="shared" si="10"/>
        <v>2521.0084033613448</v>
      </c>
      <c r="L530" t="s">
        <v>1068</v>
      </c>
    </row>
    <row r="531" spans="1:12" x14ac:dyDescent="0.35">
      <c r="A531">
        <v>201200013</v>
      </c>
      <c r="B531" t="s">
        <v>120</v>
      </c>
      <c r="E531" t="s">
        <v>535</v>
      </c>
      <c r="F531" t="s">
        <v>587</v>
      </c>
      <c r="G531">
        <v>2290</v>
      </c>
      <c r="H531">
        <v>0.9</v>
      </c>
      <c r="I531">
        <f t="shared" si="10"/>
        <v>2138.1886087768439</v>
      </c>
      <c r="L531" t="s">
        <v>1068</v>
      </c>
    </row>
    <row r="532" spans="1:12" x14ac:dyDescent="0.35">
      <c r="A532">
        <v>104528900</v>
      </c>
      <c r="B532" t="s">
        <v>121</v>
      </c>
      <c r="E532" t="s">
        <v>535</v>
      </c>
      <c r="F532" t="s">
        <v>588</v>
      </c>
      <c r="G532">
        <v>3876</v>
      </c>
      <c r="H532">
        <v>1</v>
      </c>
      <c r="I532">
        <f t="shared" si="10"/>
        <v>3257.1428571428573</v>
      </c>
      <c r="L532" t="s">
        <v>1068</v>
      </c>
    </row>
    <row r="533" spans="1:12" x14ac:dyDescent="0.35">
      <c r="A533">
        <v>104530290</v>
      </c>
      <c r="B533" t="s">
        <v>122</v>
      </c>
      <c r="E533" t="s">
        <v>535</v>
      </c>
      <c r="F533" t="s">
        <v>589</v>
      </c>
      <c r="G533">
        <f>95900 / 4</f>
        <v>23975</v>
      </c>
      <c r="H533">
        <v>3.78</v>
      </c>
      <c r="I533">
        <f t="shared" si="10"/>
        <v>5329.909741674448</v>
      </c>
      <c r="L533" t="s">
        <v>1068</v>
      </c>
    </row>
    <row r="534" spans="1:12" x14ac:dyDescent="0.35">
      <c r="A534">
        <v>150000140</v>
      </c>
      <c r="B534" t="s">
        <v>123</v>
      </c>
      <c r="E534" t="s">
        <v>578</v>
      </c>
      <c r="F534" t="s">
        <v>590</v>
      </c>
      <c r="G534">
        <v>8290</v>
      </c>
      <c r="H534">
        <v>1.94</v>
      </c>
      <c r="I534">
        <f t="shared" si="10"/>
        <v>3590.9209044442518</v>
      </c>
      <c r="L534" t="s">
        <v>1066</v>
      </c>
    </row>
    <row r="535" spans="1:12" x14ac:dyDescent="0.35">
      <c r="A535">
        <v>104351590</v>
      </c>
      <c r="B535" t="s">
        <v>126</v>
      </c>
      <c r="E535" t="s">
        <v>578</v>
      </c>
      <c r="F535" t="s">
        <v>591</v>
      </c>
      <c r="G535">
        <v>41990</v>
      </c>
      <c r="H535">
        <v>5.5</v>
      </c>
      <c r="I535">
        <f t="shared" si="10"/>
        <v>6415.5844155844161</v>
      </c>
      <c r="L535" t="s">
        <v>1068</v>
      </c>
    </row>
    <row r="536" spans="1:12" x14ac:dyDescent="0.35">
      <c r="A536">
        <v>101520140</v>
      </c>
      <c r="B536" t="s">
        <v>132</v>
      </c>
      <c r="E536" t="s">
        <v>535</v>
      </c>
      <c r="F536" t="s">
        <v>592</v>
      </c>
      <c r="G536">
        <v>5390</v>
      </c>
      <c r="H536">
        <v>0.81</v>
      </c>
      <c r="I536">
        <f t="shared" si="10"/>
        <v>5591.8663761801017</v>
      </c>
      <c r="L536" t="s">
        <v>1068</v>
      </c>
    </row>
    <row r="537" spans="1:12" x14ac:dyDescent="0.35">
      <c r="A537">
        <v>104519180</v>
      </c>
      <c r="B537" t="s">
        <v>138</v>
      </c>
      <c r="E537" t="s">
        <v>584</v>
      </c>
      <c r="F537" t="s">
        <v>593</v>
      </c>
      <c r="G537">
        <v>32850</v>
      </c>
      <c r="H537">
        <v>15</v>
      </c>
      <c r="I537">
        <f>G537/H537</f>
        <v>2190</v>
      </c>
      <c r="L537" t="s">
        <v>1067</v>
      </c>
    </row>
    <row r="538" spans="1:12" x14ac:dyDescent="0.35">
      <c r="A538">
        <v>104519090</v>
      </c>
      <c r="B538" t="s">
        <v>146</v>
      </c>
      <c r="E538" t="s">
        <v>535</v>
      </c>
      <c r="F538" t="s">
        <v>594</v>
      </c>
      <c r="G538">
        <v>150000</v>
      </c>
      <c r="H538">
        <v>7.5</v>
      </c>
      <c r="I538">
        <f t="shared" ref="I538:I544" si="11">G538/H538/1.19</f>
        <v>16806.722689075632</v>
      </c>
      <c r="L538" t="s">
        <v>1068</v>
      </c>
    </row>
    <row r="539" spans="1:12" x14ac:dyDescent="0.35">
      <c r="A539">
        <v>104521670</v>
      </c>
      <c r="B539" t="s">
        <v>154</v>
      </c>
      <c r="E539" t="s">
        <v>535</v>
      </c>
      <c r="F539" t="s">
        <v>595</v>
      </c>
      <c r="G539">
        <v>15990</v>
      </c>
      <c r="H539">
        <v>1</v>
      </c>
      <c r="I539">
        <f t="shared" si="11"/>
        <v>13436.974789915967</v>
      </c>
      <c r="L539" t="s">
        <v>1068</v>
      </c>
    </row>
    <row r="540" spans="1:12" x14ac:dyDescent="0.35">
      <c r="A540">
        <v>104521770</v>
      </c>
      <c r="B540" t="s">
        <v>161</v>
      </c>
      <c r="E540" t="s">
        <v>578</v>
      </c>
      <c r="F540" t="s">
        <v>596</v>
      </c>
      <c r="G540">
        <v>9490</v>
      </c>
      <c r="H540">
        <v>2.5</v>
      </c>
      <c r="I540">
        <f t="shared" si="11"/>
        <v>3189.9159663865548</v>
      </c>
      <c r="L540" t="s">
        <v>1066</v>
      </c>
    </row>
    <row r="541" spans="1:12" x14ac:dyDescent="0.35">
      <c r="A541">
        <v>104321070</v>
      </c>
      <c r="B541" t="s">
        <v>164</v>
      </c>
      <c r="E541" t="s">
        <v>578</v>
      </c>
      <c r="F541" t="s">
        <v>597</v>
      </c>
      <c r="G541">
        <v>7690</v>
      </c>
      <c r="H541">
        <v>2.5</v>
      </c>
      <c r="I541">
        <f t="shared" si="11"/>
        <v>2584.8739495798322</v>
      </c>
      <c r="L541" t="s">
        <v>1066</v>
      </c>
    </row>
    <row r="542" spans="1:12" x14ac:dyDescent="0.35">
      <c r="A542">
        <v>104519700</v>
      </c>
      <c r="B542" t="s">
        <v>167</v>
      </c>
      <c r="E542" t="s">
        <v>535</v>
      </c>
      <c r="F542" t="s">
        <v>598</v>
      </c>
      <c r="G542">
        <v>4590</v>
      </c>
      <c r="H542">
        <v>1</v>
      </c>
      <c r="I542">
        <f t="shared" si="11"/>
        <v>3857.1428571428573</v>
      </c>
      <c r="L542" t="s">
        <v>1068</v>
      </c>
    </row>
    <row r="543" spans="1:12" x14ac:dyDescent="0.35">
      <c r="A543">
        <v>104539710</v>
      </c>
      <c r="B543" t="s">
        <v>169</v>
      </c>
      <c r="E543" t="s">
        <v>578</v>
      </c>
      <c r="F543" t="s">
        <v>599</v>
      </c>
      <c r="G543">
        <v>11990</v>
      </c>
      <c r="H543">
        <v>2.5</v>
      </c>
      <c r="I543">
        <f t="shared" si="11"/>
        <v>4030.2521008403364</v>
      </c>
      <c r="L543" t="s">
        <v>1066</v>
      </c>
    </row>
    <row r="544" spans="1:12" x14ac:dyDescent="0.35">
      <c r="A544">
        <v>104519860</v>
      </c>
      <c r="B544" t="s">
        <v>172</v>
      </c>
      <c r="E544" t="s">
        <v>578</v>
      </c>
      <c r="F544" t="s">
        <v>600</v>
      </c>
      <c r="G544">
        <v>16000</v>
      </c>
      <c r="H544">
        <v>0.5</v>
      </c>
      <c r="I544">
        <f t="shared" si="11"/>
        <v>26890.756302521011</v>
      </c>
      <c r="L544" t="s">
        <v>1068</v>
      </c>
    </row>
    <row r="545" spans="1:12" x14ac:dyDescent="0.35">
      <c r="A545">
        <v>104544900</v>
      </c>
      <c r="B545" t="s">
        <v>174</v>
      </c>
      <c r="E545" t="s">
        <v>578</v>
      </c>
      <c r="F545" t="s">
        <v>601</v>
      </c>
      <c r="G545">
        <v>9215</v>
      </c>
      <c r="H545">
        <v>1</v>
      </c>
      <c r="I545">
        <f>G545/H545</f>
        <v>9215</v>
      </c>
      <c r="L545" t="s">
        <v>1068</v>
      </c>
    </row>
    <row r="546" spans="1:12" x14ac:dyDescent="0.35">
      <c r="A546">
        <v>104544910</v>
      </c>
      <c r="B546" t="s">
        <v>175</v>
      </c>
      <c r="E546" t="s">
        <v>578</v>
      </c>
      <c r="F546" t="s">
        <v>602</v>
      </c>
      <c r="G546">
        <v>12300</v>
      </c>
      <c r="H546">
        <v>1</v>
      </c>
      <c r="I546">
        <f>G546/H546</f>
        <v>12300</v>
      </c>
      <c r="L546" t="s">
        <v>1068</v>
      </c>
    </row>
    <row r="547" spans="1:12" x14ac:dyDescent="0.35">
      <c r="A547">
        <v>104512950</v>
      </c>
      <c r="B547" t="s">
        <v>177</v>
      </c>
      <c r="E547" t="s">
        <v>578</v>
      </c>
      <c r="F547" t="s">
        <v>603</v>
      </c>
      <c r="G547">
        <v>97506</v>
      </c>
      <c r="H547">
        <v>16</v>
      </c>
      <c r="I547">
        <f t="shared" ref="I547:I576" si="12">G547/H547/1.19</f>
        <v>5121.1134453781515</v>
      </c>
      <c r="L547" t="s">
        <v>1068</v>
      </c>
    </row>
    <row r="548" spans="1:12" x14ac:dyDescent="0.35">
      <c r="A548">
        <v>104544090</v>
      </c>
      <c r="B548" t="s">
        <v>180</v>
      </c>
      <c r="E548" t="s">
        <v>535</v>
      </c>
      <c r="F548" t="s">
        <v>604</v>
      </c>
      <c r="G548">
        <v>6990</v>
      </c>
      <c r="H548">
        <v>1</v>
      </c>
      <c r="I548">
        <f t="shared" si="12"/>
        <v>5873.9495798319331</v>
      </c>
      <c r="L548" t="s">
        <v>1068</v>
      </c>
    </row>
    <row r="549" spans="1:12" x14ac:dyDescent="0.35">
      <c r="A549">
        <v>105045410</v>
      </c>
      <c r="B549" t="s">
        <v>185</v>
      </c>
      <c r="E549" t="s">
        <v>535</v>
      </c>
      <c r="F549" t="s">
        <v>605</v>
      </c>
      <c r="G549">
        <v>9290</v>
      </c>
      <c r="H549">
        <v>1</v>
      </c>
      <c r="I549">
        <f t="shared" si="12"/>
        <v>7806.722689075631</v>
      </c>
      <c r="L549" t="s">
        <v>1068</v>
      </c>
    </row>
    <row r="550" spans="1:12" x14ac:dyDescent="0.35">
      <c r="A550">
        <v>104519290</v>
      </c>
      <c r="B550" t="s">
        <v>195</v>
      </c>
      <c r="E550" t="s">
        <v>578</v>
      </c>
      <c r="F550" t="s">
        <v>606</v>
      </c>
      <c r="G550">
        <v>10990</v>
      </c>
      <c r="H550">
        <v>1</v>
      </c>
      <c r="I550">
        <f t="shared" si="12"/>
        <v>9235.2941176470595</v>
      </c>
      <c r="L550" t="s">
        <v>1068</v>
      </c>
    </row>
    <row r="551" spans="1:12" x14ac:dyDescent="0.35">
      <c r="A551">
        <v>104340050</v>
      </c>
      <c r="B551" t="s">
        <v>196</v>
      </c>
      <c r="E551" t="s">
        <v>535</v>
      </c>
      <c r="F551" t="s">
        <v>607</v>
      </c>
      <c r="G551">
        <v>9900</v>
      </c>
      <c r="H551">
        <v>1</v>
      </c>
      <c r="I551">
        <f t="shared" si="12"/>
        <v>8319.3277310924368</v>
      </c>
      <c r="L551" t="s">
        <v>1068</v>
      </c>
    </row>
    <row r="552" spans="1:12" x14ac:dyDescent="0.35">
      <c r="A552">
        <v>104340780</v>
      </c>
      <c r="B552" t="s">
        <v>197</v>
      </c>
      <c r="E552" t="s">
        <v>535</v>
      </c>
      <c r="F552" t="s">
        <v>608</v>
      </c>
      <c r="G552">
        <v>7900</v>
      </c>
      <c r="H552">
        <v>1</v>
      </c>
      <c r="I552">
        <f t="shared" si="12"/>
        <v>6638.6554621848745</v>
      </c>
      <c r="L552" t="s">
        <v>1068</v>
      </c>
    </row>
    <row r="553" spans="1:12" x14ac:dyDescent="0.35">
      <c r="A553">
        <v>104544770</v>
      </c>
      <c r="B553" t="s">
        <v>198</v>
      </c>
      <c r="E553" t="s">
        <v>535</v>
      </c>
      <c r="F553" t="s">
        <v>609</v>
      </c>
      <c r="G553">
        <v>14990</v>
      </c>
      <c r="H553">
        <v>1</v>
      </c>
      <c r="I553">
        <f t="shared" si="12"/>
        <v>12596.638655462186</v>
      </c>
      <c r="L553" t="s">
        <v>1068</v>
      </c>
    </row>
    <row r="554" spans="1:12" x14ac:dyDescent="0.35">
      <c r="A554">
        <v>104539340</v>
      </c>
      <c r="B554" t="s">
        <v>199</v>
      </c>
      <c r="E554" t="s">
        <v>535</v>
      </c>
      <c r="F554" t="s">
        <v>610</v>
      </c>
      <c r="G554">
        <v>37436</v>
      </c>
      <c r="H554">
        <v>10</v>
      </c>
      <c r="I554">
        <f t="shared" si="12"/>
        <v>3145.8823529411766</v>
      </c>
      <c r="L554" t="s">
        <v>1068</v>
      </c>
    </row>
    <row r="555" spans="1:12" x14ac:dyDescent="0.35">
      <c r="A555">
        <v>102200086</v>
      </c>
      <c r="B555" t="s">
        <v>201</v>
      </c>
      <c r="E555" t="s">
        <v>535</v>
      </c>
      <c r="F555" t="s">
        <v>611</v>
      </c>
      <c r="G555">
        <v>970</v>
      </c>
      <c r="H555">
        <v>0.4</v>
      </c>
      <c r="I555">
        <f t="shared" si="12"/>
        <v>2037.8151260504203</v>
      </c>
      <c r="L555" t="s">
        <v>1068</v>
      </c>
    </row>
    <row r="556" spans="1:12" x14ac:dyDescent="0.35">
      <c r="A556">
        <v>104540300</v>
      </c>
      <c r="B556" t="s">
        <v>202</v>
      </c>
      <c r="E556" t="s">
        <v>578</v>
      </c>
      <c r="F556" t="s">
        <v>612</v>
      </c>
      <c r="G556">
        <v>9820</v>
      </c>
      <c r="H556">
        <v>5</v>
      </c>
      <c r="I556">
        <f t="shared" si="12"/>
        <v>1650.420168067227</v>
      </c>
      <c r="L556" t="s">
        <v>1066</v>
      </c>
    </row>
    <row r="557" spans="1:12" x14ac:dyDescent="0.35">
      <c r="A557">
        <v>104540280</v>
      </c>
      <c r="B557" t="s">
        <v>203</v>
      </c>
      <c r="E557" t="s">
        <v>578</v>
      </c>
      <c r="F557" t="s">
        <v>613</v>
      </c>
      <c r="G557">
        <v>1390</v>
      </c>
      <c r="H557">
        <v>0.33</v>
      </c>
      <c r="I557">
        <f t="shared" si="12"/>
        <v>3539.5976572447162</v>
      </c>
      <c r="L557" t="s">
        <v>1066</v>
      </c>
    </row>
    <row r="558" spans="1:12" x14ac:dyDescent="0.35">
      <c r="A558">
        <v>104540190</v>
      </c>
      <c r="B558" t="s">
        <v>204</v>
      </c>
      <c r="E558" t="s">
        <v>578</v>
      </c>
      <c r="F558" t="s">
        <v>614</v>
      </c>
      <c r="G558">
        <v>9820</v>
      </c>
      <c r="H558">
        <v>5</v>
      </c>
      <c r="I558">
        <f t="shared" si="12"/>
        <v>1650.420168067227</v>
      </c>
      <c r="L558" t="s">
        <v>1066</v>
      </c>
    </row>
    <row r="559" spans="1:12" x14ac:dyDescent="0.35">
      <c r="A559">
        <v>102200082</v>
      </c>
      <c r="B559" t="s">
        <v>205</v>
      </c>
      <c r="E559" t="s">
        <v>535</v>
      </c>
      <c r="F559" t="s">
        <v>615</v>
      </c>
      <c r="G559">
        <v>970</v>
      </c>
      <c r="H559">
        <v>0.4</v>
      </c>
      <c r="I559">
        <f t="shared" si="12"/>
        <v>2037.8151260504203</v>
      </c>
      <c r="L559" t="s">
        <v>1068</v>
      </c>
    </row>
    <row r="560" spans="1:12" x14ac:dyDescent="0.35">
      <c r="A560">
        <v>104540290</v>
      </c>
      <c r="B560" t="s">
        <v>206</v>
      </c>
      <c r="E560" t="s">
        <v>578</v>
      </c>
      <c r="F560" t="s">
        <v>616</v>
      </c>
      <c r="G560">
        <v>9820</v>
      </c>
      <c r="H560">
        <v>5</v>
      </c>
      <c r="I560">
        <f t="shared" si="12"/>
        <v>1650.420168067227</v>
      </c>
      <c r="L560" t="s">
        <v>1066</v>
      </c>
    </row>
    <row r="561" spans="1:12" x14ac:dyDescent="0.35">
      <c r="A561">
        <v>150001309</v>
      </c>
      <c r="B561" t="s">
        <v>56</v>
      </c>
      <c r="E561" t="s">
        <v>578</v>
      </c>
      <c r="F561" t="s">
        <v>617</v>
      </c>
      <c r="G561">
        <v>740</v>
      </c>
      <c r="H561">
        <v>0.4</v>
      </c>
      <c r="I561">
        <f t="shared" si="12"/>
        <v>1554.6218487394958</v>
      </c>
      <c r="L561" t="s">
        <v>1066</v>
      </c>
    </row>
    <row r="562" spans="1:12" x14ac:dyDescent="0.35">
      <c r="A562">
        <v>104540180</v>
      </c>
      <c r="B562" t="s">
        <v>207</v>
      </c>
      <c r="E562" t="s">
        <v>535</v>
      </c>
      <c r="F562" t="s">
        <v>618</v>
      </c>
      <c r="G562">
        <v>9400</v>
      </c>
      <c r="H562">
        <v>5</v>
      </c>
      <c r="I562">
        <f t="shared" si="12"/>
        <v>1579.8319327731092</v>
      </c>
      <c r="L562" t="s">
        <v>1068</v>
      </c>
    </row>
    <row r="563" spans="1:12" x14ac:dyDescent="0.35">
      <c r="A563">
        <v>104540200</v>
      </c>
      <c r="B563" t="s">
        <v>208</v>
      </c>
      <c r="E563" t="s">
        <v>578</v>
      </c>
      <c r="F563" t="s">
        <v>619</v>
      </c>
      <c r="G563">
        <v>9820</v>
      </c>
      <c r="H563">
        <v>5</v>
      </c>
      <c r="I563">
        <f t="shared" si="12"/>
        <v>1650.420168067227</v>
      </c>
      <c r="L563" t="s">
        <v>1066</v>
      </c>
    </row>
    <row r="564" spans="1:12" x14ac:dyDescent="0.35">
      <c r="A564">
        <v>102200083</v>
      </c>
      <c r="B564" t="s">
        <v>209</v>
      </c>
      <c r="E564" t="s">
        <v>535</v>
      </c>
      <c r="F564" t="s">
        <v>620</v>
      </c>
      <c r="G564">
        <v>899</v>
      </c>
      <c r="H564">
        <v>0.4</v>
      </c>
      <c r="I564">
        <f t="shared" si="12"/>
        <v>1888.6554621848741</v>
      </c>
      <c r="L564" t="s">
        <v>1068</v>
      </c>
    </row>
    <row r="565" spans="1:12" x14ac:dyDescent="0.35">
      <c r="A565">
        <v>104540250</v>
      </c>
      <c r="B565" t="s">
        <v>210</v>
      </c>
      <c r="E565" t="s">
        <v>535</v>
      </c>
      <c r="F565" t="s">
        <v>621</v>
      </c>
      <c r="G565">
        <v>9400</v>
      </c>
      <c r="H565">
        <v>5</v>
      </c>
      <c r="I565">
        <f t="shared" si="12"/>
        <v>1579.8319327731092</v>
      </c>
      <c r="L565" t="s">
        <v>1068</v>
      </c>
    </row>
    <row r="566" spans="1:12" x14ac:dyDescent="0.35">
      <c r="A566">
        <v>104540310</v>
      </c>
      <c r="B566" t="s">
        <v>55</v>
      </c>
      <c r="E566" t="s">
        <v>535</v>
      </c>
      <c r="F566" t="s">
        <v>622</v>
      </c>
      <c r="G566">
        <v>760</v>
      </c>
      <c r="H566">
        <v>0.4</v>
      </c>
      <c r="I566">
        <f t="shared" si="12"/>
        <v>1596.6386554621849</v>
      </c>
      <c r="L566" t="s">
        <v>1068</v>
      </c>
    </row>
    <row r="567" spans="1:12" x14ac:dyDescent="0.35">
      <c r="A567">
        <v>102500042</v>
      </c>
      <c r="B567" t="s">
        <v>38</v>
      </c>
      <c r="E567" t="s">
        <v>535</v>
      </c>
      <c r="F567" t="s">
        <v>623</v>
      </c>
      <c r="G567">
        <v>3000</v>
      </c>
      <c r="H567">
        <v>0.5</v>
      </c>
      <c r="I567">
        <f t="shared" si="12"/>
        <v>5042.0168067226896</v>
      </c>
      <c r="L567" t="s">
        <v>1068</v>
      </c>
    </row>
    <row r="568" spans="1:12" x14ac:dyDescent="0.35">
      <c r="A568">
        <v>104534820</v>
      </c>
      <c r="B568" t="s">
        <v>211</v>
      </c>
      <c r="E568" t="s">
        <v>535</v>
      </c>
      <c r="F568" t="s">
        <v>624</v>
      </c>
      <c r="G568">
        <v>10200</v>
      </c>
      <c r="H568">
        <v>3</v>
      </c>
      <c r="I568">
        <f t="shared" si="12"/>
        <v>2857.1428571428573</v>
      </c>
      <c r="L568" t="s">
        <v>1068</v>
      </c>
    </row>
    <row r="569" spans="1:12" x14ac:dyDescent="0.35">
      <c r="A569">
        <v>201200012</v>
      </c>
      <c r="B569" t="s">
        <v>212</v>
      </c>
      <c r="E569" t="s">
        <v>578</v>
      </c>
      <c r="F569" t="s">
        <v>625</v>
      </c>
      <c r="G569">
        <v>2090</v>
      </c>
      <c r="H569">
        <v>0.9</v>
      </c>
      <c r="I569">
        <f t="shared" si="12"/>
        <v>1951.4472455648927</v>
      </c>
      <c r="L569" t="s">
        <v>1066</v>
      </c>
    </row>
    <row r="570" spans="1:12" x14ac:dyDescent="0.35">
      <c r="A570">
        <v>104512990</v>
      </c>
      <c r="B570" t="s">
        <v>215</v>
      </c>
      <c r="E570" t="s">
        <v>535</v>
      </c>
      <c r="G570">
        <v>1790</v>
      </c>
      <c r="H570">
        <v>1</v>
      </c>
      <c r="I570">
        <f t="shared" si="12"/>
        <v>1504.201680672269</v>
      </c>
      <c r="L570" t="s">
        <v>1068</v>
      </c>
    </row>
    <row r="571" spans="1:12" x14ac:dyDescent="0.35">
      <c r="A571">
        <v>104545250</v>
      </c>
      <c r="B571" t="s">
        <v>216</v>
      </c>
      <c r="E571" t="s">
        <v>535</v>
      </c>
      <c r="F571" t="s">
        <v>626</v>
      </c>
      <c r="G571">
        <v>24990</v>
      </c>
      <c r="H571">
        <v>6</v>
      </c>
      <c r="I571">
        <f t="shared" si="12"/>
        <v>3500</v>
      </c>
      <c r="L571" t="s">
        <v>1068</v>
      </c>
    </row>
    <row r="572" spans="1:12" x14ac:dyDescent="0.35">
      <c r="A572">
        <v>104539350</v>
      </c>
      <c r="B572" t="s">
        <v>217</v>
      </c>
      <c r="E572" t="s">
        <v>535</v>
      </c>
      <c r="F572" t="s">
        <v>627</v>
      </c>
      <c r="G572">
        <v>1890</v>
      </c>
      <c r="H572">
        <v>0.39</v>
      </c>
      <c r="I572">
        <f t="shared" si="12"/>
        <v>4072.3981900452486</v>
      </c>
      <c r="L572" t="s">
        <v>1068</v>
      </c>
    </row>
    <row r="573" spans="1:12" x14ac:dyDescent="0.35">
      <c r="A573">
        <v>150000017</v>
      </c>
      <c r="B573" t="s">
        <v>218</v>
      </c>
      <c r="E573" t="s">
        <v>535</v>
      </c>
      <c r="F573" t="s">
        <v>628</v>
      </c>
      <c r="G573">
        <v>1950</v>
      </c>
      <c r="H573">
        <v>0.39700000000000002</v>
      </c>
      <c r="I573">
        <f t="shared" si="12"/>
        <v>4127.5956226319249</v>
      </c>
      <c r="L573" t="s">
        <v>1068</v>
      </c>
    </row>
    <row r="574" spans="1:12" x14ac:dyDescent="0.35">
      <c r="A574">
        <v>101310213</v>
      </c>
      <c r="B574" t="s">
        <v>219</v>
      </c>
      <c r="E574" t="s">
        <v>535</v>
      </c>
      <c r="F574" t="s">
        <v>629</v>
      </c>
      <c r="G574">
        <v>11000</v>
      </c>
      <c r="H574">
        <v>1</v>
      </c>
      <c r="I574">
        <f t="shared" si="12"/>
        <v>9243.6974789915967</v>
      </c>
      <c r="L574" t="s">
        <v>1068</v>
      </c>
    </row>
    <row r="575" spans="1:12" x14ac:dyDescent="0.35">
      <c r="A575">
        <v>150000892</v>
      </c>
      <c r="B575" t="s">
        <v>221</v>
      </c>
      <c r="E575" t="s">
        <v>578</v>
      </c>
      <c r="F575" t="s">
        <v>630</v>
      </c>
      <c r="G575">
        <v>990</v>
      </c>
      <c r="H575">
        <v>0.5</v>
      </c>
      <c r="I575">
        <f t="shared" si="12"/>
        <v>1663.8655462184875</v>
      </c>
      <c r="L575" t="s">
        <v>1066</v>
      </c>
    </row>
    <row r="576" spans="1:12" x14ac:dyDescent="0.35">
      <c r="A576">
        <v>105045440</v>
      </c>
      <c r="B576" t="s">
        <v>226</v>
      </c>
      <c r="E576" t="s">
        <v>535</v>
      </c>
      <c r="F576" t="s">
        <v>631</v>
      </c>
      <c r="G576">
        <v>9990</v>
      </c>
      <c r="H576">
        <v>1</v>
      </c>
      <c r="I576">
        <f t="shared" si="12"/>
        <v>8394.957983193277</v>
      </c>
      <c r="L576" t="s">
        <v>1068</v>
      </c>
    </row>
    <row r="577" spans="1:12" x14ac:dyDescent="0.35">
      <c r="A577">
        <v>104351690</v>
      </c>
      <c r="B577" t="s">
        <v>232</v>
      </c>
      <c r="E577" t="s">
        <v>578</v>
      </c>
      <c r="F577" s="6" t="s">
        <v>632</v>
      </c>
      <c r="G577">
        <v>6569</v>
      </c>
      <c r="H577">
        <f>0.021 * 48</f>
        <v>1.008</v>
      </c>
      <c r="I577">
        <f>G577/H577 / 1.19</f>
        <v>5476.3572095504869</v>
      </c>
      <c r="L577" t="s">
        <v>1068</v>
      </c>
    </row>
    <row r="578" spans="1:12" x14ac:dyDescent="0.35">
      <c r="A578">
        <v>102140420</v>
      </c>
      <c r="B578" t="s">
        <v>234</v>
      </c>
      <c r="E578" t="s">
        <v>535</v>
      </c>
      <c r="F578" t="s">
        <v>633</v>
      </c>
      <c r="G578">
        <v>1590</v>
      </c>
      <c r="H578">
        <v>0.16</v>
      </c>
      <c r="I578">
        <f t="shared" ref="I578:I609" si="13">G578/H578/1.19</f>
        <v>8350.8403361344535</v>
      </c>
      <c r="L578" t="s">
        <v>1068</v>
      </c>
    </row>
    <row r="579" spans="1:12" x14ac:dyDescent="0.35">
      <c r="A579">
        <v>101710090</v>
      </c>
      <c r="B579" t="s">
        <v>236</v>
      </c>
      <c r="E579" t="s">
        <v>578</v>
      </c>
      <c r="F579" t="s">
        <v>634</v>
      </c>
      <c r="G579">
        <v>2270</v>
      </c>
      <c r="H579">
        <v>0.2</v>
      </c>
      <c r="I579">
        <f t="shared" si="13"/>
        <v>9537.8151260504201</v>
      </c>
      <c r="L579" t="s">
        <v>1066</v>
      </c>
    </row>
    <row r="580" spans="1:12" x14ac:dyDescent="0.35">
      <c r="A580">
        <v>101710137</v>
      </c>
      <c r="B580" t="s">
        <v>237</v>
      </c>
      <c r="E580" t="s">
        <v>578</v>
      </c>
      <c r="F580" t="s">
        <v>635</v>
      </c>
      <c r="G580">
        <v>3450</v>
      </c>
      <c r="H580">
        <v>0.18</v>
      </c>
      <c r="I580">
        <f t="shared" si="13"/>
        <v>16106.442577030813</v>
      </c>
      <c r="L580" t="s">
        <v>1066</v>
      </c>
    </row>
    <row r="581" spans="1:12" x14ac:dyDescent="0.35">
      <c r="A581">
        <v>104545370</v>
      </c>
      <c r="B581" t="s">
        <v>238</v>
      </c>
      <c r="E581" t="s">
        <v>535</v>
      </c>
      <c r="F581" t="s">
        <v>636</v>
      </c>
      <c r="G581">
        <v>6690</v>
      </c>
      <c r="H581">
        <v>0.2</v>
      </c>
      <c r="I581">
        <f t="shared" si="13"/>
        <v>28109.243697478993</v>
      </c>
      <c r="L581" t="s">
        <v>1068</v>
      </c>
    </row>
    <row r="582" spans="1:12" x14ac:dyDescent="0.35">
      <c r="A582">
        <v>101720006</v>
      </c>
      <c r="B582" t="s">
        <v>239</v>
      </c>
      <c r="E582" t="s">
        <v>535</v>
      </c>
      <c r="F582" t="s">
        <v>637</v>
      </c>
      <c r="G582">
        <v>2270</v>
      </c>
      <c r="H582">
        <v>0.22500000000000001</v>
      </c>
      <c r="I582">
        <f t="shared" si="13"/>
        <v>8478.0578898225958</v>
      </c>
      <c r="L582" t="s">
        <v>1068</v>
      </c>
    </row>
    <row r="583" spans="1:12" x14ac:dyDescent="0.35">
      <c r="A583">
        <v>150000188</v>
      </c>
      <c r="B583" t="s">
        <v>240</v>
      </c>
      <c r="E583" t="s">
        <v>535</v>
      </c>
      <c r="F583" s="6" t="s">
        <v>638</v>
      </c>
      <c r="G583">
        <v>7000</v>
      </c>
      <c r="H583">
        <v>0.2</v>
      </c>
      <c r="I583">
        <f t="shared" si="13"/>
        <v>29411.764705882353</v>
      </c>
      <c r="L583" t="s">
        <v>1068</v>
      </c>
    </row>
    <row r="584" spans="1:12" x14ac:dyDescent="0.35">
      <c r="A584">
        <v>150001718</v>
      </c>
      <c r="B584" t="s">
        <v>241</v>
      </c>
      <c r="E584" t="s">
        <v>535</v>
      </c>
      <c r="F584" t="s">
        <v>639</v>
      </c>
      <c r="G584">
        <v>3291</v>
      </c>
      <c r="H584">
        <v>0.02</v>
      </c>
      <c r="I584">
        <f t="shared" si="13"/>
        <v>138277.31092436975</v>
      </c>
      <c r="L584" t="s">
        <v>1068</v>
      </c>
    </row>
    <row r="585" spans="1:12" x14ac:dyDescent="0.35">
      <c r="A585">
        <v>104538200</v>
      </c>
      <c r="B585" t="s">
        <v>243</v>
      </c>
      <c r="E585" t="s">
        <v>535</v>
      </c>
      <c r="F585" t="s">
        <v>640</v>
      </c>
      <c r="G585">
        <v>19990</v>
      </c>
      <c r="H585">
        <v>1</v>
      </c>
      <c r="I585">
        <f t="shared" si="13"/>
        <v>16798.319327731093</v>
      </c>
      <c r="L585" t="s">
        <v>1068</v>
      </c>
    </row>
    <row r="586" spans="1:12" x14ac:dyDescent="0.35">
      <c r="A586">
        <v>150000005</v>
      </c>
      <c r="B586" t="s">
        <v>280</v>
      </c>
      <c r="E586" t="s">
        <v>535</v>
      </c>
      <c r="F586" t="s">
        <v>641</v>
      </c>
      <c r="G586">
        <v>8340</v>
      </c>
      <c r="H586">
        <v>6</v>
      </c>
      <c r="I586">
        <f t="shared" si="13"/>
        <v>1168.0672268907563</v>
      </c>
      <c r="L586" t="s">
        <v>1068</v>
      </c>
    </row>
    <row r="587" spans="1:12" x14ac:dyDescent="0.35">
      <c r="A587">
        <v>150000702</v>
      </c>
      <c r="B587" t="s">
        <v>281</v>
      </c>
      <c r="E587" t="s">
        <v>535</v>
      </c>
      <c r="F587" t="s">
        <v>642</v>
      </c>
      <c r="G587">
        <v>8880</v>
      </c>
      <c r="H587">
        <v>6</v>
      </c>
      <c r="I587">
        <f t="shared" si="13"/>
        <v>1243.6974789915967</v>
      </c>
      <c r="L587" t="s">
        <v>1068</v>
      </c>
    </row>
    <row r="588" spans="1:12" x14ac:dyDescent="0.35">
      <c r="A588">
        <v>104523380</v>
      </c>
      <c r="B588" t="s">
        <v>282</v>
      </c>
      <c r="E588" t="s">
        <v>578</v>
      </c>
      <c r="F588" t="s">
        <v>643</v>
      </c>
      <c r="G588">
        <v>12960</v>
      </c>
      <c r="H588">
        <v>12</v>
      </c>
      <c r="I588">
        <f t="shared" si="13"/>
        <v>907.56302521008411</v>
      </c>
      <c r="L588" t="s">
        <v>1066</v>
      </c>
    </row>
    <row r="589" spans="1:12" x14ac:dyDescent="0.35">
      <c r="A589">
        <v>150000006</v>
      </c>
      <c r="B589" t="s">
        <v>283</v>
      </c>
      <c r="E589" t="s">
        <v>535</v>
      </c>
      <c r="F589" t="s">
        <v>644</v>
      </c>
      <c r="G589">
        <v>7180</v>
      </c>
      <c r="H589">
        <v>0.9</v>
      </c>
      <c r="I589">
        <f t="shared" si="13"/>
        <v>6704.0149393090569</v>
      </c>
      <c r="L589" t="s">
        <v>1068</v>
      </c>
    </row>
    <row r="590" spans="1:12" x14ac:dyDescent="0.35">
      <c r="A590">
        <v>104519800</v>
      </c>
      <c r="B590" t="s">
        <v>284</v>
      </c>
      <c r="E590" t="s">
        <v>535</v>
      </c>
      <c r="F590" t="s">
        <v>645</v>
      </c>
      <c r="G590">
        <v>8340</v>
      </c>
      <c r="H590">
        <v>6</v>
      </c>
      <c r="I590">
        <f t="shared" si="13"/>
        <v>1168.0672268907563</v>
      </c>
      <c r="L590" t="s">
        <v>1068</v>
      </c>
    </row>
    <row r="591" spans="1:12" x14ac:dyDescent="0.35">
      <c r="A591">
        <v>104532830</v>
      </c>
      <c r="B591" t="s">
        <v>285</v>
      </c>
      <c r="E591" t="s">
        <v>578</v>
      </c>
      <c r="F591" t="s">
        <v>646</v>
      </c>
      <c r="G591">
        <v>50391</v>
      </c>
      <c r="H591">
        <v>18</v>
      </c>
      <c r="I591">
        <f t="shared" si="13"/>
        <v>2352.5210084033615</v>
      </c>
      <c r="L591" t="s">
        <v>1068</v>
      </c>
    </row>
    <row r="592" spans="1:12" x14ac:dyDescent="0.35">
      <c r="A592">
        <v>104544760</v>
      </c>
      <c r="B592" t="s">
        <v>286</v>
      </c>
      <c r="E592" t="s">
        <v>535</v>
      </c>
      <c r="F592" t="s">
        <v>647</v>
      </c>
      <c r="G592">
        <v>4990</v>
      </c>
      <c r="H592">
        <v>3</v>
      </c>
      <c r="I592">
        <f t="shared" si="13"/>
        <v>1397.7591036414565</v>
      </c>
      <c r="L592" t="s">
        <v>1068</v>
      </c>
    </row>
    <row r="593" spans="1:12" x14ac:dyDescent="0.35">
      <c r="A593">
        <v>104525110</v>
      </c>
      <c r="B593" t="s">
        <v>287</v>
      </c>
      <c r="E593" t="s">
        <v>535</v>
      </c>
      <c r="F593" t="s">
        <v>648</v>
      </c>
      <c r="G593">
        <v>2840</v>
      </c>
      <c r="H593">
        <v>1</v>
      </c>
      <c r="I593">
        <f t="shared" si="13"/>
        <v>2386.5546218487398</v>
      </c>
      <c r="L593" t="s">
        <v>1068</v>
      </c>
    </row>
    <row r="594" spans="1:12" x14ac:dyDescent="0.35">
      <c r="A594">
        <v>104521640</v>
      </c>
      <c r="B594" t="s">
        <v>288</v>
      </c>
      <c r="E594" t="s">
        <v>584</v>
      </c>
      <c r="F594" t="s">
        <v>649</v>
      </c>
      <c r="G594">
        <v>37990</v>
      </c>
      <c r="H594">
        <v>5</v>
      </c>
      <c r="I594">
        <f t="shared" si="13"/>
        <v>6384.8739495798318</v>
      </c>
      <c r="L594" t="s">
        <v>1068</v>
      </c>
    </row>
    <row r="595" spans="1:12" x14ac:dyDescent="0.35">
      <c r="A595">
        <v>104528220</v>
      </c>
      <c r="B595" t="s">
        <v>296</v>
      </c>
      <c r="E595" t="s">
        <v>535</v>
      </c>
      <c r="F595" t="s">
        <v>650</v>
      </c>
      <c r="G595">
        <v>54990</v>
      </c>
      <c r="H595">
        <v>9</v>
      </c>
      <c r="I595">
        <f t="shared" si="13"/>
        <v>5134.453781512605</v>
      </c>
      <c r="L595" t="s">
        <v>1068</v>
      </c>
    </row>
    <row r="596" spans="1:12" x14ac:dyDescent="0.35">
      <c r="A596">
        <v>104523040</v>
      </c>
      <c r="B596" t="s">
        <v>297</v>
      </c>
      <c r="E596" t="s">
        <v>535</v>
      </c>
      <c r="F596" t="s">
        <v>651</v>
      </c>
      <c r="G596">
        <v>20320</v>
      </c>
      <c r="H596">
        <f>500 * 0.008</f>
        <v>4</v>
      </c>
      <c r="I596">
        <f t="shared" si="13"/>
        <v>4268.90756302521</v>
      </c>
      <c r="L596" t="s">
        <v>1068</v>
      </c>
    </row>
    <row r="597" spans="1:12" x14ac:dyDescent="0.35">
      <c r="A597">
        <v>104523060</v>
      </c>
      <c r="B597" t="s">
        <v>298</v>
      </c>
      <c r="E597" t="s">
        <v>535</v>
      </c>
      <c r="F597" t="s">
        <v>652</v>
      </c>
      <c r="G597">
        <v>15430</v>
      </c>
      <c r="H597">
        <v>4</v>
      </c>
      <c r="I597">
        <f t="shared" si="13"/>
        <v>3241.5966386554624</v>
      </c>
      <c r="L597" t="s">
        <v>1068</v>
      </c>
    </row>
    <row r="598" spans="1:12" x14ac:dyDescent="0.35">
      <c r="A598">
        <v>104523050</v>
      </c>
      <c r="B598" t="s">
        <v>299</v>
      </c>
      <c r="E598" t="s">
        <v>535</v>
      </c>
      <c r="F598" t="s">
        <v>653</v>
      </c>
      <c r="G598">
        <v>14900</v>
      </c>
      <c r="H598">
        <v>4</v>
      </c>
      <c r="I598">
        <f t="shared" si="13"/>
        <v>3130.2521008403364</v>
      </c>
      <c r="L598" t="s">
        <v>1068</v>
      </c>
    </row>
    <row r="599" spans="1:12" x14ac:dyDescent="0.35">
      <c r="A599">
        <v>104537740</v>
      </c>
      <c r="B599" t="s">
        <v>300</v>
      </c>
      <c r="E599" t="s">
        <v>535</v>
      </c>
      <c r="F599" t="s">
        <v>654</v>
      </c>
      <c r="G599">
        <v>34900</v>
      </c>
      <c r="H599">
        <f>500 * 0.007</f>
        <v>3.5</v>
      </c>
      <c r="I599">
        <f t="shared" si="13"/>
        <v>8379.3517406962783</v>
      </c>
      <c r="L599" t="s">
        <v>1068</v>
      </c>
    </row>
    <row r="600" spans="1:12" x14ac:dyDescent="0.35">
      <c r="A600">
        <v>104522060</v>
      </c>
      <c r="B600" t="s">
        <v>301</v>
      </c>
      <c r="E600" t="s">
        <v>535</v>
      </c>
      <c r="F600" t="s">
        <v>655</v>
      </c>
      <c r="G600">
        <v>54900</v>
      </c>
      <c r="H600">
        <v>4</v>
      </c>
      <c r="I600">
        <f t="shared" si="13"/>
        <v>11533.613445378152</v>
      </c>
      <c r="L600" t="s">
        <v>1068</v>
      </c>
    </row>
    <row r="601" spans="1:12" x14ac:dyDescent="0.35">
      <c r="A601">
        <v>104543740</v>
      </c>
      <c r="B601" t="s">
        <v>306</v>
      </c>
      <c r="E601" t="s">
        <v>535</v>
      </c>
      <c r="F601" t="s">
        <v>656</v>
      </c>
      <c r="G601">
        <v>21000</v>
      </c>
      <c r="H601">
        <f>0.008 *300</f>
        <v>2.4</v>
      </c>
      <c r="I601">
        <f t="shared" si="13"/>
        <v>7352.9411764705883</v>
      </c>
      <c r="L601" t="s">
        <v>1068</v>
      </c>
    </row>
    <row r="602" spans="1:12" x14ac:dyDescent="0.35">
      <c r="A602">
        <v>150001266</v>
      </c>
      <c r="B602" t="s">
        <v>307</v>
      </c>
      <c r="E602" t="s">
        <v>535</v>
      </c>
      <c r="F602" t="s">
        <v>657</v>
      </c>
      <c r="G602">
        <v>14900</v>
      </c>
      <c r="H602">
        <v>0.42</v>
      </c>
      <c r="I602">
        <f t="shared" si="13"/>
        <v>29811.924769907968</v>
      </c>
      <c r="L602" t="s">
        <v>1068</v>
      </c>
    </row>
    <row r="603" spans="1:12" x14ac:dyDescent="0.35">
      <c r="A603">
        <v>104521140</v>
      </c>
      <c r="B603" t="s">
        <v>308</v>
      </c>
      <c r="E603" t="s">
        <v>535</v>
      </c>
      <c r="F603" t="s">
        <v>658</v>
      </c>
      <c r="G603">
        <v>13990</v>
      </c>
      <c r="H603">
        <f>108 * 0.0018</f>
        <v>0.19439999999999999</v>
      </c>
      <c r="I603">
        <f t="shared" si="13"/>
        <v>60474.807206833357</v>
      </c>
      <c r="L603" t="s">
        <v>1068</v>
      </c>
    </row>
    <row r="604" spans="1:12" x14ac:dyDescent="0.35">
      <c r="A604">
        <v>150000829</v>
      </c>
      <c r="B604" t="s">
        <v>309</v>
      </c>
      <c r="E604" t="s">
        <v>535</v>
      </c>
      <c r="F604" t="s">
        <v>659</v>
      </c>
      <c r="G604">
        <v>14150</v>
      </c>
      <c r="H604">
        <v>0.5</v>
      </c>
      <c r="I604">
        <f t="shared" si="13"/>
        <v>23781.512605042019</v>
      </c>
      <c r="L604" t="s">
        <v>1068</v>
      </c>
    </row>
    <row r="605" spans="1:12" x14ac:dyDescent="0.35">
      <c r="A605">
        <v>104527650</v>
      </c>
      <c r="B605" t="s">
        <v>319</v>
      </c>
      <c r="E605" t="s">
        <v>584</v>
      </c>
      <c r="F605" t="s">
        <v>660</v>
      </c>
      <c r="G605">
        <v>4290</v>
      </c>
      <c r="H605">
        <v>0.5</v>
      </c>
      <c r="I605">
        <f t="shared" si="13"/>
        <v>7210.0840336134461</v>
      </c>
      <c r="L605" t="s">
        <v>1068</v>
      </c>
    </row>
    <row r="606" spans="1:12" x14ac:dyDescent="0.35">
      <c r="A606">
        <v>104527640</v>
      </c>
      <c r="B606" t="s">
        <v>320</v>
      </c>
      <c r="E606" t="s">
        <v>584</v>
      </c>
      <c r="F606" t="s">
        <v>661</v>
      </c>
      <c r="G606">
        <v>6414</v>
      </c>
      <c r="H606">
        <v>0.5</v>
      </c>
      <c r="I606">
        <f>G606/H606</f>
        <v>12828</v>
      </c>
      <c r="L606" t="s">
        <v>1067</v>
      </c>
    </row>
    <row r="607" spans="1:12" x14ac:dyDescent="0.35">
      <c r="A607">
        <v>150001223</v>
      </c>
      <c r="B607" t="s">
        <v>322</v>
      </c>
      <c r="E607" t="s">
        <v>535</v>
      </c>
      <c r="F607" t="s">
        <v>662</v>
      </c>
      <c r="G607">
        <v>3990</v>
      </c>
      <c r="H607">
        <f>6 *0.35</f>
        <v>2.0999999999999996</v>
      </c>
      <c r="I607">
        <f t="shared" si="13"/>
        <v>1596.6386554621852</v>
      </c>
      <c r="L607" t="s">
        <v>1068</v>
      </c>
    </row>
    <row r="608" spans="1:12" x14ac:dyDescent="0.35">
      <c r="A608">
        <v>150001225</v>
      </c>
      <c r="B608" t="s">
        <v>323</v>
      </c>
      <c r="E608" t="s">
        <v>535</v>
      </c>
      <c r="F608" t="s">
        <v>663</v>
      </c>
      <c r="G608">
        <v>4490</v>
      </c>
      <c r="H608">
        <v>2.1</v>
      </c>
      <c r="I608">
        <f t="shared" si="13"/>
        <v>1796.71868747499</v>
      </c>
      <c r="L608" t="s">
        <v>1068</v>
      </c>
    </row>
    <row r="609" spans="1:12" x14ac:dyDescent="0.35">
      <c r="A609">
        <v>150000003</v>
      </c>
      <c r="B609" t="s">
        <v>324</v>
      </c>
      <c r="E609" t="s">
        <v>578</v>
      </c>
      <c r="F609" t="s">
        <v>664</v>
      </c>
      <c r="G609">
        <v>5490</v>
      </c>
      <c r="H609">
        <v>1</v>
      </c>
      <c r="I609">
        <f t="shared" si="13"/>
        <v>4613.4453781512611</v>
      </c>
      <c r="L609" t="s">
        <v>1066</v>
      </c>
    </row>
    <row r="610" spans="1:12" x14ac:dyDescent="0.35">
      <c r="A610">
        <v>104538060</v>
      </c>
      <c r="B610" t="s">
        <v>325</v>
      </c>
      <c r="E610" t="s">
        <v>535</v>
      </c>
      <c r="F610" t="s">
        <v>665</v>
      </c>
      <c r="G610">
        <v>5500</v>
      </c>
      <c r="H610">
        <v>1</v>
      </c>
      <c r="I610">
        <f t="shared" ref="I610:I640" si="14">G610/H610/1.19</f>
        <v>4621.8487394957983</v>
      </c>
      <c r="L610" t="s">
        <v>1068</v>
      </c>
    </row>
    <row r="611" spans="1:12" x14ac:dyDescent="0.35">
      <c r="A611">
        <v>104547690</v>
      </c>
      <c r="B611" t="s">
        <v>328</v>
      </c>
      <c r="E611" t="s">
        <v>584</v>
      </c>
      <c r="F611" t="s">
        <v>666</v>
      </c>
      <c r="G611">
        <v>1990</v>
      </c>
      <c r="H611">
        <v>0.25</v>
      </c>
      <c r="I611">
        <f t="shared" si="14"/>
        <v>6689.0756302521013</v>
      </c>
      <c r="L611" t="s">
        <v>1068</v>
      </c>
    </row>
    <row r="612" spans="1:12" x14ac:dyDescent="0.35">
      <c r="A612">
        <v>104543030</v>
      </c>
      <c r="B612" t="s">
        <v>331</v>
      </c>
      <c r="E612" t="s">
        <v>535</v>
      </c>
      <c r="F612" t="s">
        <v>667</v>
      </c>
      <c r="G612">
        <v>2090</v>
      </c>
      <c r="H612">
        <v>0.2</v>
      </c>
      <c r="I612">
        <f t="shared" si="14"/>
        <v>8781.5126050420167</v>
      </c>
      <c r="L612" t="s">
        <v>1068</v>
      </c>
    </row>
    <row r="613" spans="1:12" x14ac:dyDescent="0.35">
      <c r="A613">
        <v>104501170</v>
      </c>
      <c r="B613" t="s">
        <v>332</v>
      </c>
      <c r="E613" t="s">
        <v>535</v>
      </c>
      <c r="F613" t="s">
        <v>668</v>
      </c>
      <c r="G613">
        <v>19890</v>
      </c>
      <c r="H613">
        <f>0.005 * 800</f>
        <v>4</v>
      </c>
      <c r="I613">
        <f t="shared" si="14"/>
        <v>4178.5714285714284</v>
      </c>
      <c r="L613" t="s">
        <v>1068</v>
      </c>
    </row>
    <row r="614" spans="1:12" x14ac:dyDescent="0.35">
      <c r="A614">
        <v>104521200</v>
      </c>
      <c r="B614" t="s">
        <v>333</v>
      </c>
      <c r="E614" t="s">
        <v>535</v>
      </c>
      <c r="F614" t="s">
        <v>669</v>
      </c>
      <c r="G614">
        <v>17690</v>
      </c>
      <c r="H614">
        <f>0.005 * 800</f>
        <v>4</v>
      </c>
      <c r="I614">
        <f t="shared" si="14"/>
        <v>3716.386554621849</v>
      </c>
      <c r="L614" t="s">
        <v>1068</v>
      </c>
    </row>
    <row r="615" spans="1:12" x14ac:dyDescent="0.35">
      <c r="A615">
        <v>104522190</v>
      </c>
      <c r="B615" t="s">
        <v>335</v>
      </c>
      <c r="E615" t="s">
        <v>535</v>
      </c>
      <c r="F615" t="s">
        <v>670</v>
      </c>
      <c r="G615">
        <v>11990</v>
      </c>
      <c r="H615">
        <v>2</v>
      </c>
      <c r="I615">
        <f t="shared" si="14"/>
        <v>5037.8151260504201</v>
      </c>
      <c r="L615" t="s">
        <v>1068</v>
      </c>
    </row>
    <row r="616" spans="1:12" x14ac:dyDescent="0.35">
      <c r="A616">
        <v>104501190</v>
      </c>
      <c r="B616" t="s">
        <v>336</v>
      </c>
      <c r="E616" t="s">
        <v>535</v>
      </c>
      <c r="F616" t="s">
        <v>671</v>
      </c>
      <c r="G616">
        <v>45140</v>
      </c>
      <c r="H616">
        <f>2000 * 0.0005</f>
        <v>1</v>
      </c>
      <c r="I616">
        <f t="shared" si="14"/>
        <v>37932.773109243702</v>
      </c>
      <c r="L616" t="s">
        <v>1068</v>
      </c>
    </row>
    <row r="617" spans="1:12" x14ac:dyDescent="0.35">
      <c r="A617">
        <v>104522200</v>
      </c>
      <c r="B617" t="s">
        <v>338</v>
      </c>
      <c r="E617" t="s">
        <v>535</v>
      </c>
      <c r="F617" t="s">
        <v>672</v>
      </c>
      <c r="G617">
        <v>19980</v>
      </c>
      <c r="H617">
        <v>1</v>
      </c>
      <c r="I617">
        <f t="shared" si="14"/>
        <v>16789.915966386554</v>
      </c>
      <c r="L617" t="s">
        <v>1068</v>
      </c>
    </row>
    <row r="618" spans="1:12" x14ac:dyDescent="0.35">
      <c r="A618">
        <v>104512020</v>
      </c>
      <c r="B618" t="s">
        <v>340</v>
      </c>
      <c r="E618" t="s">
        <v>535</v>
      </c>
      <c r="F618" t="s">
        <v>673</v>
      </c>
      <c r="G618">
        <v>2590</v>
      </c>
      <c r="H618">
        <v>1</v>
      </c>
      <c r="I618">
        <f t="shared" si="14"/>
        <v>2176.4705882352941</v>
      </c>
      <c r="L618" t="s">
        <v>1068</v>
      </c>
    </row>
    <row r="619" spans="1:12" x14ac:dyDescent="0.35">
      <c r="A619">
        <v>104542610</v>
      </c>
      <c r="B619" t="s">
        <v>341</v>
      </c>
      <c r="E619" t="s">
        <v>535</v>
      </c>
      <c r="F619" t="s">
        <v>674</v>
      </c>
      <c r="G619">
        <v>23489</v>
      </c>
      <c r="H619">
        <v>25</v>
      </c>
      <c r="I619">
        <f t="shared" si="14"/>
        <v>789.54621848739498</v>
      </c>
      <c r="L619" t="s">
        <v>1068</v>
      </c>
    </row>
    <row r="620" spans="1:12" x14ac:dyDescent="0.35">
      <c r="A620">
        <v>201200014</v>
      </c>
      <c r="B620" t="s">
        <v>342</v>
      </c>
      <c r="E620" t="s">
        <v>578</v>
      </c>
      <c r="F620" t="s">
        <v>675</v>
      </c>
      <c r="G620">
        <v>1370</v>
      </c>
      <c r="H620">
        <v>0.9</v>
      </c>
      <c r="I620">
        <f t="shared" si="14"/>
        <v>1279.1783380018674</v>
      </c>
      <c r="L620" t="s">
        <v>1066</v>
      </c>
    </row>
    <row r="621" spans="1:12" x14ac:dyDescent="0.35">
      <c r="A621">
        <v>104529150</v>
      </c>
      <c r="B621" t="s">
        <v>343</v>
      </c>
      <c r="E621" t="s">
        <v>584</v>
      </c>
      <c r="F621" t="s">
        <v>676</v>
      </c>
      <c r="G621">
        <v>2300</v>
      </c>
      <c r="H621">
        <v>1</v>
      </c>
      <c r="I621">
        <f t="shared" si="14"/>
        <v>1932.7731092436975</v>
      </c>
      <c r="L621" t="s">
        <v>1068</v>
      </c>
    </row>
    <row r="622" spans="1:12" x14ac:dyDescent="0.35">
      <c r="A622">
        <v>104539180</v>
      </c>
      <c r="B622" t="s">
        <v>345</v>
      </c>
      <c r="E622" t="s">
        <v>584</v>
      </c>
      <c r="F622" t="s">
        <v>677</v>
      </c>
      <c r="G622">
        <v>56975</v>
      </c>
      <c r="H622">
        <v>10</v>
      </c>
      <c r="I622">
        <f>G622/H622</f>
        <v>5697.5</v>
      </c>
      <c r="L622" t="s">
        <v>1067</v>
      </c>
    </row>
    <row r="623" spans="1:12" x14ac:dyDescent="0.35">
      <c r="A623">
        <v>104512160</v>
      </c>
      <c r="B623" t="s">
        <v>352</v>
      </c>
      <c r="E623" t="s">
        <v>535</v>
      </c>
      <c r="F623" t="s">
        <v>678</v>
      </c>
      <c r="G623">
        <v>3190</v>
      </c>
      <c r="H623">
        <v>0.81</v>
      </c>
      <c r="I623">
        <f t="shared" si="14"/>
        <v>3309.4719369229169</v>
      </c>
      <c r="L623" t="s">
        <v>1068</v>
      </c>
    </row>
    <row r="624" spans="1:12" x14ac:dyDescent="0.35">
      <c r="A624">
        <v>150001747</v>
      </c>
      <c r="B624" t="s">
        <v>355</v>
      </c>
      <c r="E624" t="s">
        <v>578</v>
      </c>
      <c r="F624" t="s">
        <v>679</v>
      </c>
      <c r="G624">
        <v>490</v>
      </c>
      <c r="H624">
        <v>0.12</v>
      </c>
      <c r="I624">
        <f t="shared" si="14"/>
        <v>3431.372549019608</v>
      </c>
      <c r="L624" t="s">
        <v>1066</v>
      </c>
    </row>
    <row r="625" spans="1:12" x14ac:dyDescent="0.35">
      <c r="A625">
        <v>104512290</v>
      </c>
      <c r="B625" t="s">
        <v>356</v>
      </c>
      <c r="E625" t="s">
        <v>578</v>
      </c>
      <c r="F625" s="6" t="s">
        <v>680</v>
      </c>
      <c r="G625">
        <v>1500</v>
      </c>
      <c r="H625">
        <v>0.14000000000000001</v>
      </c>
      <c r="I625">
        <f t="shared" si="14"/>
        <v>9003.6014405762307</v>
      </c>
      <c r="L625" t="s">
        <v>1066</v>
      </c>
    </row>
    <row r="626" spans="1:12" x14ac:dyDescent="0.35">
      <c r="A626">
        <v>150000409</v>
      </c>
      <c r="B626" t="s">
        <v>357</v>
      </c>
      <c r="E626" t="s">
        <v>578</v>
      </c>
      <c r="F626" t="s">
        <v>681</v>
      </c>
      <c r="G626">
        <v>1000</v>
      </c>
      <c r="H626">
        <v>0.12</v>
      </c>
      <c r="I626">
        <f t="shared" si="14"/>
        <v>7002.80112044818</v>
      </c>
      <c r="L626" t="s">
        <v>1066</v>
      </c>
    </row>
    <row r="627" spans="1:12" x14ac:dyDescent="0.35">
      <c r="A627">
        <v>150001832</v>
      </c>
      <c r="B627" t="s">
        <v>358</v>
      </c>
      <c r="E627" t="s">
        <v>578</v>
      </c>
      <c r="F627" t="s">
        <v>682</v>
      </c>
      <c r="G627">
        <v>500</v>
      </c>
      <c r="H627">
        <v>0.115</v>
      </c>
      <c r="I627">
        <f t="shared" si="14"/>
        <v>3653.6353671903548</v>
      </c>
      <c r="L627" t="s">
        <v>1066</v>
      </c>
    </row>
    <row r="628" spans="1:12" x14ac:dyDescent="0.35">
      <c r="A628">
        <v>150000083</v>
      </c>
      <c r="B628" t="s">
        <v>359</v>
      </c>
      <c r="E628" t="s">
        <v>578</v>
      </c>
      <c r="F628" t="s">
        <v>683</v>
      </c>
      <c r="G628">
        <v>650</v>
      </c>
      <c r="H628">
        <v>0.14000000000000001</v>
      </c>
      <c r="I628">
        <f t="shared" si="14"/>
        <v>3901.5606242496997</v>
      </c>
      <c r="L628" t="s">
        <v>1066</v>
      </c>
    </row>
    <row r="629" spans="1:12" x14ac:dyDescent="0.35">
      <c r="A629">
        <v>150000425</v>
      </c>
      <c r="B629" t="s">
        <v>360</v>
      </c>
      <c r="E629" t="s">
        <v>584</v>
      </c>
      <c r="F629" t="s">
        <v>684</v>
      </c>
      <c r="G629">
        <v>990</v>
      </c>
      <c r="H629">
        <v>0.126</v>
      </c>
      <c r="I629">
        <f t="shared" si="14"/>
        <v>6602.6410564225689</v>
      </c>
      <c r="L629" t="s">
        <v>1068</v>
      </c>
    </row>
    <row r="630" spans="1:12" x14ac:dyDescent="0.35">
      <c r="A630">
        <v>150000082</v>
      </c>
      <c r="B630" t="s">
        <v>361</v>
      </c>
      <c r="E630" t="s">
        <v>578</v>
      </c>
      <c r="F630" t="s">
        <v>685</v>
      </c>
      <c r="G630">
        <v>650</v>
      </c>
      <c r="H630">
        <v>0.14000000000000001</v>
      </c>
      <c r="I630">
        <f t="shared" si="14"/>
        <v>3901.5606242496997</v>
      </c>
      <c r="L630" t="s">
        <v>1066</v>
      </c>
    </row>
    <row r="631" spans="1:12" x14ac:dyDescent="0.35">
      <c r="A631">
        <v>150001743</v>
      </c>
      <c r="B631" t="s">
        <v>362</v>
      </c>
      <c r="E631" t="s">
        <v>578</v>
      </c>
      <c r="F631" t="s">
        <v>686</v>
      </c>
      <c r="G631">
        <v>390</v>
      </c>
      <c r="H631">
        <v>7.0999999999999994E-2</v>
      </c>
      <c r="I631">
        <f t="shared" si="14"/>
        <v>4615.9308793940118</v>
      </c>
      <c r="L631" t="s">
        <v>1066</v>
      </c>
    </row>
    <row r="632" spans="1:12" x14ac:dyDescent="0.35">
      <c r="A632">
        <v>104527700</v>
      </c>
      <c r="B632" t="s">
        <v>363</v>
      </c>
      <c r="E632" t="s">
        <v>578</v>
      </c>
      <c r="F632" t="s">
        <v>687</v>
      </c>
      <c r="G632">
        <v>990</v>
      </c>
      <c r="H632">
        <v>8.5000000000000006E-2</v>
      </c>
      <c r="I632">
        <f t="shared" si="14"/>
        <v>9787.4443895205131</v>
      </c>
      <c r="L632" t="s">
        <v>1066</v>
      </c>
    </row>
    <row r="633" spans="1:12" x14ac:dyDescent="0.35">
      <c r="A633">
        <v>104538580</v>
      </c>
      <c r="B633" t="s">
        <v>364</v>
      </c>
      <c r="E633" t="s">
        <v>578</v>
      </c>
      <c r="F633" t="s">
        <v>688</v>
      </c>
      <c r="G633">
        <v>770</v>
      </c>
      <c r="H633">
        <v>0.16</v>
      </c>
      <c r="I633">
        <f t="shared" si="14"/>
        <v>4044.1176470588239</v>
      </c>
      <c r="L633" t="s">
        <v>1066</v>
      </c>
    </row>
    <row r="634" spans="1:12" x14ac:dyDescent="0.35">
      <c r="A634">
        <v>104543450</v>
      </c>
      <c r="B634" t="s">
        <v>365</v>
      </c>
      <c r="E634" t="s">
        <v>535</v>
      </c>
      <c r="F634" t="s">
        <v>689</v>
      </c>
      <c r="G634">
        <v>680</v>
      </c>
      <c r="H634">
        <v>0.11</v>
      </c>
      <c r="I634">
        <f t="shared" si="14"/>
        <v>5194.8051948051952</v>
      </c>
      <c r="L634" t="s">
        <v>1068</v>
      </c>
    </row>
    <row r="635" spans="1:12" x14ac:dyDescent="0.35">
      <c r="A635">
        <v>150000076</v>
      </c>
      <c r="B635" t="s">
        <v>366</v>
      </c>
      <c r="E635" t="s">
        <v>535</v>
      </c>
      <c r="F635" t="s">
        <v>690</v>
      </c>
      <c r="G635">
        <v>900</v>
      </c>
      <c r="H635">
        <v>0.125</v>
      </c>
      <c r="I635">
        <f t="shared" si="14"/>
        <v>6050.4201680672268</v>
      </c>
      <c r="L635" t="s">
        <v>1068</v>
      </c>
    </row>
    <row r="636" spans="1:12" x14ac:dyDescent="0.35">
      <c r="A636">
        <v>150000074</v>
      </c>
      <c r="B636" t="s">
        <v>367</v>
      </c>
      <c r="E636" t="s">
        <v>578</v>
      </c>
      <c r="F636" t="s">
        <v>691</v>
      </c>
      <c r="G636">
        <v>770</v>
      </c>
      <c r="H636">
        <v>0.125</v>
      </c>
      <c r="I636">
        <f t="shared" si="14"/>
        <v>5176.4705882352946</v>
      </c>
      <c r="L636" t="s">
        <v>1066</v>
      </c>
    </row>
    <row r="637" spans="1:12" x14ac:dyDescent="0.35">
      <c r="A637">
        <v>150000075</v>
      </c>
      <c r="B637" t="s">
        <v>368</v>
      </c>
      <c r="E637" t="s">
        <v>578</v>
      </c>
      <c r="F637" t="s">
        <v>692</v>
      </c>
      <c r="G637">
        <v>650</v>
      </c>
      <c r="H637">
        <v>0.14000000000000001</v>
      </c>
      <c r="I637">
        <f t="shared" si="14"/>
        <v>3901.5606242496997</v>
      </c>
      <c r="L637" t="s">
        <v>1066</v>
      </c>
    </row>
    <row r="638" spans="1:12" x14ac:dyDescent="0.35">
      <c r="A638">
        <v>104543440</v>
      </c>
      <c r="B638" t="s">
        <v>369</v>
      </c>
      <c r="E638" t="s">
        <v>578</v>
      </c>
      <c r="F638" t="s">
        <v>693</v>
      </c>
      <c r="G638">
        <v>520</v>
      </c>
      <c r="H638">
        <v>0.11</v>
      </c>
      <c r="I638">
        <f t="shared" si="14"/>
        <v>3972.498090145149</v>
      </c>
      <c r="L638" t="s">
        <v>1066</v>
      </c>
    </row>
    <row r="639" spans="1:12" x14ac:dyDescent="0.35">
      <c r="A639">
        <v>150000089</v>
      </c>
      <c r="B639" t="s">
        <v>370</v>
      </c>
      <c r="E639" t="s">
        <v>578</v>
      </c>
      <c r="F639" t="s">
        <v>694</v>
      </c>
      <c r="G639">
        <v>650</v>
      </c>
      <c r="H639">
        <v>0.16</v>
      </c>
      <c r="I639">
        <f t="shared" si="14"/>
        <v>3413.8655462184875</v>
      </c>
      <c r="L639" t="s">
        <v>1066</v>
      </c>
    </row>
    <row r="640" spans="1:12" x14ac:dyDescent="0.35">
      <c r="A640">
        <v>104518980</v>
      </c>
      <c r="B640" t="s">
        <v>372</v>
      </c>
      <c r="E640" t="s">
        <v>535</v>
      </c>
      <c r="F640" t="s">
        <v>695</v>
      </c>
      <c r="G640">
        <v>5390</v>
      </c>
      <c r="H640">
        <v>1</v>
      </c>
      <c r="I640">
        <f t="shared" si="14"/>
        <v>4529.4117647058829</v>
      </c>
      <c r="L640" t="s">
        <v>1068</v>
      </c>
    </row>
    <row r="641" spans="1:12" x14ac:dyDescent="0.35">
      <c r="A641">
        <v>104543660</v>
      </c>
      <c r="B641" t="s">
        <v>374</v>
      </c>
      <c r="E641" t="s">
        <v>578</v>
      </c>
      <c r="F641" s="6" t="s">
        <v>696</v>
      </c>
      <c r="G641">
        <v>37990</v>
      </c>
      <c r="H641">
        <v>1</v>
      </c>
      <c r="I641">
        <f>G641/H641/1.19</f>
        <v>31924.36974789916</v>
      </c>
      <c r="L641" t="s">
        <v>1068</v>
      </c>
    </row>
    <row r="642" spans="1:12" x14ac:dyDescent="0.35">
      <c r="A642">
        <v>107600020</v>
      </c>
      <c r="B642" t="s">
        <v>378</v>
      </c>
      <c r="E642" t="s">
        <v>584</v>
      </c>
      <c r="F642" t="s">
        <v>697</v>
      </c>
      <c r="G642">
        <v>6895</v>
      </c>
      <c r="H642">
        <f>12 * 0.33</f>
        <v>3.96</v>
      </c>
      <c r="I642">
        <f>G642/H642</f>
        <v>1741.1616161616162</v>
      </c>
      <c r="L642" t="s">
        <v>1067</v>
      </c>
    </row>
    <row r="643" spans="1:12" x14ac:dyDescent="0.35">
      <c r="A643">
        <v>107600040</v>
      </c>
      <c r="B643" t="s">
        <v>379</v>
      </c>
      <c r="E643" t="s">
        <v>584</v>
      </c>
      <c r="F643" t="s">
        <v>698</v>
      </c>
      <c r="G643">
        <v>7025</v>
      </c>
      <c r="H643">
        <f>6</f>
        <v>6</v>
      </c>
      <c r="I643">
        <f>G643/H643</f>
        <v>1170.8333333333333</v>
      </c>
      <c r="L643" t="s">
        <v>1067</v>
      </c>
    </row>
    <row r="644" spans="1:12" x14ac:dyDescent="0.35">
      <c r="A644">
        <v>104531630</v>
      </c>
      <c r="B644" t="s">
        <v>381</v>
      </c>
      <c r="E644" t="s">
        <v>535</v>
      </c>
      <c r="F644" t="s">
        <v>699</v>
      </c>
      <c r="G644">
        <v>20180</v>
      </c>
      <c r="H644">
        <v>3</v>
      </c>
      <c r="I644">
        <f t="shared" ref="I644:I675" si="15">G644/H644/1.19</f>
        <v>5652.6610644257707</v>
      </c>
      <c r="L644" t="s">
        <v>1068</v>
      </c>
    </row>
    <row r="645" spans="1:12" x14ac:dyDescent="0.35">
      <c r="A645">
        <v>201210650</v>
      </c>
      <c r="B645" t="s">
        <v>382</v>
      </c>
      <c r="E645" t="s">
        <v>535</v>
      </c>
      <c r="F645" t="s">
        <v>700</v>
      </c>
      <c r="G645">
        <v>3290</v>
      </c>
      <c r="H645">
        <v>1</v>
      </c>
      <c r="I645">
        <f t="shared" si="15"/>
        <v>2764.7058823529414</v>
      </c>
      <c r="L645" t="s">
        <v>1068</v>
      </c>
    </row>
    <row r="646" spans="1:12" x14ac:dyDescent="0.35">
      <c r="A646">
        <v>201221650</v>
      </c>
      <c r="B646" t="s">
        <v>383</v>
      </c>
      <c r="E646" t="s">
        <v>535</v>
      </c>
      <c r="F646" s="6" t="s">
        <v>701</v>
      </c>
      <c r="G646">
        <v>3590</v>
      </c>
      <c r="H646">
        <v>1</v>
      </c>
      <c r="I646">
        <f t="shared" si="15"/>
        <v>3016.8067226890757</v>
      </c>
      <c r="L646" t="s">
        <v>1065</v>
      </c>
    </row>
    <row r="647" spans="1:12" x14ac:dyDescent="0.35">
      <c r="A647">
        <v>104530240</v>
      </c>
      <c r="B647" t="s">
        <v>385</v>
      </c>
      <c r="E647" t="s">
        <v>535</v>
      </c>
      <c r="F647" t="s">
        <v>702</v>
      </c>
      <c r="G647">
        <v>24255</v>
      </c>
      <c r="H647">
        <v>6</v>
      </c>
      <c r="I647">
        <f t="shared" si="15"/>
        <v>3397.0588235294117</v>
      </c>
      <c r="L647" t="s">
        <v>1068</v>
      </c>
    </row>
    <row r="648" spans="1:12" x14ac:dyDescent="0.35">
      <c r="A648">
        <v>104538320</v>
      </c>
      <c r="B648" t="s">
        <v>387</v>
      </c>
      <c r="E648" t="s">
        <v>535</v>
      </c>
      <c r="F648" s="6" t="s">
        <v>703</v>
      </c>
      <c r="G648">
        <v>2690</v>
      </c>
      <c r="H648">
        <v>0.33</v>
      </c>
      <c r="I648">
        <f t="shared" si="15"/>
        <v>6850.0127323656734</v>
      </c>
      <c r="L648" t="s">
        <v>1068</v>
      </c>
    </row>
    <row r="649" spans="1:12" x14ac:dyDescent="0.35">
      <c r="A649">
        <v>150001548</v>
      </c>
      <c r="B649" t="s">
        <v>389</v>
      </c>
      <c r="E649" t="s">
        <v>535</v>
      </c>
      <c r="F649" t="s">
        <v>704</v>
      </c>
      <c r="G649">
        <v>1850</v>
      </c>
      <c r="H649">
        <f>0.021 *8</f>
        <v>0.16800000000000001</v>
      </c>
      <c r="I649">
        <f t="shared" si="15"/>
        <v>9253.7014805922372</v>
      </c>
      <c r="L649" t="s">
        <v>1068</v>
      </c>
    </row>
    <row r="650" spans="1:12" x14ac:dyDescent="0.35">
      <c r="A650">
        <v>108000140</v>
      </c>
      <c r="B650" t="s">
        <v>390</v>
      </c>
      <c r="E650" t="s">
        <v>535</v>
      </c>
      <c r="F650" t="s">
        <v>705</v>
      </c>
      <c r="G650">
        <v>4650</v>
      </c>
      <c r="H650">
        <v>0.45</v>
      </c>
      <c r="I650">
        <f t="shared" si="15"/>
        <v>8683.4733893557441</v>
      </c>
      <c r="L650" t="s">
        <v>1065</v>
      </c>
    </row>
    <row r="651" spans="1:12" x14ac:dyDescent="0.35">
      <c r="A651">
        <v>108000144</v>
      </c>
      <c r="B651" t="s">
        <v>392</v>
      </c>
      <c r="E651" t="s">
        <v>535</v>
      </c>
      <c r="F651" t="s">
        <v>706</v>
      </c>
      <c r="G651">
        <v>7150</v>
      </c>
      <c r="H651">
        <v>0.68</v>
      </c>
      <c r="I651">
        <f t="shared" si="15"/>
        <v>8835.8872960949084</v>
      </c>
      <c r="L651" t="s">
        <v>1068</v>
      </c>
    </row>
    <row r="652" spans="1:12" x14ac:dyDescent="0.35">
      <c r="A652">
        <v>150000048</v>
      </c>
      <c r="B652" t="s">
        <v>393</v>
      </c>
      <c r="E652" t="s">
        <v>535</v>
      </c>
      <c r="F652" t="s">
        <v>707</v>
      </c>
      <c r="G652">
        <v>1990</v>
      </c>
      <c r="H652">
        <v>0.14399999999999999</v>
      </c>
      <c r="I652">
        <f t="shared" si="15"/>
        <v>11612.978524743232</v>
      </c>
      <c r="L652" t="s">
        <v>1065</v>
      </c>
    </row>
    <row r="653" spans="1:12" x14ac:dyDescent="0.35">
      <c r="A653">
        <v>150001787</v>
      </c>
      <c r="B653" t="s">
        <v>395</v>
      </c>
      <c r="E653" t="s">
        <v>535</v>
      </c>
      <c r="F653" t="s">
        <v>708</v>
      </c>
      <c r="G653">
        <v>2190</v>
      </c>
      <c r="H653">
        <f>8 * 0.018</f>
        <v>0.14399999999999999</v>
      </c>
      <c r="I653">
        <f t="shared" si="15"/>
        <v>12780.112044817928</v>
      </c>
      <c r="L653" t="s">
        <v>1068</v>
      </c>
    </row>
    <row r="654" spans="1:12" x14ac:dyDescent="0.35">
      <c r="A654">
        <v>104535150</v>
      </c>
      <c r="B654" t="s">
        <v>396</v>
      </c>
      <c r="E654" t="s">
        <v>535</v>
      </c>
      <c r="F654" t="s">
        <v>709</v>
      </c>
      <c r="G654">
        <v>2503</v>
      </c>
      <c r="H654">
        <v>1</v>
      </c>
      <c r="I654">
        <f t="shared" si="15"/>
        <v>2103.3613445378151</v>
      </c>
      <c r="L654" t="s">
        <v>1068</v>
      </c>
    </row>
    <row r="655" spans="1:12" x14ac:dyDescent="0.35">
      <c r="A655">
        <v>104535170</v>
      </c>
      <c r="B655" t="s">
        <v>397</v>
      </c>
      <c r="E655" t="s">
        <v>535</v>
      </c>
      <c r="F655" t="s">
        <v>710</v>
      </c>
      <c r="G655">
        <v>2490</v>
      </c>
      <c r="H655">
        <v>1</v>
      </c>
      <c r="I655">
        <f t="shared" si="15"/>
        <v>2092.4369747899159</v>
      </c>
      <c r="L655" t="s">
        <v>1068</v>
      </c>
    </row>
    <row r="656" spans="1:12" x14ac:dyDescent="0.35">
      <c r="A656">
        <v>104535140</v>
      </c>
      <c r="B656" t="s">
        <v>398</v>
      </c>
      <c r="E656" t="s">
        <v>535</v>
      </c>
      <c r="F656" t="s">
        <v>711</v>
      </c>
      <c r="G656">
        <v>2246</v>
      </c>
      <c r="H656">
        <v>1</v>
      </c>
      <c r="I656">
        <f t="shared" si="15"/>
        <v>1887.3949579831933</v>
      </c>
      <c r="L656" t="s">
        <v>1068</v>
      </c>
    </row>
    <row r="657" spans="1:12" x14ac:dyDescent="0.35">
      <c r="A657">
        <v>104535190</v>
      </c>
      <c r="B657" t="s">
        <v>399</v>
      </c>
      <c r="E657" t="s">
        <v>535</v>
      </c>
      <c r="F657" t="s">
        <v>712</v>
      </c>
      <c r="G657">
        <v>2990</v>
      </c>
      <c r="H657">
        <v>1</v>
      </c>
      <c r="I657">
        <f t="shared" si="15"/>
        <v>2512.6050420168067</v>
      </c>
      <c r="L657" t="s">
        <v>1068</v>
      </c>
    </row>
    <row r="658" spans="1:12" x14ac:dyDescent="0.35">
      <c r="A658">
        <v>150000094</v>
      </c>
      <c r="B658" t="s">
        <v>400</v>
      </c>
      <c r="E658" t="s">
        <v>578</v>
      </c>
      <c r="F658" t="s">
        <v>713</v>
      </c>
      <c r="G658">
        <v>570</v>
      </c>
      <c r="H658">
        <f>0.19 *3</f>
        <v>0.57000000000000006</v>
      </c>
      <c r="I658">
        <f t="shared" si="15"/>
        <v>840.33613445378148</v>
      </c>
      <c r="L658" t="s">
        <v>1066</v>
      </c>
    </row>
    <row r="659" spans="1:12" x14ac:dyDescent="0.35">
      <c r="A659">
        <v>150000092</v>
      </c>
      <c r="B659" t="s">
        <v>401</v>
      </c>
      <c r="E659" t="s">
        <v>578</v>
      </c>
      <c r="F659" t="s">
        <v>714</v>
      </c>
      <c r="G659">
        <v>570</v>
      </c>
      <c r="H659">
        <v>0.56999999999999995</v>
      </c>
      <c r="I659">
        <f t="shared" si="15"/>
        <v>840.3361344537816</v>
      </c>
      <c r="L659" t="s">
        <v>1066</v>
      </c>
    </row>
    <row r="660" spans="1:12" x14ac:dyDescent="0.35">
      <c r="A660">
        <v>104528690</v>
      </c>
      <c r="B660" t="s">
        <v>402</v>
      </c>
      <c r="E660" t="s">
        <v>535</v>
      </c>
      <c r="F660" t="s">
        <v>715</v>
      </c>
      <c r="G660">
        <v>1680</v>
      </c>
      <c r="H660">
        <v>0.3</v>
      </c>
      <c r="I660">
        <f t="shared" si="15"/>
        <v>4705.8823529411766</v>
      </c>
      <c r="L660" t="s">
        <v>1068</v>
      </c>
    </row>
    <row r="661" spans="1:12" x14ac:dyDescent="0.35">
      <c r="A661">
        <v>104524190</v>
      </c>
      <c r="B661" t="s">
        <v>403</v>
      </c>
      <c r="E661" t="s">
        <v>535</v>
      </c>
      <c r="F661" t="s">
        <v>716</v>
      </c>
      <c r="G661">
        <v>1680</v>
      </c>
      <c r="H661">
        <v>0.3</v>
      </c>
      <c r="I661">
        <f t="shared" si="15"/>
        <v>4705.8823529411766</v>
      </c>
      <c r="L661" t="s">
        <v>1068</v>
      </c>
    </row>
    <row r="662" spans="1:12" x14ac:dyDescent="0.35">
      <c r="A662">
        <v>150001049</v>
      </c>
      <c r="B662" t="s">
        <v>404</v>
      </c>
      <c r="E662" t="s">
        <v>535</v>
      </c>
      <c r="F662" t="s">
        <v>717</v>
      </c>
      <c r="G662">
        <v>282</v>
      </c>
      <c r="H662">
        <v>0.19</v>
      </c>
      <c r="I662">
        <f t="shared" si="15"/>
        <v>1247.2357363998231</v>
      </c>
      <c r="L662" t="s">
        <v>1068</v>
      </c>
    </row>
    <row r="663" spans="1:12" x14ac:dyDescent="0.35">
      <c r="A663">
        <v>150000093</v>
      </c>
      <c r="B663" t="s">
        <v>405</v>
      </c>
      <c r="E663" t="s">
        <v>535</v>
      </c>
      <c r="F663" t="s">
        <v>718</v>
      </c>
      <c r="G663">
        <v>282</v>
      </c>
      <c r="H663">
        <v>0.19</v>
      </c>
      <c r="I663">
        <f t="shared" si="15"/>
        <v>1247.2357363998231</v>
      </c>
      <c r="L663" t="s">
        <v>1068</v>
      </c>
    </row>
    <row r="664" spans="1:12" x14ac:dyDescent="0.35">
      <c r="A664">
        <v>104531650</v>
      </c>
      <c r="B664" t="s">
        <v>406</v>
      </c>
      <c r="E664" t="s">
        <v>535</v>
      </c>
      <c r="F664" t="s">
        <v>719</v>
      </c>
      <c r="G664">
        <v>1680</v>
      </c>
      <c r="H664">
        <v>0.3</v>
      </c>
      <c r="I664">
        <f t="shared" si="15"/>
        <v>4705.8823529411766</v>
      </c>
      <c r="L664" t="s">
        <v>1068</v>
      </c>
    </row>
    <row r="665" spans="1:12" x14ac:dyDescent="0.35">
      <c r="A665">
        <v>104524200</v>
      </c>
      <c r="B665" t="s">
        <v>407</v>
      </c>
      <c r="E665" t="s">
        <v>535</v>
      </c>
      <c r="F665" t="s">
        <v>720</v>
      </c>
      <c r="G665">
        <v>1680</v>
      </c>
      <c r="H665">
        <v>0.3</v>
      </c>
      <c r="I665">
        <f t="shared" si="15"/>
        <v>4705.8823529411766</v>
      </c>
      <c r="L665" t="s">
        <v>1068</v>
      </c>
    </row>
    <row r="666" spans="1:12" x14ac:dyDescent="0.35">
      <c r="A666">
        <v>102310250</v>
      </c>
      <c r="B666" t="s">
        <v>408</v>
      </c>
      <c r="E666" t="s">
        <v>535</v>
      </c>
      <c r="F666" t="s">
        <v>721</v>
      </c>
      <c r="G666">
        <v>2590</v>
      </c>
      <c r="H666">
        <f>0.0375 *3</f>
        <v>0.11249999999999999</v>
      </c>
      <c r="I666">
        <f t="shared" si="15"/>
        <v>19346.405228758173</v>
      </c>
      <c r="L666" t="s">
        <v>1065</v>
      </c>
    </row>
    <row r="667" spans="1:12" x14ac:dyDescent="0.35">
      <c r="A667">
        <v>102310110</v>
      </c>
      <c r="B667" t="s">
        <v>409</v>
      </c>
      <c r="E667" t="s">
        <v>535</v>
      </c>
      <c r="F667" t="s">
        <v>722</v>
      </c>
      <c r="G667">
        <v>2490</v>
      </c>
      <c r="H667">
        <v>5.1999999999999998E-2</v>
      </c>
      <c r="I667">
        <f t="shared" si="15"/>
        <v>40239.172592113777</v>
      </c>
      <c r="L667" t="s">
        <v>1068</v>
      </c>
    </row>
    <row r="668" spans="1:12" x14ac:dyDescent="0.35">
      <c r="A668">
        <v>102320340</v>
      </c>
      <c r="B668" t="s">
        <v>410</v>
      </c>
      <c r="E668" t="s">
        <v>535</v>
      </c>
      <c r="F668" t="s">
        <v>723</v>
      </c>
      <c r="G668">
        <v>7890</v>
      </c>
      <c r="H668">
        <v>0.15</v>
      </c>
      <c r="I668">
        <f t="shared" si="15"/>
        <v>44201.680672268907</v>
      </c>
      <c r="L668" t="s">
        <v>1068</v>
      </c>
    </row>
    <row r="669" spans="1:12" x14ac:dyDescent="0.35">
      <c r="A669">
        <v>150001829</v>
      </c>
      <c r="B669" t="s">
        <v>411</v>
      </c>
      <c r="E669" t="s">
        <v>535</v>
      </c>
      <c r="F669" t="s">
        <v>724</v>
      </c>
      <c r="G669">
        <v>177</v>
      </c>
      <c r="H669">
        <v>3.3000000000000002E-2</v>
      </c>
      <c r="I669">
        <f t="shared" si="15"/>
        <v>4507.2574484339184</v>
      </c>
      <c r="L669" t="s">
        <v>1068</v>
      </c>
    </row>
    <row r="670" spans="1:12" x14ac:dyDescent="0.35">
      <c r="A670">
        <v>104544700</v>
      </c>
      <c r="B670" t="s">
        <v>413</v>
      </c>
      <c r="E670" t="s">
        <v>578</v>
      </c>
      <c r="F670" t="s">
        <v>725</v>
      </c>
      <c r="G670">
        <v>14900</v>
      </c>
      <c r="H670">
        <v>1.5</v>
      </c>
      <c r="I670">
        <f t="shared" si="15"/>
        <v>8347.3389355742311</v>
      </c>
      <c r="L670" t="s">
        <v>1066</v>
      </c>
    </row>
    <row r="671" spans="1:12" x14ac:dyDescent="0.35">
      <c r="A671">
        <v>201700302</v>
      </c>
      <c r="B671" t="s">
        <v>414</v>
      </c>
      <c r="E671" t="s">
        <v>578</v>
      </c>
      <c r="F671" t="s">
        <v>726</v>
      </c>
      <c r="G671">
        <v>6090</v>
      </c>
      <c r="H671">
        <v>1</v>
      </c>
      <c r="I671">
        <f t="shared" si="15"/>
        <v>5117.6470588235297</v>
      </c>
      <c r="L671" t="s">
        <v>1066</v>
      </c>
    </row>
    <row r="672" spans="1:12" x14ac:dyDescent="0.35">
      <c r="A672">
        <v>150001624</v>
      </c>
      <c r="B672" t="s">
        <v>416</v>
      </c>
      <c r="E672" t="s">
        <v>535</v>
      </c>
      <c r="F672" t="s">
        <v>727</v>
      </c>
      <c r="G672">
        <v>5790</v>
      </c>
      <c r="H672">
        <v>1</v>
      </c>
      <c r="I672">
        <f t="shared" si="15"/>
        <v>4865.546218487395</v>
      </c>
      <c r="L672" t="s">
        <v>1068</v>
      </c>
    </row>
    <row r="673" spans="1:12" x14ac:dyDescent="0.35">
      <c r="A673">
        <v>104522460</v>
      </c>
      <c r="B673" t="s">
        <v>417</v>
      </c>
      <c r="E673" t="s">
        <v>578</v>
      </c>
      <c r="F673" t="s">
        <v>728</v>
      </c>
      <c r="G673">
        <v>6090</v>
      </c>
      <c r="H673">
        <v>1</v>
      </c>
      <c r="I673">
        <f t="shared" si="15"/>
        <v>5117.6470588235297</v>
      </c>
      <c r="L673" t="s">
        <v>1066</v>
      </c>
    </row>
    <row r="674" spans="1:12" x14ac:dyDescent="0.35">
      <c r="A674">
        <v>104543270</v>
      </c>
      <c r="B674" t="s">
        <v>419</v>
      </c>
      <c r="E674" t="s">
        <v>535</v>
      </c>
      <c r="F674" t="s">
        <v>729</v>
      </c>
      <c r="G674">
        <v>15990</v>
      </c>
      <c r="H674">
        <v>0.54500000000000004</v>
      </c>
      <c r="I674">
        <f t="shared" si="15"/>
        <v>24654.999614524706</v>
      </c>
      <c r="L674" t="s">
        <v>1068</v>
      </c>
    </row>
    <row r="675" spans="1:12" x14ac:dyDescent="0.35">
      <c r="A675">
        <v>150000772</v>
      </c>
      <c r="B675" t="s">
        <v>423</v>
      </c>
      <c r="E675" t="s">
        <v>535</v>
      </c>
      <c r="F675" t="s">
        <v>730</v>
      </c>
      <c r="G675">
        <v>10900</v>
      </c>
      <c r="H675">
        <v>0.5</v>
      </c>
      <c r="I675">
        <f t="shared" si="15"/>
        <v>18319.327731092439</v>
      </c>
      <c r="L675" t="s">
        <v>1068</v>
      </c>
    </row>
    <row r="676" spans="1:12" x14ac:dyDescent="0.35">
      <c r="A676">
        <v>104527910</v>
      </c>
      <c r="B676" t="s">
        <v>425</v>
      </c>
      <c r="E676" t="s">
        <v>535</v>
      </c>
      <c r="F676" t="s">
        <v>731</v>
      </c>
      <c r="G676">
        <v>2500</v>
      </c>
      <c r="H676">
        <v>0.25</v>
      </c>
      <c r="I676">
        <f t="shared" ref="I676:I707" si="16">G676/H676/1.19</f>
        <v>8403.361344537816</v>
      </c>
      <c r="L676" t="s">
        <v>1068</v>
      </c>
    </row>
    <row r="677" spans="1:12" x14ac:dyDescent="0.35">
      <c r="A677">
        <v>104521580</v>
      </c>
      <c r="B677" t="s">
        <v>426</v>
      </c>
      <c r="E677" t="s">
        <v>578</v>
      </c>
      <c r="F677" t="s">
        <v>732</v>
      </c>
      <c r="G677">
        <v>4650</v>
      </c>
      <c r="H677">
        <v>1</v>
      </c>
      <c r="I677">
        <f t="shared" si="16"/>
        <v>3907.5630252100841</v>
      </c>
      <c r="L677" t="s">
        <v>1066</v>
      </c>
    </row>
    <row r="678" spans="1:12" x14ac:dyDescent="0.35">
      <c r="A678">
        <v>104512360</v>
      </c>
      <c r="B678" t="s">
        <v>428</v>
      </c>
      <c r="E678" t="s">
        <v>535</v>
      </c>
      <c r="F678" t="s">
        <v>733</v>
      </c>
      <c r="G678">
        <v>7990</v>
      </c>
      <c r="H678">
        <v>1</v>
      </c>
      <c r="I678">
        <f t="shared" si="16"/>
        <v>6714.2857142857147</v>
      </c>
      <c r="L678" t="s">
        <v>1068</v>
      </c>
    </row>
    <row r="679" spans="1:12" x14ac:dyDescent="0.35">
      <c r="A679">
        <v>101820108</v>
      </c>
      <c r="B679" t="s">
        <v>430</v>
      </c>
      <c r="E679" t="s">
        <v>535</v>
      </c>
      <c r="F679" t="s">
        <v>734</v>
      </c>
      <c r="G679">
        <v>7990</v>
      </c>
      <c r="H679">
        <v>0.68</v>
      </c>
      <c r="I679">
        <f t="shared" si="16"/>
        <v>9873.9495798319331</v>
      </c>
      <c r="L679" t="s">
        <v>1068</v>
      </c>
    </row>
    <row r="680" spans="1:12" x14ac:dyDescent="0.35">
      <c r="A680">
        <v>104522380</v>
      </c>
      <c r="B680" t="s">
        <v>431</v>
      </c>
      <c r="E680" t="s">
        <v>535</v>
      </c>
      <c r="F680" t="s">
        <v>735</v>
      </c>
      <c r="G680">
        <v>12990</v>
      </c>
      <c r="H680">
        <v>0.75</v>
      </c>
      <c r="I680">
        <f t="shared" si="16"/>
        <v>14554.621848739496</v>
      </c>
      <c r="L680" t="s">
        <v>1068</v>
      </c>
    </row>
    <row r="681" spans="1:12" x14ac:dyDescent="0.35">
      <c r="A681">
        <v>104522330</v>
      </c>
      <c r="B681" t="s">
        <v>432</v>
      </c>
      <c r="E681" t="s">
        <v>535</v>
      </c>
      <c r="F681" t="s">
        <v>736</v>
      </c>
      <c r="G681">
        <v>9359</v>
      </c>
      <c r="H681">
        <v>0.75</v>
      </c>
      <c r="I681">
        <f t="shared" si="16"/>
        <v>10486.274509803921</v>
      </c>
      <c r="L681" t="s">
        <v>1068</v>
      </c>
    </row>
    <row r="682" spans="1:12" x14ac:dyDescent="0.35">
      <c r="A682">
        <v>104522370</v>
      </c>
      <c r="B682" t="s">
        <v>433</v>
      </c>
      <c r="E682" t="s">
        <v>535</v>
      </c>
      <c r="F682" t="s">
        <v>737</v>
      </c>
      <c r="G682">
        <v>14990</v>
      </c>
      <c r="H682">
        <v>0.75</v>
      </c>
      <c r="I682">
        <f t="shared" si="16"/>
        <v>16795.518207282916</v>
      </c>
      <c r="L682" t="s">
        <v>1068</v>
      </c>
    </row>
    <row r="683" spans="1:12" x14ac:dyDescent="0.35">
      <c r="A683">
        <v>104531470</v>
      </c>
      <c r="B683" t="s">
        <v>434</v>
      </c>
      <c r="E683" t="s">
        <v>535</v>
      </c>
      <c r="F683" t="s">
        <v>738</v>
      </c>
      <c r="G683">
        <v>790</v>
      </c>
      <c r="H683">
        <v>3.6999999999999998E-2</v>
      </c>
      <c r="I683">
        <f t="shared" si="16"/>
        <v>17942.31205995912</v>
      </c>
      <c r="L683" t="s">
        <v>1068</v>
      </c>
    </row>
    <row r="684" spans="1:12" x14ac:dyDescent="0.35">
      <c r="A684">
        <v>201700351</v>
      </c>
      <c r="B684" t="s">
        <v>435</v>
      </c>
      <c r="E684" t="s">
        <v>535</v>
      </c>
      <c r="F684" t="s">
        <v>739</v>
      </c>
      <c r="G684">
        <v>2290</v>
      </c>
      <c r="H684">
        <f xml:space="preserve"> 0.042 * 5</f>
        <v>0.21000000000000002</v>
      </c>
      <c r="I684">
        <f t="shared" si="16"/>
        <v>9163.6654661864741</v>
      </c>
      <c r="L684" t="s">
        <v>1068</v>
      </c>
    </row>
    <row r="685" spans="1:12" x14ac:dyDescent="0.35">
      <c r="A685">
        <v>201700212</v>
      </c>
      <c r="B685" t="s">
        <v>436</v>
      </c>
      <c r="E685" t="s">
        <v>535</v>
      </c>
      <c r="F685" t="s">
        <v>740</v>
      </c>
      <c r="G685">
        <v>1390</v>
      </c>
      <c r="H685">
        <v>0.15</v>
      </c>
      <c r="I685">
        <f t="shared" si="16"/>
        <v>7787.1148459383767</v>
      </c>
      <c r="L685" t="s">
        <v>1068</v>
      </c>
    </row>
    <row r="686" spans="1:12" x14ac:dyDescent="0.35">
      <c r="A686">
        <v>201700222</v>
      </c>
      <c r="B686" t="s">
        <v>437</v>
      </c>
      <c r="E686" t="s">
        <v>535</v>
      </c>
      <c r="F686" t="s">
        <v>741</v>
      </c>
      <c r="G686">
        <v>2990</v>
      </c>
      <c r="H686">
        <v>0.18</v>
      </c>
      <c r="I686">
        <f t="shared" si="16"/>
        <v>13958.916900093373</v>
      </c>
      <c r="L686" t="s">
        <v>1068</v>
      </c>
    </row>
    <row r="687" spans="1:12" x14ac:dyDescent="0.35">
      <c r="A687">
        <v>201700352</v>
      </c>
      <c r="B687" t="s">
        <v>438</v>
      </c>
      <c r="E687" t="s">
        <v>535</v>
      </c>
      <c r="F687" t="s">
        <v>739</v>
      </c>
      <c r="G687">
        <v>2290</v>
      </c>
      <c r="H687">
        <f xml:space="preserve"> 0.042 * 5</f>
        <v>0.21000000000000002</v>
      </c>
      <c r="I687">
        <f t="shared" si="16"/>
        <v>9163.6654661864741</v>
      </c>
      <c r="L687" t="s">
        <v>1068</v>
      </c>
    </row>
    <row r="688" spans="1:12" x14ac:dyDescent="0.35">
      <c r="A688">
        <v>150001763</v>
      </c>
      <c r="B688" t="s">
        <v>439</v>
      </c>
      <c r="E688" t="s">
        <v>535</v>
      </c>
      <c r="F688" t="s">
        <v>742</v>
      </c>
      <c r="G688">
        <v>12217</v>
      </c>
      <c r="H688">
        <v>1</v>
      </c>
      <c r="I688">
        <f t="shared" si="16"/>
        <v>10266.386554621849</v>
      </c>
      <c r="L688" t="s">
        <v>1068</v>
      </c>
    </row>
    <row r="689" spans="1:12" x14ac:dyDescent="0.35">
      <c r="A689">
        <v>150000764</v>
      </c>
      <c r="B689" t="s">
        <v>440</v>
      </c>
      <c r="E689" t="s">
        <v>535</v>
      </c>
      <c r="F689" t="s">
        <v>743</v>
      </c>
      <c r="G689">
        <v>8990</v>
      </c>
      <c r="H689">
        <v>1</v>
      </c>
      <c r="I689">
        <f t="shared" si="16"/>
        <v>7554.6218487394963</v>
      </c>
      <c r="L689" t="s">
        <v>1068</v>
      </c>
    </row>
    <row r="690" spans="1:12" x14ac:dyDescent="0.35">
      <c r="A690">
        <v>150000862</v>
      </c>
      <c r="B690" t="s">
        <v>441</v>
      </c>
      <c r="E690" t="s">
        <v>535</v>
      </c>
      <c r="F690" t="s">
        <v>744</v>
      </c>
      <c r="G690">
        <v>12815</v>
      </c>
      <c r="H690">
        <v>1</v>
      </c>
      <c r="I690">
        <f t="shared" si="16"/>
        <v>10768.90756302521</v>
      </c>
      <c r="L690" t="s">
        <v>1068</v>
      </c>
    </row>
    <row r="691" spans="1:12" x14ac:dyDescent="0.35">
      <c r="A691">
        <v>201703050</v>
      </c>
      <c r="B691" t="s">
        <v>442</v>
      </c>
      <c r="E691" t="s">
        <v>535</v>
      </c>
      <c r="F691" t="s">
        <v>745</v>
      </c>
      <c r="G691">
        <v>4690</v>
      </c>
      <c r="H691">
        <v>1</v>
      </c>
      <c r="I691">
        <f t="shared" si="16"/>
        <v>3941.1764705882356</v>
      </c>
      <c r="L691" t="s">
        <v>1068</v>
      </c>
    </row>
    <row r="692" spans="1:12" x14ac:dyDescent="0.35">
      <c r="A692">
        <v>150000769</v>
      </c>
      <c r="B692" t="s">
        <v>443</v>
      </c>
      <c r="E692" t="s">
        <v>535</v>
      </c>
      <c r="F692" t="s">
        <v>746</v>
      </c>
      <c r="G692">
        <v>4990</v>
      </c>
      <c r="H692">
        <v>1</v>
      </c>
      <c r="I692">
        <f t="shared" si="16"/>
        <v>4193.2773109243699</v>
      </c>
      <c r="L692" t="s">
        <v>1068</v>
      </c>
    </row>
    <row r="693" spans="1:12" x14ac:dyDescent="0.35">
      <c r="A693">
        <v>150000761</v>
      </c>
      <c r="B693" t="s">
        <v>444</v>
      </c>
      <c r="E693" t="s">
        <v>535</v>
      </c>
      <c r="F693" t="s">
        <v>747</v>
      </c>
      <c r="G693">
        <v>8900</v>
      </c>
      <c r="H693">
        <v>1</v>
      </c>
      <c r="I693">
        <f t="shared" si="16"/>
        <v>7478.9915966386561</v>
      </c>
      <c r="L693" t="s">
        <v>1068</v>
      </c>
    </row>
    <row r="694" spans="1:12" x14ac:dyDescent="0.35">
      <c r="A694">
        <v>150001530</v>
      </c>
      <c r="B694" t="s">
        <v>445</v>
      </c>
      <c r="E694" t="s">
        <v>535</v>
      </c>
      <c r="F694" t="s">
        <v>748</v>
      </c>
      <c r="G694">
        <v>13650</v>
      </c>
      <c r="H694">
        <v>0.7</v>
      </c>
      <c r="I694">
        <f t="shared" si="16"/>
        <v>16386.55462184874</v>
      </c>
      <c r="L694" t="s">
        <v>1068</v>
      </c>
    </row>
    <row r="695" spans="1:12" x14ac:dyDescent="0.35">
      <c r="A695">
        <v>150000095</v>
      </c>
      <c r="B695" t="s">
        <v>446</v>
      </c>
      <c r="E695" t="s">
        <v>535</v>
      </c>
      <c r="F695" t="s">
        <v>749</v>
      </c>
      <c r="G695">
        <v>4390</v>
      </c>
      <c r="H695">
        <v>0.35</v>
      </c>
      <c r="I695">
        <f t="shared" si="16"/>
        <v>10540.216086434575</v>
      </c>
      <c r="L695" t="s">
        <v>1065</v>
      </c>
    </row>
    <row r="696" spans="1:12" x14ac:dyDescent="0.35">
      <c r="A696">
        <v>150001771</v>
      </c>
      <c r="B696" t="s">
        <v>447</v>
      </c>
      <c r="E696" t="s">
        <v>578</v>
      </c>
      <c r="F696" t="s">
        <v>750</v>
      </c>
      <c r="G696">
        <v>2310</v>
      </c>
      <c r="H696">
        <v>1</v>
      </c>
      <c r="I696">
        <f t="shared" si="16"/>
        <v>1941.1764705882354</v>
      </c>
      <c r="L696" t="s">
        <v>1066</v>
      </c>
    </row>
    <row r="697" spans="1:12" x14ac:dyDescent="0.35">
      <c r="A697">
        <v>150000276</v>
      </c>
      <c r="B697" t="s">
        <v>448</v>
      </c>
      <c r="E697" t="s">
        <v>578</v>
      </c>
      <c r="F697" t="s">
        <v>751</v>
      </c>
      <c r="G697">
        <v>3030</v>
      </c>
      <c r="H697">
        <v>1</v>
      </c>
      <c r="I697">
        <f t="shared" si="16"/>
        <v>2546.2184873949582</v>
      </c>
      <c r="L697" t="s">
        <v>1066</v>
      </c>
    </row>
    <row r="698" spans="1:12" x14ac:dyDescent="0.35">
      <c r="A698">
        <v>201700287</v>
      </c>
      <c r="B698" t="s">
        <v>452</v>
      </c>
      <c r="E698" t="s">
        <v>535</v>
      </c>
      <c r="F698" t="s">
        <v>752</v>
      </c>
      <c r="G698">
        <v>390</v>
      </c>
      <c r="H698">
        <v>4.8000000000000001E-2</v>
      </c>
      <c r="I698">
        <f t="shared" si="16"/>
        <v>6827.7310924369749</v>
      </c>
      <c r="L698" t="s">
        <v>1068</v>
      </c>
    </row>
    <row r="699" spans="1:12" x14ac:dyDescent="0.35">
      <c r="A699">
        <v>150000718</v>
      </c>
      <c r="B699" t="s">
        <v>453</v>
      </c>
      <c r="E699" t="s">
        <v>535</v>
      </c>
      <c r="F699" t="s">
        <v>753</v>
      </c>
      <c r="G699">
        <v>1970</v>
      </c>
      <c r="H699">
        <v>1</v>
      </c>
      <c r="I699">
        <f t="shared" si="16"/>
        <v>1655.4621848739496</v>
      </c>
      <c r="L699" t="s">
        <v>1065</v>
      </c>
    </row>
    <row r="700" spans="1:12" x14ac:dyDescent="0.35">
      <c r="A700">
        <v>104537880</v>
      </c>
      <c r="B700" t="s">
        <v>454</v>
      </c>
      <c r="E700" t="s">
        <v>535</v>
      </c>
      <c r="F700" t="s">
        <v>754</v>
      </c>
      <c r="G700">
        <v>1496</v>
      </c>
      <c r="H700">
        <v>0.9</v>
      </c>
      <c r="I700">
        <f t="shared" si="16"/>
        <v>1396.8253968253969</v>
      </c>
      <c r="L700" t="s">
        <v>1068</v>
      </c>
    </row>
    <row r="701" spans="1:12" x14ac:dyDescent="0.35">
      <c r="A701">
        <v>104534350</v>
      </c>
      <c r="B701" t="s">
        <v>455</v>
      </c>
      <c r="E701" t="s">
        <v>578</v>
      </c>
      <c r="F701" t="s">
        <v>755</v>
      </c>
      <c r="G701">
        <v>1230</v>
      </c>
      <c r="H701">
        <v>1</v>
      </c>
      <c r="I701">
        <f t="shared" si="16"/>
        <v>1033.6134453781513</v>
      </c>
      <c r="L701" t="s">
        <v>1066</v>
      </c>
    </row>
    <row r="702" spans="1:12" x14ac:dyDescent="0.35">
      <c r="A702">
        <v>104534360</v>
      </c>
      <c r="B702" t="s">
        <v>456</v>
      </c>
      <c r="E702" t="s">
        <v>535</v>
      </c>
      <c r="F702" t="s">
        <v>756</v>
      </c>
      <c r="G702">
        <v>1699</v>
      </c>
      <c r="H702">
        <v>1</v>
      </c>
      <c r="I702">
        <f t="shared" si="16"/>
        <v>1427.7310924369749</v>
      </c>
      <c r="L702" t="s">
        <v>1068</v>
      </c>
    </row>
    <row r="703" spans="1:12" x14ac:dyDescent="0.35">
      <c r="A703">
        <v>150001144</v>
      </c>
      <c r="B703" t="s">
        <v>458</v>
      </c>
      <c r="E703" t="s">
        <v>535</v>
      </c>
      <c r="F703" t="s">
        <v>757</v>
      </c>
      <c r="G703">
        <v>320</v>
      </c>
      <c r="H703">
        <v>0.125</v>
      </c>
      <c r="I703">
        <f t="shared" si="16"/>
        <v>2151.2605042016808</v>
      </c>
      <c r="L703" t="s">
        <v>1065</v>
      </c>
    </row>
    <row r="704" spans="1:12" x14ac:dyDescent="0.35">
      <c r="A704">
        <v>150001143</v>
      </c>
      <c r="B704" t="s">
        <v>459</v>
      </c>
      <c r="E704" t="s">
        <v>535</v>
      </c>
      <c r="F704" t="s">
        <v>758</v>
      </c>
      <c r="G704">
        <v>320</v>
      </c>
      <c r="H704">
        <v>0.125</v>
      </c>
      <c r="I704">
        <f t="shared" si="16"/>
        <v>2151.2605042016808</v>
      </c>
      <c r="L704" t="s">
        <v>1065</v>
      </c>
    </row>
    <row r="705" spans="1:12" x14ac:dyDescent="0.35">
      <c r="A705">
        <v>150001146</v>
      </c>
      <c r="B705" t="s">
        <v>460</v>
      </c>
      <c r="E705" t="s">
        <v>578</v>
      </c>
      <c r="F705" t="s">
        <v>759</v>
      </c>
      <c r="G705">
        <v>250</v>
      </c>
      <c r="H705">
        <v>0.125</v>
      </c>
      <c r="I705">
        <f t="shared" si="16"/>
        <v>1680.6722689075632</v>
      </c>
      <c r="L705" t="s">
        <v>1066</v>
      </c>
    </row>
    <row r="706" spans="1:12" x14ac:dyDescent="0.35">
      <c r="A706">
        <v>104537890</v>
      </c>
      <c r="B706" t="s">
        <v>461</v>
      </c>
      <c r="E706" t="s">
        <v>535</v>
      </c>
      <c r="F706" t="s">
        <v>760</v>
      </c>
      <c r="G706">
        <v>1496</v>
      </c>
      <c r="H706">
        <v>0.9</v>
      </c>
      <c r="I706">
        <f t="shared" si="16"/>
        <v>1396.8253968253969</v>
      </c>
      <c r="L706" t="s">
        <v>1068</v>
      </c>
    </row>
    <row r="707" spans="1:12" x14ac:dyDescent="0.35">
      <c r="A707">
        <v>104303640</v>
      </c>
      <c r="B707" t="s">
        <v>462</v>
      </c>
      <c r="E707" t="s">
        <v>535</v>
      </c>
      <c r="F707" t="s">
        <v>761</v>
      </c>
      <c r="G707">
        <v>3672</v>
      </c>
      <c r="H707">
        <v>1</v>
      </c>
      <c r="I707">
        <f t="shared" si="16"/>
        <v>3085.7142857142858</v>
      </c>
      <c r="L707" t="s">
        <v>1065</v>
      </c>
    </row>
    <row r="708" spans="1:12" x14ac:dyDescent="0.35">
      <c r="A708">
        <v>201200010</v>
      </c>
      <c r="B708" t="s">
        <v>463</v>
      </c>
      <c r="E708" t="s">
        <v>578</v>
      </c>
      <c r="F708" t="s">
        <v>762</v>
      </c>
      <c r="G708">
        <v>1890</v>
      </c>
      <c r="H708">
        <v>0.9</v>
      </c>
      <c r="I708">
        <f t="shared" ref="I708:I729" si="17">G708/H708/1.19</f>
        <v>1764.7058823529412</v>
      </c>
      <c r="L708" t="s">
        <v>1066</v>
      </c>
    </row>
    <row r="709" spans="1:12" x14ac:dyDescent="0.35">
      <c r="A709">
        <v>150000002</v>
      </c>
      <c r="B709" t="s">
        <v>464</v>
      </c>
      <c r="E709" t="s">
        <v>578</v>
      </c>
      <c r="F709" t="s">
        <v>763</v>
      </c>
      <c r="G709">
        <v>3399</v>
      </c>
      <c r="H709">
        <v>1</v>
      </c>
      <c r="I709">
        <f t="shared" si="17"/>
        <v>2856.3025210084033</v>
      </c>
      <c r="L709" t="s">
        <v>1068</v>
      </c>
    </row>
    <row r="710" spans="1:12" x14ac:dyDescent="0.35">
      <c r="A710">
        <v>150000378</v>
      </c>
      <c r="B710" t="s">
        <v>465</v>
      </c>
      <c r="E710" t="s">
        <v>578</v>
      </c>
      <c r="F710" t="s">
        <v>764</v>
      </c>
      <c r="G710">
        <v>5320</v>
      </c>
      <c r="H710">
        <v>1</v>
      </c>
      <c r="I710">
        <f t="shared" si="17"/>
        <v>4470.588235294118</v>
      </c>
      <c r="L710" t="s">
        <v>1066</v>
      </c>
    </row>
    <row r="711" spans="1:12" x14ac:dyDescent="0.35">
      <c r="A711">
        <v>150000379</v>
      </c>
      <c r="B711" t="s">
        <v>466</v>
      </c>
      <c r="E711" t="s">
        <v>578</v>
      </c>
      <c r="F711" t="s">
        <v>765</v>
      </c>
      <c r="G711">
        <v>6200</v>
      </c>
      <c r="H711">
        <v>1</v>
      </c>
      <c r="I711">
        <f t="shared" si="17"/>
        <v>5210.0840336134452</v>
      </c>
      <c r="L711" t="s">
        <v>1068</v>
      </c>
    </row>
    <row r="712" spans="1:12" x14ac:dyDescent="0.35">
      <c r="A712">
        <v>150000001</v>
      </c>
      <c r="B712" t="s">
        <v>467</v>
      </c>
      <c r="E712" t="s">
        <v>578</v>
      </c>
      <c r="F712" t="s">
        <v>766</v>
      </c>
      <c r="G712">
        <v>4620</v>
      </c>
      <c r="H712">
        <v>1</v>
      </c>
      <c r="I712">
        <f t="shared" si="17"/>
        <v>3882.3529411764707</v>
      </c>
      <c r="L712" t="s">
        <v>1066</v>
      </c>
    </row>
    <row r="713" spans="1:12" x14ac:dyDescent="0.35">
      <c r="A713">
        <v>100093620</v>
      </c>
      <c r="B713" t="s">
        <v>468</v>
      </c>
      <c r="E713" t="s">
        <v>578</v>
      </c>
      <c r="F713" t="s">
        <v>767</v>
      </c>
      <c r="G713">
        <v>4890</v>
      </c>
      <c r="H713">
        <v>1</v>
      </c>
      <c r="I713">
        <f t="shared" si="17"/>
        <v>4109.2436974789916</v>
      </c>
      <c r="L713" t="s">
        <v>1066</v>
      </c>
    </row>
    <row r="714" spans="1:12" x14ac:dyDescent="0.35">
      <c r="A714">
        <v>100093780</v>
      </c>
      <c r="B714" t="s">
        <v>469</v>
      </c>
      <c r="E714" t="s">
        <v>578</v>
      </c>
      <c r="F714" t="s">
        <v>768</v>
      </c>
      <c r="G714">
        <v>4890</v>
      </c>
      <c r="H714">
        <v>1</v>
      </c>
      <c r="I714">
        <f t="shared" si="17"/>
        <v>4109.2436974789916</v>
      </c>
      <c r="L714" t="s">
        <v>1066</v>
      </c>
    </row>
    <row r="715" spans="1:12" x14ac:dyDescent="0.35">
      <c r="A715">
        <v>104542680</v>
      </c>
      <c r="B715" t="s">
        <v>470</v>
      </c>
      <c r="E715" t="s">
        <v>535</v>
      </c>
      <c r="F715" t="s">
        <v>769</v>
      </c>
      <c r="G715">
        <v>89990</v>
      </c>
      <c r="H715">
        <v>18.899999999999999</v>
      </c>
      <c r="I715">
        <f t="shared" si="17"/>
        <v>4001.1560179627409</v>
      </c>
      <c r="L715" t="s">
        <v>1068</v>
      </c>
    </row>
    <row r="716" spans="1:12" x14ac:dyDescent="0.35">
      <c r="A716">
        <v>201230200</v>
      </c>
      <c r="B716" t="s">
        <v>471</v>
      </c>
      <c r="E716" t="s">
        <v>578</v>
      </c>
      <c r="F716" t="s">
        <v>770</v>
      </c>
      <c r="G716">
        <v>5590</v>
      </c>
      <c r="H716">
        <v>5</v>
      </c>
      <c r="I716">
        <f t="shared" si="17"/>
        <v>939.49579831932772</v>
      </c>
      <c r="L716" t="s">
        <v>1066</v>
      </c>
    </row>
    <row r="717" spans="1:12" x14ac:dyDescent="0.35">
      <c r="A717">
        <v>104300530</v>
      </c>
      <c r="B717" t="s">
        <v>472</v>
      </c>
      <c r="E717" t="s">
        <v>578</v>
      </c>
      <c r="F717" t="s">
        <v>771</v>
      </c>
      <c r="G717">
        <v>6590</v>
      </c>
      <c r="H717">
        <v>2.5</v>
      </c>
      <c r="I717">
        <f t="shared" si="17"/>
        <v>2215.1260504201682</v>
      </c>
      <c r="L717" t="s">
        <v>1068</v>
      </c>
    </row>
    <row r="718" spans="1:12" x14ac:dyDescent="0.35">
      <c r="A718">
        <v>104534090</v>
      </c>
      <c r="B718" t="s">
        <v>474</v>
      </c>
      <c r="E718" t="s">
        <v>535</v>
      </c>
      <c r="F718" t="s">
        <v>772</v>
      </c>
      <c r="G718">
        <v>10990</v>
      </c>
      <c r="H718">
        <v>4</v>
      </c>
      <c r="I718">
        <f t="shared" si="17"/>
        <v>2308.8235294117649</v>
      </c>
      <c r="L718" t="s">
        <v>1068</v>
      </c>
    </row>
    <row r="719" spans="1:12" x14ac:dyDescent="0.35">
      <c r="A719">
        <v>201230700</v>
      </c>
      <c r="B719" t="s">
        <v>475</v>
      </c>
      <c r="E719" t="s">
        <v>535</v>
      </c>
      <c r="F719" s="6" t="s">
        <v>773</v>
      </c>
      <c r="G719">
        <v>6690</v>
      </c>
      <c r="H719">
        <v>5</v>
      </c>
      <c r="I719">
        <f t="shared" si="17"/>
        <v>1124.3697478991596</v>
      </c>
      <c r="L719" t="s">
        <v>1068</v>
      </c>
    </row>
    <row r="720" spans="1:12" x14ac:dyDescent="0.35">
      <c r="A720">
        <v>150001692</v>
      </c>
      <c r="B720" t="s">
        <v>476</v>
      </c>
      <c r="E720" t="s">
        <v>535</v>
      </c>
      <c r="F720" t="s">
        <v>774</v>
      </c>
      <c r="G720">
        <v>5990</v>
      </c>
      <c r="H720">
        <v>5</v>
      </c>
      <c r="I720">
        <f t="shared" si="17"/>
        <v>1006.7226890756303</v>
      </c>
      <c r="L720" t="s">
        <v>1068</v>
      </c>
    </row>
    <row r="721" spans="1:12" x14ac:dyDescent="0.35">
      <c r="A721">
        <v>201230300</v>
      </c>
      <c r="B721" t="s">
        <v>477</v>
      </c>
      <c r="E721" t="s">
        <v>535</v>
      </c>
      <c r="F721" t="s">
        <v>775</v>
      </c>
      <c r="G721">
        <v>4890</v>
      </c>
      <c r="H721">
        <v>5</v>
      </c>
      <c r="I721">
        <f t="shared" si="17"/>
        <v>821.84873949579833</v>
      </c>
      <c r="L721" t="s">
        <v>1066</v>
      </c>
    </row>
    <row r="722" spans="1:12" x14ac:dyDescent="0.35">
      <c r="A722">
        <v>104526090</v>
      </c>
      <c r="B722" t="s">
        <v>478</v>
      </c>
      <c r="E722" t="s">
        <v>535</v>
      </c>
      <c r="F722" t="s">
        <v>776</v>
      </c>
      <c r="G722">
        <v>580</v>
      </c>
      <c r="H722">
        <v>1</v>
      </c>
      <c r="I722">
        <f t="shared" si="17"/>
        <v>487.39495798319331</v>
      </c>
      <c r="L722" t="s">
        <v>1065</v>
      </c>
    </row>
    <row r="723" spans="1:12" x14ac:dyDescent="0.35">
      <c r="A723">
        <v>104525040</v>
      </c>
      <c r="B723" t="s">
        <v>479</v>
      </c>
      <c r="E723" t="s">
        <v>535</v>
      </c>
      <c r="F723" t="s">
        <v>777</v>
      </c>
      <c r="G723">
        <v>9750</v>
      </c>
      <c r="H723">
        <v>1</v>
      </c>
      <c r="I723">
        <f t="shared" si="17"/>
        <v>8193.2773109243699</v>
      </c>
      <c r="L723" t="s">
        <v>1068</v>
      </c>
    </row>
    <row r="724" spans="1:12" x14ac:dyDescent="0.35">
      <c r="A724">
        <v>104541880</v>
      </c>
      <c r="B724" t="s">
        <v>480</v>
      </c>
      <c r="E724" t="s">
        <v>578</v>
      </c>
      <c r="F724" t="s">
        <v>778</v>
      </c>
      <c r="G724">
        <v>6990</v>
      </c>
      <c r="H724">
        <v>1</v>
      </c>
      <c r="I724">
        <f t="shared" si="17"/>
        <v>5873.9495798319331</v>
      </c>
      <c r="L724" t="s">
        <v>1068</v>
      </c>
    </row>
    <row r="725" spans="1:12" x14ac:dyDescent="0.35">
      <c r="A725">
        <v>104515400</v>
      </c>
      <c r="B725" t="s">
        <v>481</v>
      </c>
      <c r="E725" t="s">
        <v>584</v>
      </c>
      <c r="F725" t="s">
        <v>779</v>
      </c>
      <c r="G725">
        <v>37000</v>
      </c>
      <c r="H725">
        <v>1.55</v>
      </c>
      <c r="I725">
        <f t="shared" si="17"/>
        <v>20059.63675792898</v>
      </c>
      <c r="L725" t="s">
        <v>1068</v>
      </c>
    </row>
    <row r="726" spans="1:12" x14ac:dyDescent="0.35">
      <c r="A726">
        <v>150000983</v>
      </c>
      <c r="B726" t="s">
        <v>483</v>
      </c>
      <c r="E726" t="s">
        <v>578</v>
      </c>
      <c r="F726" t="s">
        <v>780</v>
      </c>
      <c r="G726">
        <v>9990</v>
      </c>
      <c r="H726">
        <v>0.96499999999999997</v>
      </c>
      <c r="I726">
        <f t="shared" si="17"/>
        <v>8699.4383245526187</v>
      </c>
      <c r="L726" t="s">
        <v>1066</v>
      </c>
    </row>
    <row r="727" spans="1:12" x14ac:dyDescent="0.35">
      <c r="A727">
        <v>105201570</v>
      </c>
      <c r="B727" t="s">
        <v>484</v>
      </c>
      <c r="E727" t="s">
        <v>584</v>
      </c>
      <c r="F727" t="s">
        <v>781</v>
      </c>
      <c r="G727">
        <v>10990</v>
      </c>
      <c r="H727">
        <v>1</v>
      </c>
      <c r="I727">
        <f t="shared" si="17"/>
        <v>9235.2941176470595</v>
      </c>
      <c r="L727" t="s">
        <v>1068</v>
      </c>
    </row>
    <row r="728" spans="1:12" x14ac:dyDescent="0.35">
      <c r="A728">
        <v>104521820</v>
      </c>
      <c r="B728" t="s">
        <v>492</v>
      </c>
      <c r="E728" t="s">
        <v>584</v>
      </c>
      <c r="F728" t="s">
        <v>782</v>
      </c>
      <c r="G728">
        <v>20290</v>
      </c>
      <c r="H728">
        <v>2.5</v>
      </c>
      <c r="I728">
        <f t="shared" si="17"/>
        <v>6820.1680672268913</v>
      </c>
      <c r="L728" t="s">
        <v>1068</v>
      </c>
    </row>
    <row r="729" spans="1:12" x14ac:dyDescent="0.35">
      <c r="A729">
        <v>104521730</v>
      </c>
      <c r="B729" t="s">
        <v>493</v>
      </c>
      <c r="E729" t="s">
        <v>584</v>
      </c>
      <c r="F729" t="s">
        <v>783</v>
      </c>
      <c r="G729">
        <v>26290</v>
      </c>
      <c r="H729">
        <v>2</v>
      </c>
      <c r="I729">
        <f t="shared" si="17"/>
        <v>11046.218487394959</v>
      </c>
      <c r="L729" t="s">
        <v>1068</v>
      </c>
    </row>
    <row r="730" spans="1:12" x14ac:dyDescent="0.35">
      <c r="A730">
        <v>104534450</v>
      </c>
      <c r="B730" t="s">
        <v>494</v>
      </c>
      <c r="E730" t="s">
        <v>584</v>
      </c>
      <c r="F730" t="s">
        <v>784</v>
      </c>
      <c r="G730">
        <v>23026</v>
      </c>
      <c r="H730">
        <f>0.028 * 180</f>
        <v>5.04</v>
      </c>
      <c r="I730">
        <f t="shared" ref="I730:I731" si="18">G730/H730/1.19</f>
        <v>3839.2023476057088</v>
      </c>
      <c r="L730" t="s">
        <v>1068</v>
      </c>
    </row>
    <row r="731" spans="1:12" x14ac:dyDescent="0.35">
      <c r="A731">
        <v>104534440</v>
      </c>
      <c r="B731" t="s">
        <v>496</v>
      </c>
      <c r="E731" t="s">
        <v>584</v>
      </c>
      <c r="F731" t="s">
        <v>785</v>
      </c>
      <c r="G731">
        <v>29797</v>
      </c>
      <c r="H731">
        <v>5.04</v>
      </c>
      <c r="I731">
        <f t="shared" si="18"/>
        <v>4968.1539282379626</v>
      </c>
      <c r="L731" t="s">
        <v>1068</v>
      </c>
    </row>
    <row r="732" spans="1:12" x14ac:dyDescent="0.35">
      <c r="A732">
        <v>209100160</v>
      </c>
      <c r="B732" t="s">
        <v>498</v>
      </c>
      <c r="E732" t="s">
        <v>535</v>
      </c>
      <c r="F732" t="s">
        <v>786</v>
      </c>
      <c r="G732">
        <v>7390</v>
      </c>
      <c r="H732">
        <v>0.41</v>
      </c>
      <c r="I732">
        <f>G732/H732/1.19</f>
        <v>15146.546423447428</v>
      </c>
      <c r="L732" t="s">
        <v>1065</v>
      </c>
    </row>
    <row r="733" spans="1:12" x14ac:dyDescent="0.35">
      <c r="A733">
        <v>104539200</v>
      </c>
      <c r="B733" t="s">
        <v>499</v>
      </c>
      <c r="E733" t="s">
        <v>535</v>
      </c>
      <c r="F733" t="s">
        <v>787</v>
      </c>
      <c r="G733">
        <v>3390</v>
      </c>
      <c r="H733">
        <v>0.35</v>
      </c>
      <c r="I733">
        <f>G733/H733/1.19</f>
        <v>8139.2557022809133</v>
      </c>
      <c r="L733" t="s">
        <v>1065</v>
      </c>
    </row>
    <row r="734" spans="1:12" x14ac:dyDescent="0.35">
      <c r="A734">
        <v>209100161</v>
      </c>
      <c r="B734" t="s">
        <v>500</v>
      </c>
      <c r="E734" t="s">
        <v>535</v>
      </c>
      <c r="F734" s="7" t="s">
        <v>788</v>
      </c>
      <c r="G734">
        <v>7390</v>
      </c>
      <c r="H734">
        <v>0.44</v>
      </c>
      <c r="I734">
        <f>G734/H734/1.19</f>
        <v>14113.827349121466</v>
      </c>
      <c r="L734" t="s">
        <v>1065</v>
      </c>
    </row>
    <row r="735" spans="1:12" x14ac:dyDescent="0.35">
      <c r="A735">
        <v>209100163</v>
      </c>
      <c r="B735" t="s">
        <v>501</v>
      </c>
      <c r="E735" t="s">
        <v>535</v>
      </c>
      <c r="F735" t="s">
        <v>789</v>
      </c>
      <c r="G735">
        <v>7390</v>
      </c>
      <c r="H735">
        <v>0.41</v>
      </c>
      <c r="I735">
        <f>G735/H735/1.19</f>
        <v>15146.546423447428</v>
      </c>
      <c r="L735" t="s">
        <v>1065</v>
      </c>
    </row>
    <row r="736" spans="1:12" x14ac:dyDescent="0.35">
      <c r="A736">
        <v>104527450</v>
      </c>
      <c r="B736" t="s">
        <v>502</v>
      </c>
      <c r="E736" t="s">
        <v>584</v>
      </c>
      <c r="F736" t="s">
        <v>790</v>
      </c>
      <c r="G736">
        <v>48990</v>
      </c>
      <c r="H736">
        <f>0.16 * 24</f>
        <v>3.84</v>
      </c>
      <c r="I736">
        <f>G736/H736/1.19</f>
        <v>10720.850840336136</v>
      </c>
      <c r="L736" t="s">
        <v>1068</v>
      </c>
    </row>
    <row r="737" spans="1:12" x14ac:dyDescent="0.35">
      <c r="A737">
        <v>104539430</v>
      </c>
      <c r="B737" t="s">
        <v>504</v>
      </c>
      <c r="E737" t="s">
        <v>584</v>
      </c>
      <c r="F737" t="s">
        <v>791</v>
      </c>
      <c r="G737">
        <v>25609</v>
      </c>
      <c r="H737">
        <v>5</v>
      </c>
      <c r="I737">
        <f>G737/H737</f>
        <v>5121.8</v>
      </c>
      <c r="L737" t="s">
        <v>1067</v>
      </c>
    </row>
    <row r="738" spans="1:12" x14ac:dyDescent="0.35">
      <c r="A738">
        <v>104521960</v>
      </c>
      <c r="B738" t="s">
        <v>506</v>
      </c>
      <c r="E738" t="s">
        <v>535</v>
      </c>
      <c r="F738" t="s">
        <v>792</v>
      </c>
      <c r="G738">
        <v>3480</v>
      </c>
      <c r="H738">
        <f>50 * 0.008</f>
        <v>0.4</v>
      </c>
      <c r="I738">
        <f>G738/H738/1.19</f>
        <v>7310.9243697478996</v>
      </c>
      <c r="L738" t="s">
        <v>1068</v>
      </c>
    </row>
    <row r="739" spans="1:12" x14ac:dyDescent="0.35">
      <c r="A739">
        <v>150000303</v>
      </c>
      <c r="B739" t="s">
        <v>509</v>
      </c>
      <c r="E739" t="s">
        <v>535</v>
      </c>
      <c r="F739" t="s">
        <v>793</v>
      </c>
      <c r="G739">
        <v>3250</v>
      </c>
      <c r="H739">
        <v>3</v>
      </c>
      <c r="L739" t="s">
        <v>1068</v>
      </c>
    </row>
    <row r="740" spans="1:12" x14ac:dyDescent="0.35">
      <c r="A740">
        <v>150000367</v>
      </c>
      <c r="B740" t="s">
        <v>512</v>
      </c>
      <c r="E740" t="s">
        <v>578</v>
      </c>
      <c r="F740" t="s">
        <v>794</v>
      </c>
      <c r="G740">
        <v>2390</v>
      </c>
      <c r="H740">
        <v>1</v>
      </c>
      <c r="I740">
        <f>G740/H740/1.19</f>
        <v>2008.4033613445379</v>
      </c>
      <c r="L740" t="s">
        <v>1066</v>
      </c>
    </row>
    <row r="741" spans="1:12" x14ac:dyDescent="0.35">
      <c r="A741">
        <v>150000369</v>
      </c>
      <c r="B741" t="s">
        <v>520</v>
      </c>
      <c r="E741" t="s">
        <v>584</v>
      </c>
      <c r="F741" t="s">
        <v>795</v>
      </c>
      <c r="G741">
        <v>2120</v>
      </c>
      <c r="H741">
        <v>1</v>
      </c>
      <c r="I741">
        <f>G741/H741</f>
        <v>2120</v>
      </c>
      <c r="L741" t="s">
        <v>1067</v>
      </c>
    </row>
    <row r="742" spans="1:12" x14ac:dyDescent="0.35">
      <c r="A742">
        <v>150001186</v>
      </c>
      <c r="B742" t="s">
        <v>521</v>
      </c>
      <c r="E742" t="s">
        <v>584</v>
      </c>
      <c r="F742" t="s">
        <v>796</v>
      </c>
      <c r="G742">
        <v>3051</v>
      </c>
      <c r="H742">
        <v>1</v>
      </c>
      <c r="I742">
        <f>G742/H742/1.19</f>
        <v>2563.8655462184875</v>
      </c>
      <c r="L742" t="s">
        <v>1068</v>
      </c>
    </row>
    <row r="743" spans="1:12" x14ac:dyDescent="0.35">
      <c r="A743">
        <v>104539940</v>
      </c>
      <c r="B743" t="s">
        <v>522</v>
      </c>
      <c r="E743" t="s">
        <v>535</v>
      </c>
      <c r="F743" t="s">
        <v>797</v>
      </c>
      <c r="G743">
        <v>2520</v>
      </c>
      <c r="H743">
        <v>1</v>
      </c>
      <c r="I743">
        <f>G743/H743/1.19</f>
        <v>2117.6470588235297</v>
      </c>
      <c r="L743" t="s">
        <v>1068</v>
      </c>
    </row>
    <row r="744" spans="1:12" x14ac:dyDescent="0.35">
      <c r="A744">
        <v>150000368</v>
      </c>
      <c r="B744" t="s">
        <v>523</v>
      </c>
      <c r="E744" t="s">
        <v>584</v>
      </c>
      <c r="F744" t="s">
        <v>798</v>
      </c>
      <c r="G744">
        <v>2990</v>
      </c>
      <c r="H744">
        <v>1</v>
      </c>
      <c r="I744">
        <f>G744/H744</f>
        <v>2990</v>
      </c>
      <c r="L744" t="s">
        <v>1067</v>
      </c>
    </row>
    <row r="745" spans="1:12" x14ac:dyDescent="0.35">
      <c r="A745">
        <v>104547640</v>
      </c>
      <c r="B745" t="s">
        <v>524</v>
      </c>
      <c r="E745" t="s">
        <v>584</v>
      </c>
      <c r="F745" t="s">
        <v>799</v>
      </c>
      <c r="G745">
        <v>77905</v>
      </c>
      <c r="H745">
        <f>0.25 * 6  * 4</f>
        <v>6</v>
      </c>
      <c r="I745">
        <f>G745/H745</f>
        <v>12984.166666666666</v>
      </c>
      <c r="L745" t="s">
        <v>1067</v>
      </c>
    </row>
    <row r="746" spans="1:12" x14ac:dyDescent="0.35">
      <c r="A746">
        <v>104529640</v>
      </c>
      <c r="B746" t="s">
        <v>526</v>
      </c>
      <c r="E746" t="s">
        <v>535</v>
      </c>
      <c r="F746" t="s">
        <v>800</v>
      </c>
      <c r="G746">
        <v>1590</v>
      </c>
      <c r="H746">
        <v>9.5000000000000001E-2</v>
      </c>
      <c r="I746">
        <f t="shared" ref="I746:I762" si="19">G746/H746/1.19</f>
        <v>14064.573197700132</v>
      </c>
      <c r="L746" t="s">
        <v>1068</v>
      </c>
    </row>
    <row r="747" spans="1:12" x14ac:dyDescent="0.35">
      <c r="A747">
        <v>104546940</v>
      </c>
      <c r="B747" t="s">
        <v>527</v>
      </c>
      <c r="E747" t="s">
        <v>535</v>
      </c>
      <c r="F747" t="s">
        <v>801</v>
      </c>
      <c r="G747">
        <v>1090</v>
      </c>
      <c r="H747">
        <v>0.6</v>
      </c>
      <c r="I747">
        <f t="shared" si="19"/>
        <v>1526.6106442577031</v>
      </c>
      <c r="L747" t="s">
        <v>1065</v>
      </c>
    </row>
    <row r="748" spans="1:12" x14ac:dyDescent="0.35">
      <c r="A748">
        <v>104546930</v>
      </c>
      <c r="B748" t="s">
        <v>528</v>
      </c>
      <c r="E748" t="s">
        <v>535</v>
      </c>
      <c r="F748" t="s">
        <v>802</v>
      </c>
      <c r="G748">
        <v>1090</v>
      </c>
      <c r="H748">
        <v>0.6</v>
      </c>
      <c r="I748">
        <f t="shared" si="19"/>
        <v>1526.6106442577031</v>
      </c>
      <c r="L748" t="s">
        <v>1065</v>
      </c>
    </row>
    <row r="749" spans="1:12" x14ac:dyDescent="0.35">
      <c r="A749">
        <v>104535480</v>
      </c>
      <c r="B749" t="s">
        <v>530</v>
      </c>
      <c r="E749" t="s">
        <v>535</v>
      </c>
      <c r="F749" t="s">
        <v>803</v>
      </c>
      <c r="G749">
        <v>2990</v>
      </c>
      <c r="H749">
        <v>0.2</v>
      </c>
      <c r="I749">
        <f t="shared" si="19"/>
        <v>12563.025210084033</v>
      </c>
      <c r="L749" t="s">
        <v>1068</v>
      </c>
    </row>
    <row r="750" spans="1:12" x14ac:dyDescent="0.35">
      <c r="A750">
        <v>104517170</v>
      </c>
      <c r="B750" t="s">
        <v>96</v>
      </c>
      <c r="C750" t="s">
        <v>804</v>
      </c>
      <c r="E750" t="s">
        <v>578</v>
      </c>
      <c r="F750" s="6" t="s">
        <v>805</v>
      </c>
      <c r="G750">
        <v>2990</v>
      </c>
      <c r="H750">
        <v>0.14000000000000001</v>
      </c>
      <c r="I750">
        <f t="shared" si="19"/>
        <v>17947.178871548618</v>
      </c>
      <c r="J750" s="3">
        <v>45952</v>
      </c>
      <c r="L750" t="s">
        <v>1066</v>
      </c>
    </row>
    <row r="751" spans="1:12" x14ac:dyDescent="0.35">
      <c r="A751">
        <v>104500860</v>
      </c>
      <c r="B751" t="s">
        <v>806</v>
      </c>
      <c r="C751" t="s">
        <v>804</v>
      </c>
      <c r="E751" t="s">
        <v>578</v>
      </c>
      <c r="F751" t="s">
        <v>807</v>
      </c>
      <c r="G751">
        <v>16560</v>
      </c>
      <c r="H751">
        <v>0.9</v>
      </c>
      <c r="I751">
        <f t="shared" si="19"/>
        <v>15462.18487394958</v>
      </c>
      <c r="J751" s="3">
        <v>45952</v>
      </c>
      <c r="L751" t="s">
        <v>1066</v>
      </c>
    </row>
    <row r="752" spans="1:12" x14ac:dyDescent="0.35">
      <c r="A752">
        <v>104520680</v>
      </c>
      <c r="B752" t="s">
        <v>810</v>
      </c>
      <c r="C752" t="s">
        <v>804</v>
      </c>
      <c r="E752" t="s">
        <v>578</v>
      </c>
      <c r="F752" t="s">
        <v>811</v>
      </c>
      <c r="G752">
        <v>18500</v>
      </c>
      <c r="H752">
        <v>3</v>
      </c>
      <c r="I752">
        <f t="shared" si="19"/>
        <v>5182.0728291316527</v>
      </c>
      <c r="J752" s="3">
        <v>45952</v>
      </c>
      <c r="L752" t="s">
        <v>1066</v>
      </c>
    </row>
    <row r="753" spans="1:12" x14ac:dyDescent="0.35">
      <c r="A753">
        <v>104528760</v>
      </c>
      <c r="B753" t="s">
        <v>808</v>
      </c>
      <c r="C753" t="s">
        <v>804</v>
      </c>
      <c r="E753" t="s">
        <v>578</v>
      </c>
      <c r="F753" t="s">
        <v>809</v>
      </c>
      <c r="G753">
        <v>10690</v>
      </c>
      <c r="H753">
        <v>2</v>
      </c>
      <c r="I753">
        <f t="shared" si="19"/>
        <v>4491.5966386554628</v>
      </c>
      <c r="J753" s="3">
        <v>45952</v>
      </c>
      <c r="L753" t="s">
        <v>1066</v>
      </c>
    </row>
    <row r="754" spans="1:12" x14ac:dyDescent="0.35">
      <c r="A754">
        <v>201200013</v>
      </c>
      <c r="B754" t="s">
        <v>812</v>
      </c>
      <c r="C754" t="s">
        <v>804</v>
      </c>
      <c r="E754" t="s">
        <v>578</v>
      </c>
      <c r="F754" t="s">
        <v>813</v>
      </c>
      <c r="G754">
        <v>330</v>
      </c>
      <c r="H754">
        <v>0.1</v>
      </c>
      <c r="I754">
        <f t="shared" si="19"/>
        <v>2773.1092436974791</v>
      </c>
      <c r="J754" s="3">
        <v>45952</v>
      </c>
      <c r="L754" t="s">
        <v>1066</v>
      </c>
    </row>
    <row r="755" spans="1:12" x14ac:dyDescent="0.35">
      <c r="A755">
        <v>104530290</v>
      </c>
      <c r="B755" t="s">
        <v>814</v>
      </c>
      <c r="C755" t="s">
        <v>804</v>
      </c>
      <c r="E755" t="s">
        <v>578</v>
      </c>
      <c r="F755" t="s">
        <v>815</v>
      </c>
      <c r="G755">
        <v>5590</v>
      </c>
      <c r="H755">
        <v>0.78900000000000003</v>
      </c>
      <c r="I755">
        <f t="shared" si="19"/>
        <v>5953.712283392445</v>
      </c>
      <c r="J755" s="3">
        <v>45952</v>
      </c>
      <c r="L755" t="s">
        <v>1066</v>
      </c>
    </row>
    <row r="756" spans="1:12" x14ac:dyDescent="0.35">
      <c r="A756">
        <v>104526890</v>
      </c>
      <c r="B756" t="s">
        <v>816</v>
      </c>
      <c r="C756" t="s">
        <v>804</v>
      </c>
      <c r="E756" t="s">
        <v>578</v>
      </c>
      <c r="F756" t="s">
        <v>817</v>
      </c>
      <c r="G756">
        <v>12885</v>
      </c>
      <c r="H756">
        <v>1.5</v>
      </c>
      <c r="I756">
        <f t="shared" si="19"/>
        <v>7218.4873949579833</v>
      </c>
      <c r="J756" s="3">
        <v>45952</v>
      </c>
      <c r="L756" t="s">
        <v>1066</v>
      </c>
    </row>
    <row r="757" spans="1:12" x14ac:dyDescent="0.35">
      <c r="A757">
        <v>101520250</v>
      </c>
      <c r="B757" t="s">
        <v>818</v>
      </c>
      <c r="C757" t="s">
        <v>804</v>
      </c>
      <c r="E757" t="s">
        <v>578</v>
      </c>
      <c r="F757" t="s">
        <v>819</v>
      </c>
      <c r="G757">
        <v>1590</v>
      </c>
      <c r="H757">
        <v>0.4</v>
      </c>
      <c r="I757">
        <f t="shared" si="19"/>
        <v>3340.3361344537816</v>
      </c>
      <c r="J757" s="3">
        <v>45952</v>
      </c>
      <c r="L757" t="s">
        <v>1066</v>
      </c>
    </row>
    <row r="758" spans="1:12" x14ac:dyDescent="0.35">
      <c r="A758">
        <v>104531370</v>
      </c>
      <c r="B758" t="s">
        <v>820</v>
      </c>
      <c r="C758" t="s">
        <v>804</v>
      </c>
      <c r="E758" t="s">
        <v>578</v>
      </c>
      <c r="F758" t="s">
        <v>821</v>
      </c>
      <c r="G758">
        <v>1760</v>
      </c>
      <c r="H758">
        <v>0.12</v>
      </c>
      <c r="I758">
        <f t="shared" si="19"/>
        <v>12324.929971988797</v>
      </c>
      <c r="J758" s="3">
        <v>45952</v>
      </c>
      <c r="L758" t="s">
        <v>1066</v>
      </c>
    </row>
    <row r="759" spans="1:12" x14ac:dyDescent="0.35">
      <c r="A759">
        <v>104519090</v>
      </c>
      <c r="B759" t="s">
        <v>822</v>
      </c>
      <c r="C759" t="s">
        <v>804</v>
      </c>
      <c r="E759" t="s">
        <v>578</v>
      </c>
      <c r="F759" t="s">
        <v>823</v>
      </c>
      <c r="G759">
        <v>700</v>
      </c>
      <c r="H759">
        <v>0.04</v>
      </c>
      <c r="I759">
        <f t="shared" si="19"/>
        <v>14705.882352941177</v>
      </c>
      <c r="J759" s="3">
        <v>45952</v>
      </c>
      <c r="L759" t="s">
        <v>1066</v>
      </c>
    </row>
    <row r="760" spans="1:12" x14ac:dyDescent="0.35">
      <c r="A760">
        <v>103001080</v>
      </c>
      <c r="B760" t="s">
        <v>824</v>
      </c>
      <c r="C760" t="s">
        <v>804</v>
      </c>
      <c r="E760" t="s">
        <v>578</v>
      </c>
      <c r="F760" t="s">
        <v>825</v>
      </c>
      <c r="G760">
        <v>13390</v>
      </c>
      <c r="H760">
        <v>0.85</v>
      </c>
      <c r="I760">
        <f t="shared" si="19"/>
        <v>13237.7656945131</v>
      </c>
      <c r="J760" s="3">
        <v>45952</v>
      </c>
      <c r="L760" t="s">
        <v>1066</v>
      </c>
    </row>
    <row r="761" spans="1:12" x14ac:dyDescent="0.35">
      <c r="A761">
        <v>104534500</v>
      </c>
      <c r="B761" t="s">
        <v>824</v>
      </c>
      <c r="C761" t="s">
        <v>804</v>
      </c>
      <c r="E761" t="s">
        <v>578</v>
      </c>
      <c r="F761" t="s">
        <v>825</v>
      </c>
      <c r="G761">
        <v>13390</v>
      </c>
      <c r="H761">
        <v>0.85</v>
      </c>
      <c r="I761">
        <f t="shared" si="19"/>
        <v>13237.7656945131</v>
      </c>
      <c r="J761" s="3">
        <v>45952</v>
      </c>
      <c r="L761" t="s">
        <v>1066</v>
      </c>
    </row>
    <row r="762" spans="1:12" x14ac:dyDescent="0.35">
      <c r="A762">
        <v>104516010</v>
      </c>
      <c r="B762" t="s">
        <v>826</v>
      </c>
      <c r="C762" t="s">
        <v>804</v>
      </c>
      <c r="E762" t="s">
        <v>578</v>
      </c>
      <c r="F762" t="s">
        <v>827</v>
      </c>
      <c r="G762">
        <v>8710</v>
      </c>
      <c r="H762">
        <v>3</v>
      </c>
      <c r="I762">
        <f t="shared" si="19"/>
        <v>2439.7759103641461</v>
      </c>
      <c r="J762" s="3">
        <v>45952</v>
      </c>
      <c r="L762" t="s">
        <v>1066</v>
      </c>
    </row>
    <row r="763" spans="1:12" x14ac:dyDescent="0.35">
      <c r="A763">
        <v>104521770</v>
      </c>
      <c r="B763" t="s">
        <v>828</v>
      </c>
      <c r="C763" t="s">
        <v>804</v>
      </c>
      <c r="E763" t="s">
        <v>578</v>
      </c>
      <c r="F763" t="s">
        <v>596</v>
      </c>
      <c r="G763">
        <v>9490</v>
      </c>
      <c r="H763">
        <v>2.5</v>
      </c>
      <c r="I763">
        <f t="shared" ref="I763" si="20">G763/H763/1.19</f>
        <v>3189.9159663865548</v>
      </c>
      <c r="J763" s="3">
        <v>45952</v>
      </c>
      <c r="L763" t="s">
        <v>1066</v>
      </c>
    </row>
    <row r="764" spans="1:12" x14ac:dyDescent="0.35">
      <c r="A764">
        <v>104515110</v>
      </c>
      <c r="B764" t="s">
        <v>829</v>
      </c>
      <c r="C764" t="s">
        <v>804</v>
      </c>
      <c r="E764" t="s">
        <v>578</v>
      </c>
      <c r="F764" t="s">
        <v>830</v>
      </c>
      <c r="G764">
        <v>2140</v>
      </c>
      <c r="H764">
        <v>1</v>
      </c>
      <c r="I764" s="5">
        <f t="shared" ref="I764:I774" si="21">G764/H764/1.19</f>
        <v>1798.3193277310925</v>
      </c>
      <c r="J764" s="3">
        <v>45952</v>
      </c>
      <c r="L764" t="s">
        <v>1066</v>
      </c>
    </row>
    <row r="765" spans="1:12" x14ac:dyDescent="0.35">
      <c r="A765">
        <v>104519650</v>
      </c>
      <c r="B765" t="s">
        <v>828</v>
      </c>
      <c r="C765" t="s">
        <v>804</v>
      </c>
      <c r="E765" t="s">
        <v>578</v>
      </c>
      <c r="F765" t="s">
        <v>596</v>
      </c>
      <c r="G765">
        <v>9490</v>
      </c>
      <c r="H765">
        <v>2.5</v>
      </c>
      <c r="I765" s="5">
        <f t="shared" si="21"/>
        <v>3189.9159663865548</v>
      </c>
      <c r="J765" s="3">
        <v>45952</v>
      </c>
      <c r="L765" t="s">
        <v>1066</v>
      </c>
    </row>
    <row r="766" spans="1:12" x14ac:dyDescent="0.35">
      <c r="A766">
        <v>104539710</v>
      </c>
      <c r="B766" t="s">
        <v>831</v>
      </c>
      <c r="C766" t="s">
        <v>804</v>
      </c>
      <c r="E766" t="s">
        <v>578</v>
      </c>
      <c r="F766" t="s">
        <v>832</v>
      </c>
      <c r="G766">
        <v>2750</v>
      </c>
      <c r="H766">
        <v>1</v>
      </c>
      <c r="I766">
        <f t="shared" si="21"/>
        <v>2310.9243697478992</v>
      </c>
      <c r="J766" s="3">
        <v>45952</v>
      </c>
      <c r="L766" t="s">
        <v>1066</v>
      </c>
    </row>
    <row r="767" spans="1:12" x14ac:dyDescent="0.35">
      <c r="A767">
        <v>104520700</v>
      </c>
      <c r="B767" t="s">
        <v>829</v>
      </c>
      <c r="C767" t="s">
        <v>804</v>
      </c>
      <c r="E767" t="s">
        <v>578</v>
      </c>
      <c r="F767" t="s">
        <v>830</v>
      </c>
      <c r="G767">
        <v>2140</v>
      </c>
      <c r="H767">
        <v>1</v>
      </c>
      <c r="I767">
        <f t="shared" si="21"/>
        <v>1798.3193277310925</v>
      </c>
      <c r="J767" s="3">
        <v>45952</v>
      </c>
      <c r="L767" t="s">
        <v>1066</v>
      </c>
    </row>
    <row r="768" spans="1:12" x14ac:dyDescent="0.35">
      <c r="A768">
        <v>104520620</v>
      </c>
      <c r="B768" t="s">
        <v>833</v>
      </c>
      <c r="C768" t="s">
        <v>804</v>
      </c>
      <c r="E768" t="s">
        <v>578</v>
      </c>
      <c r="F768" t="s">
        <v>834</v>
      </c>
      <c r="G768">
        <v>16300</v>
      </c>
      <c r="H768">
        <v>10</v>
      </c>
      <c r="I768">
        <f t="shared" si="21"/>
        <v>1369.747899159664</v>
      </c>
      <c r="J768" s="3">
        <v>45952</v>
      </c>
      <c r="L768" t="s">
        <v>1066</v>
      </c>
    </row>
    <row r="769" spans="1:12" x14ac:dyDescent="0.35">
      <c r="A769">
        <v>104519920</v>
      </c>
      <c r="B769" t="s">
        <v>835</v>
      </c>
      <c r="C769" t="s">
        <v>804</v>
      </c>
      <c r="E769" t="s">
        <v>578</v>
      </c>
      <c r="F769" t="s">
        <v>836</v>
      </c>
      <c r="G769">
        <v>16300</v>
      </c>
      <c r="H769">
        <v>10</v>
      </c>
      <c r="I769">
        <f t="shared" si="21"/>
        <v>1369.747899159664</v>
      </c>
      <c r="J769" s="3">
        <v>45952</v>
      </c>
      <c r="L769" t="s">
        <v>1066</v>
      </c>
    </row>
    <row r="770" spans="1:12" x14ac:dyDescent="0.35">
      <c r="A770">
        <v>104535120</v>
      </c>
      <c r="B770" t="s">
        <v>837</v>
      </c>
      <c r="C770" t="s">
        <v>804</v>
      </c>
      <c r="E770" t="s">
        <v>578</v>
      </c>
      <c r="F770" t="s">
        <v>838</v>
      </c>
      <c r="G770">
        <v>9100</v>
      </c>
      <c r="H770">
        <v>10</v>
      </c>
      <c r="I770">
        <f t="shared" si="21"/>
        <v>764.70588235294122</v>
      </c>
      <c r="J770" s="3">
        <v>45952</v>
      </c>
      <c r="L770" t="s">
        <v>1066</v>
      </c>
    </row>
    <row r="771" spans="1:12" x14ac:dyDescent="0.35">
      <c r="A771">
        <v>104526560</v>
      </c>
      <c r="B771" t="s">
        <v>833</v>
      </c>
      <c r="C771" t="s">
        <v>804</v>
      </c>
      <c r="E771" t="s">
        <v>578</v>
      </c>
      <c r="F771" t="s">
        <v>834</v>
      </c>
      <c r="G771">
        <v>16300</v>
      </c>
      <c r="H771">
        <v>10</v>
      </c>
      <c r="I771">
        <f t="shared" si="21"/>
        <v>1369.747899159664</v>
      </c>
      <c r="J771" s="3">
        <v>45952</v>
      </c>
      <c r="L771" t="s">
        <v>1066</v>
      </c>
    </row>
    <row r="772" spans="1:12" x14ac:dyDescent="0.35">
      <c r="A772">
        <v>105045410</v>
      </c>
      <c r="B772" t="s">
        <v>839</v>
      </c>
      <c r="C772" t="s">
        <v>804</v>
      </c>
      <c r="E772" t="s">
        <v>578</v>
      </c>
      <c r="F772" t="s">
        <v>840</v>
      </c>
      <c r="G772">
        <v>11535</v>
      </c>
      <c r="H772">
        <v>1.5</v>
      </c>
      <c r="I772">
        <f t="shared" si="21"/>
        <v>6462.1848739495799</v>
      </c>
      <c r="J772" s="3">
        <v>45952</v>
      </c>
      <c r="L772" t="s">
        <v>1066</v>
      </c>
    </row>
    <row r="773" spans="1:12" x14ac:dyDescent="0.35">
      <c r="A773">
        <v>150000009</v>
      </c>
      <c r="B773" t="s">
        <v>841</v>
      </c>
      <c r="C773" t="s">
        <v>804</v>
      </c>
      <c r="E773" t="s">
        <v>578</v>
      </c>
      <c r="F773" t="s">
        <v>842</v>
      </c>
      <c r="G773">
        <v>3870</v>
      </c>
      <c r="H773">
        <v>1</v>
      </c>
      <c r="I773">
        <f t="shared" si="21"/>
        <v>3252.1008403361348</v>
      </c>
      <c r="J773" s="3">
        <v>45952</v>
      </c>
      <c r="L773" t="s">
        <v>1066</v>
      </c>
    </row>
    <row r="774" spans="1:12" x14ac:dyDescent="0.35">
      <c r="A774">
        <v>104519290</v>
      </c>
      <c r="B774" t="s">
        <v>843</v>
      </c>
      <c r="C774" t="s">
        <v>804</v>
      </c>
      <c r="E774" t="s">
        <v>578</v>
      </c>
      <c r="F774" t="s">
        <v>844</v>
      </c>
      <c r="G774">
        <v>16990</v>
      </c>
      <c r="H774">
        <v>1</v>
      </c>
      <c r="I774">
        <f t="shared" si="21"/>
        <v>14277.310924369749</v>
      </c>
      <c r="J774" s="3">
        <v>45952</v>
      </c>
      <c r="L774" t="s">
        <v>1066</v>
      </c>
    </row>
    <row r="775" spans="1:12" x14ac:dyDescent="0.35">
      <c r="A775">
        <v>104340050</v>
      </c>
      <c r="B775" t="s">
        <v>845</v>
      </c>
      <c r="C775" t="s">
        <v>804</v>
      </c>
      <c r="E775" t="s">
        <v>578</v>
      </c>
      <c r="F775" t="s">
        <v>846</v>
      </c>
      <c r="G775">
        <v>12990</v>
      </c>
      <c r="H775">
        <v>1</v>
      </c>
      <c r="I775">
        <f t="shared" ref="I775:I788" si="22">G775/H775/1.19</f>
        <v>10915.966386554623</v>
      </c>
      <c r="J775" s="3">
        <v>45952</v>
      </c>
      <c r="L775" t="s">
        <v>1066</v>
      </c>
    </row>
    <row r="776" spans="1:12" x14ac:dyDescent="0.35">
      <c r="A776">
        <v>104539340</v>
      </c>
      <c r="B776" t="s">
        <v>847</v>
      </c>
      <c r="C776" t="s">
        <v>804</v>
      </c>
      <c r="E776" t="s">
        <v>578</v>
      </c>
      <c r="F776" t="s">
        <v>848</v>
      </c>
      <c r="G776">
        <v>9890</v>
      </c>
      <c r="H776">
        <v>2.5</v>
      </c>
      <c r="I776">
        <f t="shared" si="22"/>
        <v>3324.3697478991598</v>
      </c>
      <c r="J776" s="3">
        <v>45952</v>
      </c>
      <c r="L776" t="s">
        <v>1066</v>
      </c>
    </row>
    <row r="777" spans="1:12" x14ac:dyDescent="0.35">
      <c r="A777">
        <v>102200086</v>
      </c>
      <c r="B777" t="s">
        <v>849</v>
      </c>
      <c r="C777" t="s">
        <v>804</v>
      </c>
      <c r="E777" t="s">
        <v>578</v>
      </c>
      <c r="F777" t="s">
        <v>850</v>
      </c>
      <c r="G777">
        <v>740</v>
      </c>
      <c r="H777">
        <v>0.4</v>
      </c>
      <c r="I777">
        <f t="shared" si="22"/>
        <v>1554.6218487394958</v>
      </c>
      <c r="J777" s="3">
        <v>45952</v>
      </c>
      <c r="L777" t="s">
        <v>1066</v>
      </c>
    </row>
    <row r="778" spans="1:12" x14ac:dyDescent="0.35">
      <c r="A778">
        <v>104540300</v>
      </c>
      <c r="B778" t="s">
        <v>849</v>
      </c>
      <c r="C778" t="s">
        <v>804</v>
      </c>
      <c r="E778" t="s">
        <v>578</v>
      </c>
      <c r="F778" t="s">
        <v>850</v>
      </c>
      <c r="G778">
        <v>740</v>
      </c>
      <c r="H778">
        <v>0.4</v>
      </c>
      <c r="I778">
        <f t="shared" si="22"/>
        <v>1554.6218487394958</v>
      </c>
      <c r="J778" s="3">
        <v>45952</v>
      </c>
      <c r="L778" t="s">
        <v>1066</v>
      </c>
    </row>
    <row r="779" spans="1:12" x14ac:dyDescent="0.35">
      <c r="A779">
        <v>104540290</v>
      </c>
      <c r="B779" t="s">
        <v>851</v>
      </c>
      <c r="C779" t="s">
        <v>804</v>
      </c>
      <c r="E779" t="s">
        <v>578</v>
      </c>
      <c r="F779" t="s">
        <v>852</v>
      </c>
      <c r="G779">
        <v>740</v>
      </c>
      <c r="H779">
        <v>0.4</v>
      </c>
      <c r="I779">
        <f t="shared" si="22"/>
        <v>1554.6218487394958</v>
      </c>
      <c r="J779" s="3">
        <v>45952</v>
      </c>
      <c r="L779" t="s">
        <v>1066</v>
      </c>
    </row>
    <row r="780" spans="1:12" x14ac:dyDescent="0.35">
      <c r="A780">
        <v>201200012</v>
      </c>
      <c r="B780" t="s">
        <v>853</v>
      </c>
      <c r="C780" t="s">
        <v>804</v>
      </c>
      <c r="E780" t="s">
        <v>578</v>
      </c>
      <c r="F780" t="s">
        <v>625</v>
      </c>
      <c r="G780">
        <v>2090</v>
      </c>
      <c r="H780">
        <v>0.9</v>
      </c>
      <c r="I780">
        <f t="shared" si="22"/>
        <v>1951.4472455648927</v>
      </c>
      <c r="J780" s="3">
        <v>45952</v>
      </c>
      <c r="L780" t="s">
        <v>1066</v>
      </c>
    </row>
    <row r="781" spans="1:12" x14ac:dyDescent="0.35">
      <c r="A781">
        <v>101310213</v>
      </c>
      <c r="B781" t="s">
        <v>854</v>
      </c>
      <c r="C781" t="s">
        <v>804</v>
      </c>
      <c r="E781" t="s">
        <v>578</v>
      </c>
      <c r="F781" t="s">
        <v>855</v>
      </c>
      <c r="G781">
        <v>7190</v>
      </c>
      <c r="H781">
        <v>0.3</v>
      </c>
      <c r="I781">
        <f t="shared" si="22"/>
        <v>20140.056022408964</v>
      </c>
      <c r="J781" s="3">
        <v>45952</v>
      </c>
      <c r="L781" t="s">
        <v>1066</v>
      </c>
    </row>
    <row r="782" spans="1:12" x14ac:dyDescent="0.35">
      <c r="A782">
        <v>105045440</v>
      </c>
      <c r="B782" t="s">
        <v>856</v>
      </c>
      <c r="C782" t="s">
        <v>804</v>
      </c>
      <c r="E782" t="s">
        <v>578</v>
      </c>
      <c r="F782" t="s">
        <v>857</v>
      </c>
      <c r="G782">
        <v>9228</v>
      </c>
      <c r="H782">
        <v>1.2</v>
      </c>
      <c r="I782">
        <f t="shared" si="22"/>
        <v>6462.1848739495799</v>
      </c>
      <c r="J782" s="3">
        <v>45952</v>
      </c>
      <c r="L782" t="s">
        <v>1066</v>
      </c>
    </row>
    <row r="783" spans="1:12" x14ac:dyDescent="0.35">
      <c r="A783">
        <v>102140420</v>
      </c>
      <c r="B783" t="s">
        <v>858</v>
      </c>
      <c r="C783" t="s">
        <v>804</v>
      </c>
      <c r="E783" t="s">
        <v>578</v>
      </c>
      <c r="F783" t="s">
        <v>859</v>
      </c>
      <c r="G783">
        <v>780</v>
      </c>
      <c r="H783">
        <v>0.16</v>
      </c>
      <c r="I783">
        <f t="shared" si="22"/>
        <v>4096.6386554621849</v>
      </c>
      <c r="J783" s="3">
        <v>45952</v>
      </c>
      <c r="L783" t="s">
        <v>1066</v>
      </c>
    </row>
    <row r="784" spans="1:12" x14ac:dyDescent="0.35">
      <c r="A784">
        <v>101710137</v>
      </c>
      <c r="B784" t="s">
        <v>860</v>
      </c>
      <c r="C784" t="s">
        <v>804</v>
      </c>
      <c r="E784" t="s">
        <v>578</v>
      </c>
      <c r="F784" t="s">
        <v>635</v>
      </c>
      <c r="G784">
        <v>3450</v>
      </c>
      <c r="H784">
        <v>0.18</v>
      </c>
      <c r="I784">
        <f t="shared" si="22"/>
        <v>16106.442577030813</v>
      </c>
      <c r="J784" s="3">
        <v>45952</v>
      </c>
      <c r="L784" t="s">
        <v>1066</v>
      </c>
    </row>
    <row r="785" spans="1:12" x14ac:dyDescent="0.35">
      <c r="A785">
        <v>150000893</v>
      </c>
      <c r="B785" t="s">
        <v>861</v>
      </c>
      <c r="C785" t="s">
        <v>804</v>
      </c>
      <c r="E785" t="s">
        <v>578</v>
      </c>
      <c r="F785" t="s">
        <v>862</v>
      </c>
      <c r="G785">
        <v>12000</v>
      </c>
      <c r="H785">
        <v>10</v>
      </c>
      <c r="I785">
        <f t="shared" si="22"/>
        <v>1008.4033613445379</v>
      </c>
      <c r="J785" s="3">
        <v>45952</v>
      </c>
      <c r="L785" t="s">
        <v>1066</v>
      </c>
    </row>
    <row r="786" spans="1:12" x14ac:dyDescent="0.35">
      <c r="A786">
        <v>104538200</v>
      </c>
      <c r="B786" t="s">
        <v>863</v>
      </c>
      <c r="C786" t="s">
        <v>804</v>
      </c>
      <c r="E786" t="s">
        <v>578</v>
      </c>
      <c r="F786" t="s">
        <v>864</v>
      </c>
      <c r="G786">
        <v>17990</v>
      </c>
      <c r="H786">
        <v>1</v>
      </c>
      <c r="I786">
        <f t="shared" si="22"/>
        <v>15117.64705882353</v>
      </c>
      <c r="J786" s="3">
        <v>45952</v>
      </c>
      <c r="L786" t="s">
        <v>1066</v>
      </c>
    </row>
    <row r="787" spans="1:12" x14ac:dyDescent="0.35">
      <c r="A787">
        <v>150000005</v>
      </c>
      <c r="B787" t="s">
        <v>865</v>
      </c>
      <c r="C787" t="s">
        <v>804</v>
      </c>
      <c r="E787" t="s">
        <v>578</v>
      </c>
      <c r="F787" t="s">
        <v>866</v>
      </c>
      <c r="G787">
        <v>12960</v>
      </c>
      <c r="H787">
        <v>12</v>
      </c>
      <c r="I787">
        <f t="shared" si="22"/>
        <v>907.56302521008411</v>
      </c>
      <c r="J787" s="3">
        <v>45952</v>
      </c>
      <c r="L787" t="s">
        <v>1066</v>
      </c>
    </row>
    <row r="788" spans="1:12" x14ac:dyDescent="0.35">
      <c r="A788">
        <v>104523380</v>
      </c>
      <c r="B788" t="s">
        <v>867</v>
      </c>
      <c r="C788" t="s">
        <v>804</v>
      </c>
      <c r="E788" t="s">
        <v>578</v>
      </c>
      <c r="F788" t="s">
        <v>643</v>
      </c>
      <c r="G788">
        <v>12960</v>
      </c>
      <c r="H788">
        <v>12</v>
      </c>
      <c r="I788">
        <f t="shared" si="22"/>
        <v>907.56302521008411</v>
      </c>
      <c r="J788" s="3">
        <v>45952</v>
      </c>
      <c r="L788" t="s">
        <v>1066</v>
      </c>
    </row>
    <row r="789" spans="1:12" x14ac:dyDescent="0.35">
      <c r="A789">
        <v>104544760</v>
      </c>
      <c r="B789" t="s">
        <v>868</v>
      </c>
      <c r="C789" t="s">
        <v>804</v>
      </c>
      <c r="E789" t="s">
        <v>578</v>
      </c>
      <c r="F789" t="s">
        <v>869</v>
      </c>
      <c r="G789">
        <v>2820</v>
      </c>
      <c r="H789">
        <v>1.2</v>
      </c>
      <c r="I789">
        <f>G789/H789/1.19</f>
        <v>1974.7899159663866</v>
      </c>
      <c r="J789" s="3">
        <v>45952</v>
      </c>
      <c r="L789" t="s">
        <v>1066</v>
      </c>
    </row>
    <row r="790" spans="1:12" x14ac:dyDescent="0.35">
      <c r="A790">
        <v>104521640</v>
      </c>
      <c r="B790" t="s">
        <v>870</v>
      </c>
      <c r="C790" t="s">
        <v>804</v>
      </c>
      <c r="E790" t="s">
        <v>578</v>
      </c>
      <c r="F790" t="s">
        <v>871</v>
      </c>
      <c r="G790">
        <v>57990</v>
      </c>
      <c r="H790">
        <v>5</v>
      </c>
      <c r="I790">
        <f t="shared" ref="I790" si="23">G790/H790/1.19</f>
        <v>9746.2184873949591</v>
      </c>
      <c r="J790" s="3">
        <v>45952</v>
      </c>
      <c r="L790" t="s">
        <v>1066</v>
      </c>
    </row>
    <row r="791" spans="1:12" x14ac:dyDescent="0.35">
      <c r="A791">
        <v>104517000</v>
      </c>
      <c r="B791" t="s">
        <v>872</v>
      </c>
      <c r="C791" t="s">
        <v>804</v>
      </c>
      <c r="E791" t="s">
        <v>578</v>
      </c>
      <c r="F791" t="s">
        <v>873</v>
      </c>
      <c r="G791">
        <v>2420</v>
      </c>
      <c r="H791">
        <v>1</v>
      </c>
      <c r="I791" s="5">
        <f>G791/H791/1.19</f>
        <v>2033.6134453781513</v>
      </c>
      <c r="J791" s="3">
        <v>45952</v>
      </c>
      <c r="L791" t="s">
        <v>1066</v>
      </c>
    </row>
    <row r="792" spans="1:12" x14ac:dyDescent="0.35">
      <c r="A792">
        <v>104544990</v>
      </c>
      <c r="B792" t="s">
        <v>872</v>
      </c>
      <c r="C792" t="s">
        <v>804</v>
      </c>
      <c r="E792" t="s">
        <v>578</v>
      </c>
      <c r="F792" t="s">
        <v>873</v>
      </c>
      <c r="G792">
        <v>2420</v>
      </c>
      <c r="H792">
        <v>1</v>
      </c>
      <c r="I792">
        <f>G792/H792/1.19</f>
        <v>2033.6134453781513</v>
      </c>
      <c r="J792" s="3">
        <v>45952</v>
      </c>
      <c r="L792" t="s">
        <v>1066</v>
      </c>
    </row>
    <row r="793" spans="1:12" x14ac:dyDescent="0.35">
      <c r="A793">
        <v>104528220</v>
      </c>
      <c r="B793" t="s">
        <v>874</v>
      </c>
      <c r="C793" t="s">
        <v>804</v>
      </c>
      <c r="E793" t="s">
        <v>578</v>
      </c>
      <c r="F793" t="s">
        <v>875</v>
      </c>
      <c r="G793">
        <v>2790</v>
      </c>
      <c r="H793">
        <v>0.62</v>
      </c>
      <c r="I793">
        <f t="shared" ref="I793:I794" si="24">G793/H793/1.19</f>
        <v>3781.5126050420172</v>
      </c>
      <c r="J793" s="3">
        <v>45952</v>
      </c>
      <c r="L793" t="s">
        <v>1066</v>
      </c>
    </row>
    <row r="794" spans="1:12" x14ac:dyDescent="0.35">
      <c r="A794">
        <v>104522060</v>
      </c>
      <c r="B794" t="s">
        <v>876</v>
      </c>
      <c r="C794" t="s">
        <v>804</v>
      </c>
      <c r="E794" t="s">
        <v>578</v>
      </c>
      <c r="F794" t="s">
        <v>877</v>
      </c>
      <c r="G794">
        <v>600</v>
      </c>
      <c r="H794">
        <v>0.1</v>
      </c>
      <c r="I794">
        <f t="shared" si="24"/>
        <v>5042.0168067226896</v>
      </c>
      <c r="J794" s="3">
        <v>45952</v>
      </c>
      <c r="L794" t="s">
        <v>1066</v>
      </c>
    </row>
    <row r="795" spans="1:12" x14ac:dyDescent="0.35">
      <c r="A795">
        <v>201222280</v>
      </c>
      <c r="B795" t="s">
        <v>812</v>
      </c>
      <c r="C795" t="s">
        <v>804</v>
      </c>
      <c r="E795" t="s">
        <v>578</v>
      </c>
      <c r="F795" t="s">
        <v>813</v>
      </c>
      <c r="G795">
        <v>330</v>
      </c>
      <c r="H795">
        <v>0.1</v>
      </c>
      <c r="I795">
        <f>G795/H795/1.19</f>
        <v>2773.1092436974791</v>
      </c>
      <c r="J795" s="3">
        <v>45952</v>
      </c>
      <c r="L795" t="s">
        <v>1066</v>
      </c>
    </row>
    <row r="796" spans="1:12" x14ac:dyDescent="0.35">
      <c r="A796">
        <v>150001266</v>
      </c>
      <c r="B796" t="s">
        <v>878</v>
      </c>
      <c r="C796" t="s">
        <v>804</v>
      </c>
      <c r="E796" t="s">
        <v>578</v>
      </c>
      <c r="F796" t="s">
        <v>879</v>
      </c>
      <c r="G796">
        <v>3800</v>
      </c>
      <c r="H796">
        <v>0.1</v>
      </c>
      <c r="I796">
        <f>G796/H796/1.19</f>
        <v>31932.773109243699</v>
      </c>
      <c r="J796" s="3">
        <v>45952</v>
      </c>
      <c r="L796" t="s">
        <v>1066</v>
      </c>
    </row>
    <row r="797" spans="1:12" x14ac:dyDescent="0.35">
      <c r="A797">
        <v>104521140</v>
      </c>
      <c r="B797" t="s">
        <v>880</v>
      </c>
      <c r="C797" t="s">
        <v>804</v>
      </c>
      <c r="E797" t="s">
        <v>578</v>
      </c>
      <c r="F797" t="s">
        <v>881</v>
      </c>
      <c r="G797">
        <v>11400</v>
      </c>
      <c r="H797">
        <f>77 * 0.0018</f>
        <v>0.1386</v>
      </c>
      <c r="I797">
        <f t="shared" ref="I797" si="25">G797/H797/1.19</f>
        <v>69118.556513514501</v>
      </c>
      <c r="J797" s="3">
        <v>45952</v>
      </c>
      <c r="L797" t="s">
        <v>1066</v>
      </c>
    </row>
    <row r="798" spans="1:12" x14ac:dyDescent="0.35">
      <c r="A798">
        <v>104520060</v>
      </c>
      <c r="B798" t="s">
        <v>882</v>
      </c>
      <c r="C798" t="s">
        <v>804</v>
      </c>
      <c r="E798" t="s">
        <v>578</v>
      </c>
      <c r="F798" t="s">
        <v>883</v>
      </c>
      <c r="G798">
        <v>1590</v>
      </c>
      <c r="H798">
        <f>0.59</f>
        <v>0.59</v>
      </c>
      <c r="I798">
        <f>G798/H798/1.19</f>
        <v>2264.6346674262927</v>
      </c>
      <c r="J798" s="3">
        <v>45952</v>
      </c>
      <c r="L798" t="s">
        <v>1066</v>
      </c>
    </row>
    <row r="799" spans="1:12" x14ac:dyDescent="0.35">
      <c r="A799">
        <v>150000003</v>
      </c>
      <c r="B799" t="s">
        <v>884</v>
      </c>
      <c r="C799" t="s">
        <v>804</v>
      </c>
      <c r="E799" t="s">
        <v>578</v>
      </c>
      <c r="F799" t="s">
        <v>885</v>
      </c>
      <c r="G799">
        <v>6190</v>
      </c>
      <c r="H799">
        <v>1</v>
      </c>
      <c r="I799">
        <f t="shared" ref="I799" si="26">G799/H799/1.19</f>
        <v>5201.680672268908</v>
      </c>
      <c r="J799" s="3">
        <v>45952</v>
      </c>
      <c r="L799" t="s">
        <v>1066</v>
      </c>
    </row>
    <row r="800" spans="1:12" x14ac:dyDescent="0.35">
      <c r="A800">
        <v>150000158</v>
      </c>
      <c r="B800" t="s">
        <v>886</v>
      </c>
      <c r="C800" t="s">
        <v>804</v>
      </c>
      <c r="E800" t="s">
        <v>578</v>
      </c>
      <c r="F800" t="s">
        <v>887</v>
      </c>
      <c r="G800">
        <v>6290</v>
      </c>
      <c r="H800">
        <v>1</v>
      </c>
      <c r="I800">
        <f>G800/H800/1.19</f>
        <v>5285.7142857142862</v>
      </c>
      <c r="J800" s="3">
        <v>45952</v>
      </c>
      <c r="L800" t="s">
        <v>1066</v>
      </c>
    </row>
    <row r="801" spans="1:12" x14ac:dyDescent="0.35">
      <c r="A801">
        <v>104543010</v>
      </c>
      <c r="B801" t="s">
        <v>888</v>
      </c>
      <c r="C801" t="s">
        <v>804</v>
      </c>
      <c r="E801" t="s">
        <v>578</v>
      </c>
      <c r="F801" t="s">
        <v>889</v>
      </c>
      <c r="G801">
        <v>2660</v>
      </c>
      <c r="H801">
        <v>0.25</v>
      </c>
      <c r="I801">
        <f>G801/H801/1.19</f>
        <v>8941.176470588236</v>
      </c>
      <c r="J801" s="3">
        <v>45952</v>
      </c>
      <c r="L801" t="s">
        <v>1066</v>
      </c>
    </row>
    <row r="802" spans="1:12" x14ac:dyDescent="0.35">
      <c r="A802">
        <v>104500810</v>
      </c>
      <c r="B802" t="s">
        <v>890</v>
      </c>
      <c r="C802" t="s">
        <v>804</v>
      </c>
      <c r="E802" t="s">
        <v>578</v>
      </c>
      <c r="F802" t="s">
        <v>891</v>
      </c>
      <c r="G802">
        <v>8000</v>
      </c>
      <c r="H802">
        <v>0.27</v>
      </c>
      <c r="I802" s="5">
        <f>G802/H802/1.19</f>
        <v>24898.848428260193</v>
      </c>
      <c r="J802" s="3">
        <v>45952</v>
      </c>
      <c r="L802" t="s">
        <v>1066</v>
      </c>
    </row>
    <row r="803" spans="1:12" x14ac:dyDescent="0.35">
      <c r="A803">
        <v>104525770</v>
      </c>
      <c r="B803" t="s">
        <v>892</v>
      </c>
      <c r="C803" t="s">
        <v>804</v>
      </c>
      <c r="E803" t="s">
        <v>578</v>
      </c>
      <c r="F803" t="s">
        <v>893</v>
      </c>
      <c r="G803">
        <v>7100</v>
      </c>
      <c r="H803">
        <v>10</v>
      </c>
      <c r="I803">
        <f>G803/H803/1.19</f>
        <v>596.63865546218494</v>
      </c>
      <c r="J803" s="3">
        <v>45952</v>
      </c>
      <c r="L803" t="s">
        <v>1066</v>
      </c>
    </row>
    <row r="804" spans="1:12" x14ac:dyDescent="0.35">
      <c r="A804">
        <v>201200014</v>
      </c>
      <c r="B804" t="s">
        <v>894</v>
      </c>
      <c r="C804" t="s">
        <v>804</v>
      </c>
      <c r="E804" t="s">
        <v>578</v>
      </c>
      <c r="F804" t="s">
        <v>895</v>
      </c>
      <c r="G804">
        <v>1190</v>
      </c>
      <c r="H804">
        <v>0.24</v>
      </c>
      <c r="I804">
        <f t="shared" ref="I804:I805" si="27">G804/H804/1.19</f>
        <v>4166.666666666667</v>
      </c>
      <c r="J804" s="3">
        <v>45952</v>
      </c>
      <c r="L804" t="s">
        <v>1066</v>
      </c>
    </row>
    <row r="805" spans="1:12" x14ac:dyDescent="0.35">
      <c r="A805">
        <v>104529150</v>
      </c>
      <c r="B805" t="s">
        <v>896</v>
      </c>
      <c r="C805" t="s">
        <v>804</v>
      </c>
      <c r="E805" t="s">
        <v>578</v>
      </c>
      <c r="F805" t="s">
        <v>897</v>
      </c>
      <c r="G805">
        <v>1750</v>
      </c>
      <c r="H805">
        <v>0.35</v>
      </c>
      <c r="I805">
        <f t="shared" si="27"/>
        <v>4201.680672268908</v>
      </c>
      <c r="J805" s="3">
        <v>45952</v>
      </c>
      <c r="L805" t="s">
        <v>1066</v>
      </c>
    </row>
    <row r="806" spans="1:12" x14ac:dyDescent="0.35">
      <c r="A806">
        <v>104529120</v>
      </c>
      <c r="B806" t="s">
        <v>898</v>
      </c>
      <c r="C806" t="s">
        <v>804</v>
      </c>
      <c r="E806" t="s">
        <v>578</v>
      </c>
      <c r="F806" t="s">
        <v>899</v>
      </c>
      <c r="G806">
        <v>990</v>
      </c>
      <c r="H806">
        <v>0.2</v>
      </c>
      <c r="I806">
        <f t="shared" ref="I806:I811" si="28">G806/H806/1.19</f>
        <v>4159.6638655462184</v>
      </c>
      <c r="J806" s="3">
        <v>45952</v>
      </c>
      <c r="L806" t="s">
        <v>1066</v>
      </c>
    </row>
    <row r="807" spans="1:12" x14ac:dyDescent="0.35">
      <c r="A807">
        <v>104512160</v>
      </c>
      <c r="B807" t="s">
        <v>900</v>
      </c>
      <c r="C807" t="s">
        <v>804</v>
      </c>
      <c r="E807" t="s">
        <v>578</v>
      </c>
      <c r="F807" t="s">
        <v>901</v>
      </c>
      <c r="G807">
        <v>1590</v>
      </c>
      <c r="H807">
        <v>0.28000000000000003</v>
      </c>
      <c r="I807">
        <f t="shared" si="28"/>
        <v>4771.908763505402</v>
      </c>
      <c r="J807" s="3">
        <v>45952</v>
      </c>
      <c r="L807" t="s">
        <v>1066</v>
      </c>
    </row>
    <row r="808" spans="1:12" x14ac:dyDescent="0.35">
      <c r="A808">
        <v>104534530</v>
      </c>
      <c r="B808" t="s">
        <v>902</v>
      </c>
      <c r="C808" t="s">
        <v>804</v>
      </c>
      <c r="E808" t="s">
        <v>578</v>
      </c>
      <c r="F808" t="s">
        <v>903</v>
      </c>
      <c r="G808">
        <v>5290</v>
      </c>
      <c r="H808">
        <v>0.7</v>
      </c>
      <c r="I808">
        <f t="shared" si="28"/>
        <v>6350.5402160864351</v>
      </c>
      <c r="J808" s="3">
        <v>45952</v>
      </c>
      <c r="L808" t="s">
        <v>1066</v>
      </c>
    </row>
    <row r="809" spans="1:12" x14ac:dyDescent="0.35">
      <c r="A809">
        <v>104539700</v>
      </c>
      <c r="B809" t="s">
        <v>904</v>
      </c>
      <c r="C809" t="s">
        <v>804</v>
      </c>
      <c r="E809" t="s">
        <v>578</v>
      </c>
      <c r="F809" t="s">
        <v>905</v>
      </c>
      <c r="G809">
        <v>9228</v>
      </c>
      <c r="H809">
        <v>1.2</v>
      </c>
      <c r="I809">
        <f t="shared" si="28"/>
        <v>6462.1848739495799</v>
      </c>
      <c r="J809" s="3">
        <v>45952</v>
      </c>
      <c r="L809" t="s">
        <v>1066</v>
      </c>
    </row>
    <row r="810" spans="1:12" x14ac:dyDescent="0.35">
      <c r="A810">
        <v>104531630</v>
      </c>
      <c r="B810" t="s">
        <v>906</v>
      </c>
      <c r="C810" t="s">
        <v>804</v>
      </c>
      <c r="E810" t="s">
        <v>578</v>
      </c>
      <c r="F810" t="s">
        <v>907</v>
      </c>
      <c r="G810">
        <v>2110</v>
      </c>
      <c r="H810">
        <v>0.2</v>
      </c>
      <c r="I810">
        <f t="shared" si="28"/>
        <v>8865.5462184873959</v>
      </c>
      <c r="J810" s="3">
        <v>45952</v>
      </c>
      <c r="L810" t="s">
        <v>1066</v>
      </c>
    </row>
    <row r="811" spans="1:12" x14ac:dyDescent="0.35">
      <c r="A811">
        <v>201210650</v>
      </c>
      <c r="B811" t="s">
        <v>908</v>
      </c>
      <c r="C811" t="s">
        <v>804</v>
      </c>
      <c r="E811" t="s">
        <v>578</v>
      </c>
      <c r="F811" t="s">
        <v>909</v>
      </c>
      <c r="G811">
        <v>3590</v>
      </c>
      <c r="H811">
        <v>1</v>
      </c>
      <c r="I811">
        <f t="shared" si="28"/>
        <v>3016.8067226890757</v>
      </c>
      <c r="J811" s="3">
        <v>45952</v>
      </c>
      <c r="L811" t="s">
        <v>1066</v>
      </c>
    </row>
    <row r="812" spans="1:12" x14ac:dyDescent="0.35">
      <c r="A812">
        <v>104538320</v>
      </c>
      <c r="B812" t="s">
        <v>910</v>
      </c>
      <c r="C812" t="s">
        <v>804</v>
      </c>
      <c r="E812" t="s">
        <v>578</v>
      </c>
      <c r="F812" t="s">
        <v>911</v>
      </c>
      <c r="G812">
        <v>2390</v>
      </c>
      <c r="H812">
        <v>0.33</v>
      </c>
      <c r="I812">
        <f t="shared" ref="I812:I815" si="29">G812/H812/1.19</f>
        <v>6086.0707919531451</v>
      </c>
      <c r="J812" s="3">
        <v>45952</v>
      </c>
      <c r="L812" t="s">
        <v>1066</v>
      </c>
    </row>
    <row r="813" spans="1:12" x14ac:dyDescent="0.35">
      <c r="A813">
        <v>108000140</v>
      </c>
      <c r="B813" t="s">
        <v>912</v>
      </c>
      <c r="C813" t="s">
        <v>804</v>
      </c>
      <c r="E813" t="s">
        <v>578</v>
      </c>
      <c r="F813" t="s">
        <v>913</v>
      </c>
      <c r="G813">
        <v>3890</v>
      </c>
      <c r="H813">
        <v>0.45</v>
      </c>
      <c r="I813">
        <f t="shared" si="29"/>
        <v>7264.2390289449104</v>
      </c>
      <c r="J813" s="3">
        <v>45952</v>
      </c>
      <c r="L813" t="s">
        <v>1066</v>
      </c>
    </row>
    <row r="814" spans="1:12" x14ac:dyDescent="0.35">
      <c r="A814">
        <v>150000048</v>
      </c>
      <c r="B814" t="s">
        <v>914</v>
      </c>
      <c r="C814" t="s">
        <v>804</v>
      </c>
      <c r="E814" t="s">
        <v>578</v>
      </c>
      <c r="F814" t="s">
        <v>915</v>
      </c>
      <c r="G814">
        <v>2990</v>
      </c>
      <c r="H814">
        <v>0.36</v>
      </c>
      <c r="I814">
        <f t="shared" si="29"/>
        <v>6979.4584500466863</v>
      </c>
      <c r="J814" s="3">
        <v>45952</v>
      </c>
      <c r="L814" t="s">
        <v>1066</v>
      </c>
    </row>
    <row r="815" spans="1:12" x14ac:dyDescent="0.35">
      <c r="A815">
        <v>150001787</v>
      </c>
      <c r="B815" t="s">
        <v>914</v>
      </c>
      <c r="C815" t="s">
        <v>804</v>
      </c>
      <c r="E815" t="s">
        <v>578</v>
      </c>
      <c r="F815" t="s">
        <v>915</v>
      </c>
      <c r="G815">
        <v>2990</v>
      </c>
      <c r="H815">
        <v>0.36</v>
      </c>
      <c r="I815">
        <f t="shared" si="29"/>
        <v>6979.4584500466863</v>
      </c>
      <c r="J815" s="3">
        <v>45952</v>
      </c>
      <c r="L815" t="s">
        <v>1066</v>
      </c>
    </row>
    <row r="816" spans="1:12" x14ac:dyDescent="0.35">
      <c r="A816">
        <v>104531470</v>
      </c>
      <c r="B816" t="s">
        <v>434</v>
      </c>
      <c r="C816" t="s">
        <v>804</v>
      </c>
      <c r="E816" t="s">
        <v>578</v>
      </c>
      <c r="F816" t="s">
        <v>916</v>
      </c>
      <c r="G816">
        <v>1240</v>
      </c>
      <c r="H816">
        <v>0.13</v>
      </c>
      <c r="I816">
        <f>G816/H816/1.19</f>
        <v>8015.5138978668401</v>
      </c>
      <c r="J816" s="3">
        <v>45953</v>
      </c>
      <c r="L816" t="s">
        <v>1066</v>
      </c>
    </row>
    <row r="817" spans="1:12" x14ac:dyDescent="0.35">
      <c r="A817">
        <v>201700287</v>
      </c>
      <c r="B817" t="s">
        <v>452</v>
      </c>
      <c r="C817" t="s">
        <v>804</v>
      </c>
      <c r="E817" t="s">
        <v>578</v>
      </c>
      <c r="F817" t="s">
        <v>917</v>
      </c>
      <c r="G817">
        <v>1190</v>
      </c>
      <c r="H817">
        <v>0.23</v>
      </c>
      <c r="I817">
        <f>G817/H817/1.19</f>
        <v>4347.826086956522</v>
      </c>
      <c r="J817" s="3">
        <v>45953</v>
      </c>
      <c r="L817" t="s">
        <v>1066</v>
      </c>
    </row>
    <row r="818" spans="1:12" x14ac:dyDescent="0.35">
      <c r="A818">
        <v>104541810</v>
      </c>
      <c r="B818" t="s">
        <v>457</v>
      </c>
      <c r="C818" t="s">
        <v>804</v>
      </c>
      <c r="E818" t="s">
        <v>578</v>
      </c>
      <c r="F818" t="s">
        <v>918</v>
      </c>
      <c r="G818">
        <v>1230</v>
      </c>
      <c r="H818">
        <v>1</v>
      </c>
      <c r="I818">
        <f>G818/H818/1.19</f>
        <v>1033.6134453781513</v>
      </c>
      <c r="J818" s="3">
        <v>45953</v>
      </c>
      <c r="L818" t="s">
        <v>1066</v>
      </c>
    </row>
    <row r="819" spans="1:12" x14ac:dyDescent="0.35">
      <c r="A819">
        <v>104546930</v>
      </c>
      <c r="B819" t="s">
        <v>528</v>
      </c>
      <c r="C819" t="s">
        <v>804</v>
      </c>
      <c r="E819" t="s">
        <v>578</v>
      </c>
      <c r="F819" t="s">
        <v>919</v>
      </c>
      <c r="G819">
        <v>990</v>
      </c>
      <c r="H819">
        <v>0.85</v>
      </c>
      <c r="I819">
        <f>G819/H819/1.19</f>
        <v>978.7444389520515</v>
      </c>
      <c r="J819" s="3">
        <v>45954</v>
      </c>
      <c r="L819" t="s">
        <v>1066</v>
      </c>
    </row>
    <row r="820" spans="1:12" x14ac:dyDescent="0.35">
      <c r="A820">
        <v>104521840</v>
      </c>
      <c r="B820" t="s">
        <v>97</v>
      </c>
      <c r="C820" t="s">
        <v>920</v>
      </c>
      <c r="D820" t="s">
        <v>921</v>
      </c>
      <c r="E820" t="s">
        <v>584</v>
      </c>
      <c r="F820" t="s">
        <v>922</v>
      </c>
      <c r="G820">
        <v>71944</v>
      </c>
      <c r="H820">
        <v>6.82</v>
      </c>
      <c r="I820">
        <v>10549</v>
      </c>
      <c r="J820" s="3">
        <v>45957</v>
      </c>
      <c r="L820" t="s">
        <v>1067</v>
      </c>
    </row>
    <row r="821" spans="1:12" x14ac:dyDescent="0.35">
      <c r="A821">
        <v>150000140</v>
      </c>
      <c r="B821" t="s">
        <v>123</v>
      </c>
      <c r="C821" t="s">
        <v>804</v>
      </c>
      <c r="D821" t="s">
        <v>923</v>
      </c>
      <c r="E821" t="s">
        <v>584</v>
      </c>
      <c r="F821" t="s">
        <v>924</v>
      </c>
      <c r="G821">
        <v>5384</v>
      </c>
      <c r="H821">
        <v>1.94</v>
      </c>
      <c r="I821">
        <v>2775</v>
      </c>
      <c r="J821" s="3">
        <v>45957</v>
      </c>
      <c r="L821" t="s">
        <v>1067</v>
      </c>
    </row>
    <row r="822" spans="1:12" x14ac:dyDescent="0.35">
      <c r="A822">
        <v>104521720</v>
      </c>
      <c r="B822" t="s">
        <v>140</v>
      </c>
      <c r="C822" t="s">
        <v>920</v>
      </c>
      <c r="D822" t="s">
        <v>925</v>
      </c>
      <c r="E822" t="s">
        <v>584</v>
      </c>
      <c r="F822" t="s">
        <v>926</v>
      </c>
      <c r="G822">
        <v>48308</v>
      </c>
      <c r="H822">
        <f>140 * 0.1</f>
        <v>14</v>
      </c>
      <c r="I822">
        <f>G822/H822</f>
        <v>3450.5714285714284</v>
      </c>
      <c r="J822" s="3">
        <v>45957</v>
      </c>
      <c r="L822" t="s">
        <v>1067</v>
      </c>
    </row>
    <row r="823" spans="1:12" x14ac:dyDescent="0.35">
      <c r="A823">
        <v>201222940</v>
      </c>
      <c r="B823" t="s">
        <v>178</v>
      </c>
      <c r="C823" t="s">
        <v>804</v>
      </c>
      <c r="D823" t="s">
        <v>927</v>
      </c>
      <c r="E823" t="s">
        <v>584</v>
      </c>
      <c r="F823" t="s">
        <v>928</v>
      </c>
      <c r="G823">
        <v>1815</v>
      </c>
      <c r="H823">
        <v>1</v>
      </c>
      <c r="I823">
        <v>1815</v>
      </c>
      <c r="J823" s="3">
        <v>45957</v>
      </c>
      <c r="L823" t="s">
        <v>1067</v>
      </c>
    </row>
    <row r="824" spans="1:12" x14ac:dyDescent="0.35">
      <c r="A824">
        <v>104528870</v>
      </c>
      <c r="B824" t="s">
        <v>180</v>
      </c>
      <c r="C824" t="s">
        <v>804</v>
      </c>
      <c r="D824" t="s">
        <v>923</v>
      </c>
      <c r="E824" t="s">
        <v>584</v>
      </c>
      <c r="F824" t="s">
        <v>929</v>
      </c>
      <c r="G824">
        <v>4250</v>
      </c>
      <c r="H824">
        <v>1</v>
      </c>
      <c r="I824">
        <v>4250</v>
      </c>
      <c r="J824" s="3">
        <v>45957</v>
      </c>
      <c r="L824" t="s">
        <v>1067</v>
      </c>
    </row>
    <row r="825" spans="1:12" x14ac:dyDescent="0.35">
      <c r="A825">
        <v>104519920</v>
      </c>
      <c r="B825" t="s">
        <v>5</v>
      </c>
      <c r="C825" t="s">
        <v>804</v>
      </c>
      <c r="D825" t="s">
        <v>930</v>
      </c>
      <c r="E825" t="s">
        <v>584</v>
      </c>
      <c r="F825" t="s">
        <v>931</v>
      </c>
      <c r="G825">
        <v>1845</v>
      </c>
      <c r="H825">
        <v>1</v>
      </c>
      <c r="I825">
        <v>1845</v>
      </c>
      <c r="J825" s="3">
        <v>45957</v>
      </c>
      <c r="L825" t="s">
        <v>1067</v>
      </c>
    </row>
    <row r="826" spans="1:12" x14ac:dyDescent="0.35">
      <c r="A826">
        <v>150000429</v>
      </c>
      <c r="B826" t="s">
        <v>224</v>
      </c>
      <c r="C826" t="s">
        <v>804</v>
      </c>
      <c r="D826" t="s">
        <v>932</v>
      </c>
      <c r="E826" t="s">
        <v>584</v>
      </c>
      <c r="F826" t="s">
        <v>933</v>
      </c>
      <c r="G826">
        <v>22981</v>
      </c>
      <c r="H826">
        <v>6</v>
      </c>
      <c r="I826">
        <v>3830</v>
      </c>
      <c r="J826" s="3">
        <v>45957</v>
      </c>
      <c r="L826" t="s">
        <v>1067</v>
      </c>
    </row>
    <row r="827" spans="1:12" x14ac:dyDescent="0.35">
      <c r="A827">
        <v>104524690</v>
      </c>
      <c r="B827" t="s">
        <v>231</v>
      </c>
      <c r="C827" t="s">
        <v>804</v>
      </c>
      <c r="D827" t="s">
        <v>934</v>
      </c>
      <c r="E827" t="s">
        <v>584</v>
      </c>
      <c r="F827" t="s">
        <v>935</v>
      </c>
      <c r="G827">
        <v>5497</v>
      </c>
      <c r="H827">
        <v>1</v>
      </c>
      <c r="I827">
        <f>G827/H827</f>
        <v>5497</v>
      </c>
      <c r="J827" s="3">
        <v>45957</v>
      </c>
      <c r="L827" t="s">
        <v>1067</v>
      </c>
    </row>
    <row r="828" spans="1:12" x14ac:dyDescent="0.35">
      <c r="A828">
        <v>150000005</v>
      </c>
      <c r="B828" t="s">
        <v>280</v>
      </c>
      <c r="C828" t="s">
        <v>804</v>
      </c>
      <c r="D828" t="s">
        <v>936</v>
      </c>
      <c r="E828" t="s">
        <v>584</v>
      </c>
      <c r="F828" t="s">
        <v>937</v>
      </c>
      <c r="G828">
        <v>1246</v>
      </c>
      <c r="H828">
        <v>1</v>
      </c>
      <c r="I828">
        <v>1246</v>
      </c>
      <c r="J828" s="3">
        <v>45957</v>
      </c>
      <c r="L828" t="s">
        <v>1067</v>
      </c>
    </row>
    <row r="829" spans="1:12" x14ac:dyDescent="0.35">
      <c r="A829">
        <v>150000702</v>
      </c>
      <c r="B829" t="s">
        <v>281</v>
      </c>
      <c r="C829" t="s">
        <v>804</v>
      </c>
      <c r="D829" t="s">
        <v>936</v>
      </c>
      <c r="E829" t="s">
        <v>584</v>
      </c>
      <c r="F829" t="s">
        <v>938</v>
      </c>
      <c r="G829">
        <v>1256</v>
      </c>
      <c r="H829">
        <v>1</v>
      </c>
      <c r="I829">
        <v>1256</v>
      </c>
      <c r="J829" s="3">
        <v>45957</v>
      </c>
      <c r="L829" t="s">
        <v>1067</v>
      </c>
    </row>
    <row r="830" spans="1:12" x14ac:dyDescent="0.35">
      <c r="A830">
        <v>104523380</v>
      </c>
      <c r="B830" t="s">
        <v>282</v>
      </c>
      <c r="C830" t="s">
        <v>920</v>
      </c>
      <c r="D830" t="s">
        <v>939</v>
      </c>
      <c r="E830" t="s">
        <v>584</v>
      </c>
      <c r="F830" t="s">
        <v>940</v>
      </c>
      <c r="G830">
        <v>2337</v>
      </c>
      <c r="H830">
        <v>1.2</v>
      </c>
      <c r="I830">
        <f>G830/H830</f>
        <v>1947.5</v>
      </c>
      <c r="J830" s="3">
        <v>45957</v>
      </c>
      <c r="L830" t="s">
        <v>1067</v>
      </c>
    </row>
    <row r="831" spans="1:12" x14ac:dyDescent="0.35">
      <c r="A831">
        <v>104519800</v>
      </c>
      <c r="B831" t="s">
        <v>284</v>
      </c>
      <c r="C831" t="s">
        <v>804</v>
      </c>
      <c r="D831" t="s">
        <v>936</v>
      </c>
      <c r="E831" t="s">
        <v>584</v>
      </c>
      <c r="F831" t="s">
        <v>941</v>
      </c>
      <c r="G831">
        <v>1198</v>
      </c>
      <c r="H831">
        <v>1</v>
      </c>
      <c r="I831">
        <v>1198</v>
      </c>
      <c r="J831" s="3">
        <v>45957</v>
      </c>
      <c r="L831" t="s">
        <v>1067</v>
      </c>
    </row>
    <row r="832" spans="1:12" x14ac:dyDescent="0.35">
      <c r="A832">
        <v>104525110</v>
      </c>
      <c r="B832" t="s">
        <v>287</v>
      </c>
      <c r="C832" t="s">
        <v>804</v>
      </c>
      <c r="D832" t="s">
        <v>942</v>
      </c>
      <c r="E832" t="s">
        <v>584</v>
      </c>
      <c r="F832" t="s">
        <v>943</v>
      </c>
      <c r="G832">
        <v>7432</v>
      </c>
      <c r="H832">
        <v>3</v>
      </c>
      <c r="I832">
        <v>2477</v>
      </c>
      <c r="J832" s="3">
        <v>45957</v>
      </c>
      <c r="L832" t="s">
        <v>1067</v>
      </c>
    </row>
    <row r="833" spans="1:12" x14ac:dyDescent="0.35">
      <c r="A833">
        <v>104544990</v>
      </c>
      <c r="B833" t="s">
        <v>295</v>
      </c>
      <c r="C833" t="s">
        <v>804</v>
      </c>
      <c r="D833" t="s">
        <v>944</v>
      </c>
      <c r="E833" t="s">
        <v>584</v>
      </c>
      <c r="F833" t="s">
        <v>945</v>
      </c>
      <c r="G833">
        <v>19957</v>
      </c>
      <c r="H833">
        <v>4.8</v>
      </c>
      <c r="I833">
        <f>G833/H833</f>
        <v>4157.7083333333339</v>
      </c>
      <c r="J833" s="3">
        <v>45957</v>
      </c>
      <c r="L833" t="s">
        <v>1067</v>
      </c>
    </row>
    <row r="834" spans="1:12" x14ac:dyDescent="0.35">
      <c r="A834">
        <v>104543750</v>
      </c>
      <c r="B834" t="s">
        <v>302</v>
      </c>
      <c r="C834" t="s">
        <v>920</v>
      </c>
      <c r="D834" t="s">
        <v>946</v>
      </c>
      <c r="E834" t="s">
        <v>584</v>
      </c>
      <c r="F834" t="s">
        <v>947</v>
      </c>
      <c r="G834">
        <v>10450</v>
      </c>
      <c r="H834">
        <v>2.4</v>
      </c>
      <c r="I834">
        <v>4354</v>
      </c>
      <c r="J834" s="3">
        <v>45957</v>
      </c>
      <c r="L834" t="s">
        <v>1067</v>
      </c>
    </row>
    <row r="835" spans="1:12" x14ac:dyDescent="0.35">
      <c r="A835">
        <v>104543730</v>
      </c>
      <c r="B835" t="s">
        <v>304</v>
      </c>
      <c r="C835" t="s">
        <v>920</v>
      </c>
      <c r="D835" t="s">
        <v>946</v>
      </c>
      <c r="E835" t="s">
        <v>584</v>
      </c>
      <c r="F835" t="s">
        <v>948</v>
      </c>
      <c r="G835">
        <v>9100</v>
      </c>
      <c r="H835">
        <v>2.4</v>
      </c>
      <c r="I835">
        <v>3792</v>
      </c>
      <c r="J835" s="3">
        <v>45957</v>
      </c>
      <c r="L835" t="s">
        <v>1067</v>
      </c>
    </row>
    <row r="836" spans="1:12" x14ac:dyDescent="0.35">
      <c r="A836">
        <v>104543740</v>
      </c>
      <c r="B836" t="s">
        <v>306</v>
      </c>
      <c r="C836" t="s">
        <v>920</v>
      </c>
      <c r="D836" t="s">
        <v>946</v>
      </c>
      <c r="E836" t="s">
        <v>584</v>
      </c>
      <c r="F836" t="s">
        <v>949</v>
      </c>
      <c r="G836">
        <v>11950</v>
      </c>
      <c r="H836">
        <v>2.4</v>
      </c>
      <c r="I836">
        <v>4979</v>
      </c>
      <c r="J836" s="3">
        <v>45957</v>
      </c>
      <c r="L836" t="s">
        <v>1067</v>
      </c>
    </row>
    <row r="837" spans="1:12" x14ac:dyDescent="0.35">
      <c r="A837">
        <v>104521140</v>
      </c>
      <c r="B837" t="s">
        <v>308</v>
      </c>
      <c r="C837" t="s">
        <v>920</v>
      </c>
      <c r="D837" t="s">
        <v>950</v>
      </c>
      <c r="E837" t="s">
        <v>584</v>
      </c>
      <c r="F837" t="s">
        <v>951</v>
      </c>
      <c r="G837">
        <v>20345</v>
      </c>
      <c r="H837">
        <f>180 * 0.0018</f>
        <v>0.32400000000000001</v>
      </c>
      <c r="I837">
        <f>G837/H837</f>
        <v>62793.209876543209</v>
      </c>
      <c r="J837" s="3">
        <v>45957</v>
      </c>
      <c r="L837" t="s">
        <v>1067</v>
      </c>
    </row>
    <row r="838" spans="1:12" x14ac:dyDescent="0.35">
      <c r="A838">
        <v>104525460</v>
      </c>
      <c r="B838" t="s">
        <v>327</v>
      </c>
      <c r="C838" t="s">
        <v>804</v>
      </c>
      <c r="D838" t="s">
        <v>952</v>
      </c>
      <c r="E838" t="s">
        <v>584</v>
      </c>
      <c r="F838" t="s">
        <v>953</v>
      </c>
      <c r="G838">
        <v>5450</v>
      </c>
      <c r="H838">
        <v>1</v>
      </c>
      <c r="I838">
        <v>5450</v>
      </c>
      <c r="J838" s="3">
        <v>45957</v>
      </c>
      <c r="L838" t="s">
        <v>1067</v>
      </c>
    </row>
    <row r="839" spans="1:12" x14ac:dyDescent="0.35">
      <c r="A839">
        <v>104525770</v>
      </c>
      <c r="B839" t="s">
        <v>339</v>
      </c>
      <c r="C839" t="s">
        <v>804</v>
      </c>
      <c r="D839" t="s">
        <v>954</v>
      </c>
      <c r="E839" t="s">
        <v>584</v>
      </c>
      <c r="F839" t="s">
        <v>955</v>
      </c>
      <c r="G839">
        <v>16388</v>
      </c>
      <c r="H839">
        <v>25</v>
      </c>
      <c r="I839">
        <v>656</v>
      </c>
      <c r="J839" s="3">
        <v>45957</v>
      </c>
      <c r="L839" t="s">
        <v>1067</v>
      </c>
    </row>
    <row r="840" spans="1:12" x14ac:dyDescent="0.35">
      <c r="A840">
        <v>104547180</v>
      </c>
      <c r="B840" t="s">
        <v>354</v>
      </c>
      <c r="C840" t="s">
        <v>804</v>
      </c>
      <c r="D840" t="s">
        <v>956</v>
      </c>
      <c r="E840" t="s">
        <v>584</v>
      </c>
      <c r="F840" t="s">
        <v>957</v>
      </c>
      <c r="G840">
        <v>5670</v>
      </c>
      <c r="H840">
        <v>1</v>
      </c>
      <c r="I840">
        <f>G840/H840</f>
        <v>5670</v>
      </c>
      <c r="J840" s="3">
        <v>45957</v>
      </c>
      <c r="L840" t="s">
        <v>1067</v>
      </c>
    </row>
    <row r="841" spans="1:12" x14ac:dyDescent="0.35">
      <c r="A841">
        <v>150001747</v>
      </c>
      <c r="B841" t="s">
        <v>355</v>
      </c>
      <c r="C841" t="s">
        <v>804</v>
      </c>
      <c r="D841" t="s">
        <v>958</v>
      </c>
      <c r="E841" t="s">
        <v>584</v>
      </c>
      <c r="F841" t="s">
        <v>959</v>
      </c>
      <c r="G841">
        <v>472</v>
      </c>
      <c r="H841">
        <v>0.12</v>
      </c>
      <c r="I841">
        <f>G841/H841</f>
        <v>3933.3333333333335</v>
      </c>
      <c r="J841" s="3">
        <v>45957</v>
      </c>
      <c r="L841" t="s">
        <v>1067</v>
      </c>
    </row>
    <row r="842" spans="1:12" x14ac:dyDescent="0.35">
      <c r="A842">
        <v>150000409</v>
      </c>
      <c r="B842" t="s">
        <v>357</v>
      </c>
      <c r="C842" t="s">
        <v>804</v>
      </c>
      <c r="D842" t="s">
        <v>960</v>
      </c>
      <c r="E842" t="s">
        <v>584</v>
      </c>
      <c r="F842" t="s">
        <v>961</v>
      </c>
      <c r="G842">
        <v>992</v>
      </c>
      <c r="H842">
        <v>0.12</v>
      </c>
      <c r="I842">
        <v>8267</v>
      </c>
      <c r="J842" s="3">
        <v>45957</v>
      </c>
      <c r="L842" t="s">
        <v>1067</v>
      </c>
    </row>
    <row r="843" spans="1:12" x14ac:dyDescent="0.35">
      <c r="A843">
        <v>150000772</v>
      </c>
      <c r="B843" t="s">
        <v>423</v>
      </c>
      <c r="C843" t="s">
        <v>804</v>
      </c>
      <c r="D843" t="s">
        <v>962</v>
      </c>
      <c r="E843" t="s">
        <v>584</v>
      </c>
      <c r="F843" t="s">
        <v>963</v>
      </c>
      <c r="G843">
        <v>20034</v>
      </c>
      <c r="H843">
        <v>1</v>
      </c>
      <c r="I843">
        <v>20034</v>
      </c>
      <c r="J843" s="3">
        <v>45957</v>
      </c>
      <c r="L843" t="s">
        <v>1067</v>
      </c>
    </row>
    <row r="844" spans="1:12" x14ac:dyDescent="0.35">
      <c r="A844">
        <v>104521580</v>
      </c>
      <c r="B844" t="s">
        <v>426</v>
      </c>
      <c r="C844" t="s">
        <v>804</v>
      </c>
      <c r="D844" t="s">
        <v>964</v>
      </c>
      <c r="E844" t="s">
        <v>584</v>
      </c>
      <c r="F844" t="s">
        <v>965</v>
      </c>
      <c r="G844">
        <v>16396</v>
      </c>
      <c r="H844">
        <v>1.89</v>
      </c>
      <c r="I844">
        <v>8675</v>
      </c>
      <c r="J844" s="3">
        <v>45957</v>
      </c>
      <c r="L844" t="s">
        <v>1067</v>
      </c>
    </row>
    <row r="845" spans="1:12" x14ac:dyDescent="0.35">
      <c r="A845">
        <v>104531470</v>
      </c>
      <c r="B845" t="s">
        <v>434</v>
      </c>
      <c r="C845" t="s">
        <v>804</v>
      </c>
      <c r="D845" t="s">
        <v>966</v>
      </c>
      <c r="E845" t="s">
        <v>584</v>
      </c>
      <c r="F845" t="s">
        <v>967</v>
      </c>
      <c r="G845">
        <v>3523</v>
      </c>
      <c r="H845">
        <f xml:space="preserve"> 6 * 0.037</f>
        <v>0.22199999999999998</v>
      </c>
      <c r="I845">
        <f>G845/H845</f>
        <v>15869.369369369371</v>
      </c>
      <c r="J845" s="3">
        <v>45957</v>
      </c>
      <c r="L845" t="s">
        <v>1067</v>
      </c>
    </row>
    <row r="846" spans="1:12" x14ac:dyDescent="0.35">
      <c r="A846">
        <v>150000862</v>
      </c>
      <c r="B846" t="s">
        <v>441</v>
      </c>
      <c r="C846" t="s">
        <v>804</v>
      </c>
      <c r="D846" t="s">
        <v>968</v>
      </c>
      <c r="E846" t="s">
        <v>584</v>
      </c>
      <c r="F846" t="s">
        <v>969</v>
      </c>
      <c r="G846">
        <v>11288</v>
      </c>
      <c r="H846">
        <v>1</v>
      </c>
      <c r="I846">
        <v>11288</v>
      </c>
      <c r="J846" s="3">
        <v>45957</v>
      </c>
      <c r="L846" t="s">
        <v>1067</v>
      </c>
    </row>
    <row r="847" spans="1:12" x14ac:dyDescent="0.35">
      <c r="A847">
        <v>150000769</v>
      </c>
      <c r="B847" t="s">
        <v>443</v>
      </c>
      <c r="C847" t="s">
        <v>804</v>
      </c>
      <c r="D847" t="s">
        <v>970</v>
      </c>
      <c r="E847" t="s">
        <v>584</v>
      </c>
      <c r="F847" t="s">
        <v>971</v>
      </c>
      <c r="G847">
        <v>4354</v>
      </c>
      <c r="H847">
        <v>1</v>
      </c>
      <c r="I847">
        <v>4354</v>
      </c>
      <c r="J847" s="3">
        <v>45957</v>
      </c>
      <c r="L847" t="s">
        <v>1067</v>
      </c>
    </row>
    <row r="848" spans="1:12" x14ac:dyDescent="0.35">
      <c r="A848">
        <v>150001771</v>
      </c>
      <c r="B848" t="s">
        <v>447</v>
      </c>
      <c r="C848" t="s">
        <v>804</v>
      </c>
      <c r="D848" t="s">
        <v>972</v>
      </c>
      <c r="E848" t="s">
        <v>584</v>
      </c>
      <c r="F848" t="s">
        <v>973</v>
      </c>
      <c r="G848">
        <v>2337</v>
      </c>
      <c r="H848">
        <v>1</v>
      </c>
      <c r="I848">
        <v>2337</v>
      </c>
      <c r="J848" s="3">
        <v>45957</v>
      </c>
      <c r="L848" t="s">
        <v>1067</v>
      </c>
    </row>
    <row r="849" spans="1:12" x14ac:dyDescent="0.35">
      <c r="A849">
        <v>150001144</v>
      </c>
      <c r="B849" t="s">
        <v>458</v>
      </c>
      <c r="C849" t="s">
        <v>804</v>
      </c>
      <c r="D849" t="s">
        <v>936</v>
      </c>
      <c r="E849" t="s">
        <v>584</v>
      </c>
      <c r="F849" t="s">
        <v>974</v>
      </c>
      <c r="G849">
        <v>295</v>
      </c>
      <c r="H849">
        <v>0.125</v>
      </c>
      <c r="I849">
        <f>G849/H849</f>
        <v>2360</v>
      </c>
      <c r="J849" s="3">
        <v>45957</v>
      </c>
      <c r="L849" t="s">
        <v>1067</v>
      </c>
    </row>
    <row r="850" spans="1:12" x14ac:dyDescent="0.35">
      <c r="A850">
        <v>150001143</v>
      </c>
      <c r="B850" t="s">
        <v>459</v>
      </c>
      <c r="C850" t="s">
        <v>804</v>
      </c>
      <c r="D850" t="s">
        <v>936</v>
      </c>
      <c r="E850" t="s">
        <v>584</v>
      </c>
      <c r="F850" t="s">
        <v>975</v>
      </c>
      <c r="G850">
        <v>295</v>
      </c>
      <c r="J850" s="3">
        <v>45957</v>
      </c>
      <c r="L850" t="s">
        <v>1067</v>
      </c>
    </row>
    <row r="851" spans="1:12" x14ac:dyDescent="0.35">
      <c r="A851">
        <v>104542680</v>
      </c>
      <c r="B851" t="s">
        <v>470</v>
      </c>
      <c r="C851" t="s">
        <v>804</v>
      </c>
      <c r="D851" t="s">
        <v>976</v>
      </c>
      <c r="E851" t="s">
        <v>584</v>
      </c>
      <c r="F851" t="s">
        <v>977</v>
      </c>
      <c r="G851">
        <v>57234</v>
      </c>
      <c r="H851">
        <v>18.899999999999999</v>
      </c>
      <c r="I851">
        <v>3028</v>
      </c>
      <c r="J851" s="3">
        <v>45957</v>
      </c>
      <c r="L851" t="s">
        <v>1067</v>
      </c>
    </row>
    <row r="852" spans="1:12" x14ac:dyDescent="0.35">
      <c r="A852">
        <v>104545030</v>
      </c>
      <c r="B852" t="s">
        <v>473</v>
      </c>
      <c r="C852" t="s">
        <v>804</v>
      </c>
      <c r="D852" t="s">
        <v>962</v>
      </c>
      <c r="E852" t="s">
        <v>584</v>
      </c>
      <c r="F852" t="s">
        <v>978</v>
      </c>
      <c r="G852">
        <v>1897</v>
      </c>
      <c r="H852">
        <v>1</v>
      </c>
      <c r="I852">
        <v>1897</v>
      </c>
      <c r="J852" s="3">
        <v>45957</v>
      </c>
      <c r="L852" t="s">
        <v>1067</v>
      </c>
    </row>
    <row r="853" spans="1:12" x14ac:dyDescent="0.35">
      <c r="A853">
        <v>104526090</v>
      </c>
      <c r="B853" t="s">
        <v>478</v>
      </c>
      <c r="C853" t="s">
        <v>804</v>
      </c>
      <c r="D853" t="s">
        <v>954</v>
      </c>
      <c r="E853" t="s">
        <v>584</v>
      </c>
      <c r="F853" t="s">
        <v>979</v>
      </c>
      <c r="G853">
        <v>243</v>
      </c>
      <c r="H853">
        <v>1</v>
      </c>
      <c r="I853">
        <v>243</v>
      </c>
      <c r="J853" s="3">
        <v>45957</v>
      </c>
      <c r="L853" t="s">
        <v>1067</v>
      </c>
    </row>
    <row r="854" spans="1:12" x14ac:dyDescent="0.35">
      <c r="A854">
        <v>104534980</v>
      </c>
      <c r="B854" t="s">
        <v>101</v>
      </c>
      <c r="C854" t="s">
        <v>804</v>
      </c>
      <c r="E854" t="s">
        <v>535</v>
      </c>
      <c r="F854" s="6" t="s">
        <v>981</v>
      </c>
      <c r="G854">
        <v>8390</v>
      </c>
      <c r="H854">
        <v>0.125</v>
      </c>
      <c r="I854">
        <f t="shared" ref="I854:I863" si="30">G854/H854/1.19</f>
        <v>56403.361344537814</v>
      </c>
      <c r="J854" s="3">
        <v>45957</v>
      </c>
      <c r="L854" t="s">
        <v>1065</v>
      </c>
    </row>
    <row r="855" spans="1:12" x14ac:dyDescent="0.35">
      <c r="A855">
        <v>104537930</v>
      </c>
      <c r="B855" t="s">
        <v>102</v>
      </c>
      <c r="C855" t="s">
        <v>804</v>
      </c>
      <c r="E855" t="s">
        <v>535</v>
      </c>
      <c r="F855" t="s">
        <v>982</v>
      </c>
      <c r="G855">
        <v>2390</v>
      </c>
      <c r="H855">
        <v>0.22700000000000001</v>
      </c>
      <c r="I855">
        <f t="shared" si="30"/>
        <v>8847.5919001962029</v>
      </c>
      <c r="J855" s="3">
        <v>45957</v>
      </c>
      <c r="L855" t="s">
        <v>1065</v>
      </c>
    </row>
    <row r="856" spans="1:12" x14ac:dyDescent="0.35">
      <c r="A856">
        <v>104500730</v>
      </c>
      <c r="B856" t="s">
        <v>107</v>
      </c>
      <c r="C856" t="s">
        <v>804</v>
      </c>
      <c r="E856" t="s">
        <v>535</v>
      </c>
      <c r="F856" t="s">
        <v>983</v>
      </c>
      <c r="G856">
        <v>29592</v>
      </c>
      <c r="H856">
        <v>0.8</v>
      </c>
      <c r="I856">
        <f t="shared" si="30"/>
        <v>31084.033613445379</v>
      </c>
      <c r="J856" s="3">
        <v>45957</v>
      </c>
      <c r="L856" t="s">
        <v>1065</v>
      </c>
    </row>
    <row r="857" spans="1:12" x14ac:dyDescent="0.35">
      <c r="A857">
        <v>104500740</v>
      </c>
      <c r="B857" t="s">
        <v>114</v>
      </c>
      <c r="C857" t="s">
        <v>804</v>
      </c>
      <c r="E857" t="s">
        <v>535</v>
      </c>
      <c r="F857" t="s">
        <v>984</v>
      </c>
      <c r="G857">
        <v>29592</v>
      </c>
      <c r="H857">
        <v>0.8</v>
      </c>
      <c r="I857">
        <f t="shared" si="30"/>
        <v>31084.033613445379</v>
      </c>
      <c r="J857" s="3">
        <v>45957</v>
      </c>
      <c r="L857" t="s">
        <v>1065</v>
      </c>
    </row>
    <row r="858" spans="1:12" x14ac:dyDescent="0.35">
      <c r="A858">
        <v>105045100</v>
      </c>
      <c r="B858" t="s">
        <v>116</v>
      </c>
      <c r="C858" t="s">
        <v>804</v>
      </c>
      <c r="E858" t="s">
        <v>535</v>
      </c>
      <c r="F858" t="s">
        <v>985</v>
      </c>
      <c r="G858">
        <v>640</v>
      </c>
      <c r="H858">
        <v>0.1</v>
      </c>
      <c r="I858">
        <f t="shared" si="30"/>
        <v>5378.1512605042017</v>
      </c>
      <c r="J858" s="3">
        <v>45958</v>
      </c>
      <c r="L858" t="s">
        <v>1065</v>
      </c>
    </row>
    <row r="859" spans="1:12" x14ac:dyDescent="0.35">
      <c r="A859">
        <v>104520680</v>
      </c>
      <c r="B859" t="s">
        <v>117</v>
      </c>
      <c r="C859" t="s">
        <v>804</v>
      </c>
      <c r="E859" t="s">
        <v>535</v>
      </c>
      <c r="F859" t="s">
        <v>986</v>
      </c>
      <c r="G859">
        <v>1690</v>
      </c>
      <c r="H859">
        <v>0.27500000000000002</v>
      </c>
      <c r="I859">
        <f t="shared" si="30"/>
        <v>5164.2475171886936</v>
      </c>
      <c r="J859" s="3">
        <v>45957</v>
      </c>
      <c r="L859" t="s">
        <v>1065</v>
      </c>
    </row>
    <row r="860" spans="1:12" x14ac:dyDescent="0.35">
      <c r="A860">
        <v>104528900</v>
      </c>
      <c r="B860" t="s">
        <v>121</v>
      </c>
      <c r="C860" t="s">
        <v>804</v>
      </c>
      <c r="E860" t="s">
        <v>535</v>
      </c>
      <c r="F860" t="s">
        <v>987</v>
      </c>
      <c r="G860">
        <v>5190</v>
      </c>
      <c r="H860">
        <v>1.1000000000000001</v>
      </c>
      <c r="I860">
        <f t="shared" si="30"/>
        <v>3964.8586707410236</v>
      </c>
      <c r="J860" s="3">
        <v>45958</v>
      </c>
      <c r="L860" t="s">
        <v>1065</v>
      </c>
    </row>
    <row r="861" spans="1:12" x14ac:dyDescent="0.35">
      <c r="A861">
        <v>104530290</v>
      </c>
      <c r="B861" t="s">
        <v>122</v>
      </c>
      <c r="C861" t="s">
        <v>804</v>
      </c>
      <c r="E861" t="s">
        <v>535</v>
      </c>
      <c r="F861" s="6" t="s">
        <v>988</v>
      </c>
      <c r="G861">
        <v>10670</v>
      </c>
      <c r="H861">
        <v>1.26</v>
      </c>
      <c r="I861">
        <f t="shared" si="30"/>
        <v>7116.1798052554359</v>
      </c>
      <c r="J861" s="3">
        <v>45958</v>
      </c>
      <c r="L861" t="s">
        <v>1065</v>
      </c>
    </row>
    <row r="862" spans="1:12" x14ac:dyDescent="0.35">
      <c r="A862">
        <v>104526890</v>
      </c>
      <c r="B862" t="s">
        <v>124</v>
      </c>
      <c r="C862" t="s">
        <v>804</v>
      </c>
      <c r="E862" t="s">
        <v>535</v>
      </c>
      <c r="F862" t="s">
        <v>989</v>
      </c>
      <c r="G862">
        <v>16887</v>
      </c>
      <c r="H862">
        <v>1.3</v>
      </c>
      <c r="I862">
        <f t="shared" si="30"/>
        <v>10915.966386554623</v>
      </c>
      <c r="J862" s="3">
        <v>45957</v>
      </c>
      <c r="L862" t="s">
        <v>1065</v>
      </c>
    </row>
    <row r="863" spans="1:12" x14ac:dyDescent="0.35">
      <c r="A863">
        <v>104542770</v>
      </c>
      <c r="B863" t="s">
        <v>135</v>
      </c>
      <c r="C863" t="s">
        <v>804</v>
      </c>
      <c r="E863" t="s">
        <v>535</v>
      </c>
      <c r="F863" t="s">
        <v>990</v>
      </c>
      <c r="G863">
        <v>3890</v>
      </c>
      <c r="H863">
        <v>0.24</v>
      </c>
      <c r="I863">
        <f t="shared" si="30"/>
        <v>13620.448179271711</v>
      </c>
      <c r="J863" s="3">
        <v>45957</v>
      </c>
      <c r="L863" t="s">
        <v>1065</v>
      </c>
    </row>
    <row r="864" spans="1:12" x14ac:dyDescent="0.35">
      <c r="A864">
        <v>104534690</v>
      </c>
      <c r="B864" t="s">
        <v>137</v>
      </c>
      <c r="C864" t="s">
        <v>804</v>
      </c>
      <c r="E864" t="s">
        <v>535</v>
      </c>
      <c r="F864" t="s">
        <v>991</v>
      </c>
      <c r="G864">
        <v>833</v>
      </c>
      <c r="H864">
        <v>0.4</v>
      </c>
      <c r="I864">
        <v>1750</v>
      </c>
      <c r="J864" s="3">
        <v>45957</v>
      </c>
      <c r="L864" t="s">
        <v>1065</v>
      </c>
    </row>
    <row r="865" spans="1:12" x14ac:dyDescent="0.35">
      <c r="A865">
        <v>104516010</v>
      </c>
      <c r="B865" t="s">
        <v>150</v>
      </c>
      <c r="C865" t="s">
        <v>804</v>
      </c>
      <c r="E865" t="s">
        <v>535</v>
      </c>
      <c r="F865" t="s">
        <v>992</v>
      </c>
      <c r="G865">
        <v>1160</v>
      </c>
      <c r="H865">
        <v>0.1</v>
      </c>
      <c r="I865">
        <f t="shared" ref="I865:I905" si="31">G865/H865/1.19</f>
        <v>9747.8991596638662</v>
      </c>
      <c r="J865" s="3">
        <v>45957</v>
      </c>
      <c r="L865" t="s">
        <v>1065</v>
      </c>
    </row>
    <row r="866" spans="1:12" x14ac:dyDescent="0.35">
      <c r="A866">
        <v>104521770</v>
      </c>
      <c r="B866" t="s">
        <v>161</v>
      </c>
      <c r="C866" t="s">
        <v>804</v>
      </c>
      <c r="E866" t="s">
        <v>535</v>
      </c>
      <c r="F866" t="s">
        <v>993</v>
      </c>
      <c r="G866">
        <v>2000</v>
      </c>
      <c r="H866">
        <v>1</v>
      </c>
      <c r="I866">
        <f t="shared" si="31"/>
        <v>1680.6722689075632</v>
      </c>
      <c r="J866" s="3">
        <v>45958</v>
      </c>
      <c r="L866" t="s">
        <v>1065</v>
      </c>
    </row>
    <row r="867" spans="1:12" x14ac:dyDescent="0.35">
      <c r="A867">
        <v>104519650</v>
      </c>
      <c r="B867" t="s">
        <v>165</v>
      </c>
      <c r="C867" t="s">
        <v>804</v>
      </c>
      <c r="E867" t="s">
        <v>535</v>
      </c>
      <c r="F867" t="s">
        <v>994</v>
      </c>
      <c r="G867">
        <v>3390</v>
      </c>
      <c r="H867">
        <v>1</v>
      </c>
      <c r="I867">
        <f t="shared" si="31"/>
        <v>2848.7394957983192</v>
      </c>
      <c r="J867" s="3">
        <v>45957</v>
      </c>
      <c r="L867" t="s">
        <v>1065</v>
      </c>
    </row>
    <row r="868" spans="1:12" x14ac:dyDescent="0.35">
      <c r="A868">
        <v>104539500</v>
      </c>
      <c r="B868" t="s">
        <v>171</v>
      </c>
      <c r="C868" t="s">
        <v>804</v>
      </c>
      <c r="E868" t="s">
        <v>535</v>
      </c>
      <c r="F868" t="s">
        <v>995</v>
      </c>
      <c r="G868">
        <v>6690</v>
      </c>
      <c r="H868">
        <v>1</v>
      </c>
      <c r="I868">
        <f t="shared" si="31"/>
        <v>5621.8487394957983</v>
      </c>
      <c r="J868" s="3">
        <v>45957</v>
      </c>
      <c r="L868" t="s">
        <v>1065</v>
      </c>
    </row>
    <row r="869" spans="1:12" x14ac:dyDescent="0.35">
      <c r="A869">
        <v>104519860</v>
      </c>
      <c r="B869" t="s">
        <v>172</v>
      </c>
      <c r="C869" t="s">
        <v>804</v>
      </c>
      <c r="E869" t="s">
        <v>535</v>
      </c>
      <c r="F869" t="s">
        <v>996</v>
      </c>
      <c r="G869">
        <v>3290</v>
      </c>
      <c r="H869">
        <v>0.5</v>
      </c>
      <c r="I869">
        <f t="shared" si="31"/>
        <v>5529.4117647058829</v>
      </c>
      <c r="J869" s="3">
        <v>45957</v>
      </c>
      <c r="L869" t="s">
        <v>1065</v>
      </c>
    </row>
    <row r="870" spans="1:12" x14ac:dyDescent="0.35">
      <c r="A870">
        <v>104543090</v>
      </c>
      <c r="B870" t="s">
        <v>173</v>
      </c>
      <c r="C870" t="s">
        <v>804</v>
      </c>
      <c r="E870" t="s">
        <v>535</v>
      </c>
      <c r="F870" t="s">
        <v>997</v>
      </c>
      <c r="G870">
        <v>10495</v>
      </c>
      <c r="H870">
        <v>0.5</v>
      </c>
      <c r="I870">
        <f t="shared" si="31"/>
        <v>17638.655462184874</v>
      </c>
      <c r="J870" s="3">
        <v>45957</v>
      </c>
      <c r="L870" t="s">
        <v>1065</v>
      </c>
    </row>
    <row r="871" spans="1:12" x14ac:dyDescent="0.35">
      <c r="A871">
        <v>104512950</v>
      </c>
      <c r="B871" t="s">
        <v>177</v>
      </c>
      <c r="C871" t="s">
        <v>804</v>
      </c>
      <c r="E871" t="s">
        <v>535</v>
      </c>
      <c r="F871" t="s">
        <v>998</v>
      </c>
      <c r="G871">
        <v>4390</v>
      </c>
      <c r="H871">
        <v>0.25</v>
      </c>
      <c r="I871">
        <f t="shared" si="31"/>
        <v>14756.302521008403</v>
      </c>
      <c r="J871" s="3">
        <v>45957</v>
      </c>
      <c r="L871" t="s">
        <v>1065</v>
      </c>
    </row>
    <row r="872" spans="1:12" x14ac:dyDescent="0.35">
      <c r="A872">
        <v>104528870</v>
      </c>
      <c r="B872" t="s">
        <v>179</v>
      </c>
      <c r="C872" t="s">
        <v>804</v>
      </c>
      <c r="E872" t="s">
        <v>535</v>
      </c>
      <c r="F872" t="s">
        <v>999</v>
      </c>
      <c r="G872">
        <v>2190</v>
      </c>
      <c r="H872">
        <v>0.28000000000000003</v>
      </c>
      <c r="I872">
        <f t="shared" si="31"/>
        <v>6572.6290516206482</v>
      </c>
      <c r="J872" s="3">
        <v>45958</v>
      </c>
      <c r="L872" t="s">
        <v>1065</v>
      </c>
    </row>
    <row r="873" spans="1:12" x14ac:dyDescent="0.35">
      <c r="A873">
        <v>104520620</v>
      </c>
      <c r="B873" t="s">
        <v>13</v>
      </c>
      <c r="C873" t="s">
        <v>804</v>
      </c>
      <c r="E873" t="s">
        <v>535</v>
      </c>
      <c r="F873" t="s">
        <v>1000</v>
      </c>
      <c r="G873">
        <v>1190</v>
      </c>
      <c r="H873">
        <v>1</v>
      </c>
      <c r="I873">
        <f t="shared" si="31"/>
        <v>1000</v>
      </c>
      <c r="J873" s="3">
        <v>45957</v>
      </c>
      <c r="L873" t="s">
        <v>1065</v>
      </c>
    </row>
    <row r="874" spans="1:12" x14ac:dyDescent="0.35">
      <c r="A874">
        <v>104519920</v>
      </c>
      <c r="B874" t="s">
        <v>5</v>
      </c>
      <c r="C874" t="s">
        <v>804</v>
      </c>
      <c r="E874" t="s">
        <v>535</v>
      </c>
      <c r="F874" t="s">
        <v>1001</v>
      </c>
      <c r="G874">
        <v>2290</v>
      </c>
      <c r="H874">
        <v>1</v>
      </c>
      <c r="I874">
        <f t="shared" si="31"/>
        <v>1924.3697478991598</v>
      </c>
      <c r="J874" s="3">
        <v>45957</v>
      </c>
      <c r="L874" t="s">
        <v>1065</v>
      </c>
    </row>
    <row r="875" spans="1:12" x14ac:dyDescent="0.35">
      <c r="A875">
        <v>150001807</v>
      </c>
      <c r="B875" t="s">
        <v>6</v>
      </c>
      <c r="C875" t="s">
        <v>804</v>
      </c>
      <c r="E875" t="s">
        <v>535</v>
      </c>
      <c r="F875" t="s">
        <v>1002</v>
      </c>
      <c r="G875">
        <v>1990</v>
      </c>
      <c r="H875">
        <v>1</v>
      </c>
      <c r="I875">
        <f t="shared" si="31"/>
        <v>1672.2689075630253</v>
      </c>
      <c r="J875" s="3">
        <v>45957</v>
      </c>
      <c r="L875" t="s">
        <v>1065</v>
      </c>
    </row>
    <row r="876" spans="1:12" x14ac:dyDescent="0.35">
      <c r="A876">
        <v>104526560</v>
      </c>
      <c r="B876" t="s">
        <v>15</v>
      </c>
      <c r="C876" t="s">
        <v>804</v>
      </c>
      <c r="E876" t="s">
        <v>535</v>
      </c>
      <c r="F876" t="s">
        <v>1003</v>
      </c>
      <c r="G876">
        <v>2490</v>
      </c>
      <c r="H876">
        <v>1</v>
      </c>
      <c r="I876">
        <f t="shared" si="31"/>
        <v>2092.4369747899159</v>
      </c>
      <c r="J876" s="3">
        <v>45957</v>
      </c>
      <c r="L876" t="s">
        <v>1065</v>
      </c>
    </row>
    <row r="877" spans="1:12" x14ac:dyDescent="0.35">
      <c r="A877">
        <v>104533730</v>
      </c>
      <c r="B877" t="s">
        <v>190</v>
      </c>
      <c r="C877" t="s">
        <v>804</v>
      </c>
      <c r="E877" t="s">
        <v>535</v>
      </c>
      <c r="F877" t="s">
        <v>1004</v>
      </c>
      <c r="G877">
        <v>1490</v>
      </c>
      <c r="H877">
        <v>0.2</v>
      </c>
      <c r="I877">
        <f t="shared" si="31"/>
        <v>6260.5042016806728</v>
      </c>
      <c r="J877" s="3">
        <v>45958</v>
      </c>
      <c r="L877" t="s">
        <v>1065</v>
      </c>
    </row>
    <row r="878" spans="1:12" x14ac:dyDescent="0.35">
      <c r="A878">
        <v>104540280</v>
      </c>
      <c r="B878" t="s">
        <v>203</v>
      </c>
      <c r="C878" t="s">
        <v>804</v>
      </c>
      <c r="E878" t="s">
        <v>535</v>
      </c>
      <c r="F878" t="s">
        <v>1005</v>
      </c>
      <c r="G878">
        <v>2090</v>
      </c>
      <c r="H878">
        <v>0.33</v>
      </c>
      <c r="I878">
        <f t="shared" si="31"/>
        <v>5322.1288515406159</v>
      </c>
      <c r="J878" s="3">
        <v>45958</v>
      </c>
      <c r="L878" t="s">
        <v>1065</v>
      </c>
    </row>
    <row r="879" spans="1:12" x14ac:dyDescent="0.35">
      <c r="A879">
        <v>104540290</v>
      </c>
      <c r="B879" t="s">
        <v>206</v>
      </c>
      <c r="C879" t="s">
        <v>804</v>
      </c>
      <c r="E879" t="s">
        <v>535</v>
      </c>
      <c r="F879" t="s">
        <v>1006</v>
      </c>
      <c r="G879">
        <v>2590</v>
      </c>
      <c r="H879">
        <v>1</v>
      </c>
      <c r="I879">
        <f t="shared" si="31"/>
        <v>2176.4705882352941</v>
      </c>
      <c r="J879" s="3">
        <v>45958</v>
      </c>
      <c r="L879" t="s">
        <v>1065</v>
      </c>
    </row>
    <row r="880" spans="1:12" x14ac:dyDescent="0.35">
      <c r="A880">
        <v>150001309</v>
      </c>
      <c r="B880" t="s">
        <v>56</v>
      </c>
      <c r="C880" t="s">
        <v>804</v>
      </c>
      <c r="E880" t="s">
        <v>535</v>
      </c>
      <c r="F880" t="s">
        <v>1007</v>
      </c>
      <c r="G880">
        <v>1090</v>
      </c>
      <c r="H880">
        <v>0.4</v>
      </c>
      <c r="I880">
        <f t="shared" si="31"/>
        <v>2289.9159663865548</v>
      </c>
      <c r="J880" s="3">
        <v>45958</v>
      </c>
      <c r="L880" t="s">
        <v>1065</v>
      </c>
    </row>
    <row r="881" spans="1:12" x14ac:dyDescent="0.35">
      <c r="A881">
        <v>104534820</v>
      </c>
      <c r="B881" t="s">
        <v>211</v>
      </c>
      <c r="C881" t="s">
        <v>804</v>
      </c>
      <c r="E881" t="s">
        <v>535</v>
      </c>
      <c r="F881" t="s">
        <v>1008</v>
      </c>
      <c r="G881">
        <v>3190</v>
      </c>
      <c r="H881">
        <v>0.62</v>
      </c>
      <c r="I881">
        <f t="shared" si="31"/>
        <v>4323.6649498509078</v>
      </c>
      <c r="J881" s="3">
        <v>45957</v>
      </c>
      <c r="L881" t="s">
        <v>1065</v>
      </c>
    </row>
    <row r="882" spans="1:12" x14ac:dyDescent="0.35">
      <c r="A882">
        <v>150000892</v>
      </c>
      <c r="B882" t="s">
        <v>221</v>
      </c>
      <c r="C882" t="s">
        <v>804</v>
      </c>
      <c r="E882" t="s">
        <v>535</v>
      </c>
      <c r="F882" t="s">
        <v>1009</v>
      </c>
      <c r="G882">
        <v>1090</v>
      </c>
      <c r="H882">
        <v>0.5</v>
      </c>
      <c r="I882">
        <f t="shared" si="31"/>
        <v>1831.9327731092437</v>
      </c>
      <c r="J882" s="3">
        <v>45957</v>
      </c>
      <c r="L882" t="s">
        <v>1065</v>
      </c>
    </row>
    <row r="883" spans="1:12" x14ac:dyDescent="0.35">
      <c r="A883">
        <v>150000429</v>
      </c>
      <c r="B883" t="s">
        <v>224</v>
      </c>
      <c r="C883" t="s">
        <v>804</v>
      </c>
      <c r="E883" t="s">
        <v>535</v>
      </c>
      <c r="F883" t="s">
        <v>1010</v>
      </c>
      <c r="G883">
        <v>2150</v>
      </c>
      <c r="H883">
        <v>0.39700000000000002</v>
      </c>
      <c r="I883">
        <f t="shared" si="31"/>
        <v>4550.938763414686</v>
      </c>
      <c r="J883" s="3">
        <v>45958</v>
      </c>
      <c r="L883" t="s">
        <v>1065</v>
      </c>
    </row>
    <row r="884" spans="1:12" x14ac:dyDescent="0.35">
      <c r="A884">
        <v>104351690</v>
      </c>
      <c r="B884" t="s">
        <v>232</v>
      </c>
      <c r="C884" t="s">
        <v>804</v>
      </c>
      <c r="E884" t="s">
        <v>535</v>
      </c>
      <c r="F884" t="s">
        <v>1011</v>
      </c>
      <c r="G884">
        <v>4190</v>
      </c>
      <c r="H884">
        <v>0.504</v>
      </c>
      <c r="I884">
        <f t="shared" si="31"/>
        <v>6986.1277844471124</v>
      </c>
      <c r="J884" s="3">
        <v>45958</v>
      </c>
      <c r="L884" t="s">
        <v>1065</v>
      </c>
    </row>
    <row r="885" spans="1:12" x14ac:dyDescent="0.35">
      <c r="A885">
        <v>102140420</v>
      </c>
      <c r="B885" t="s">
        <v>234</v>
      </c>
      <c r="C885" t="s">
        <v>804</v>
      </c>
      <c r="E885" t="s">
        <v>535</v>
      </c>
      <c r="F885" t="s">
        <v>1012</v>
      </c>
      <c r="G885">
        <v>4050</v>
      </c>
      <c r="H885">
        <v>0.24</v>
      </c>
      <c r="I885">
        <f t="shared" si="31"/>
        <v>14180.672268907563</v>
      </c>
      <c r="J885" s="3">
        <v>45957</v>
      </c>
      <c r="L885" t="s">
        <v>1065</v>
      </c>
    </row>
    <row r="886" spans="1:12" x14ac:dyDescent="0.35">
      <c r="A886">
        <v>150000702</v>
      </c>
      <c r="B886" t="s">
        <v>281</v>
      </c>
      <c r="C886" t="s">
        <v>804</v>
      </c>
      <c r="E886" t="s">
        <v>535</v>
      </c>
      <c r="F886" t="s">
        <v>1013</v>
      </c>
      <c r="G886">
        <v>13800</v>
      </c>
      <c r="H886">
        <v>12</v>
      </c>
      <c r="I886">
        <f t="shared" si="31"/>
        <v>966.38655462184875</v>
      </c>
      <c r="J886" s="3">
        <v>45957</v>
      </c>
      <c r="L886" t="s">
        <v>1065</v>
      </c>
    </row>
    <row r="887" spans="1:12" x14ac:dyDescent="0.35">
      <c r="A887">
        <v>104523380</v>
      </c>
      <c r="B887" t="s">
        <v>282</v>
      </c>
      <c r="C887" t="s">
        <v>804</v>
      </c>
      <c r="E887" t="s">
        <v>535</v>
      </c>
      <c r="F887" t="s">
        <v>1014</v>
      </c>
      <c r="G887">
        <v>1320</v>
      </c>
      <c r="H887">
        <v>1</v>
      </c>
      <c r="I887">
        <f t="shared" si="31"/>
        <v>1109.2436974789916</v>
      </c>
      <c r="J887" s="3">
        <v>45957</v>
      </c>
      <c r="L887" t="s">
        <v>1065</v>
      </c>
    </row>
    <row r="888" spans="1:12" x14ac:dyDescent="0.35">
      <c r="A888">
        <v>104544760</v>
      </c>
      <c r="B888" t="s">
        <v>286</v>
      </c>
      <c r="C888" t="s">
        <v>804</v>
      </c>
      <c r="E888" t="s">
        <v>535</v>
      </c>
      <c r="F888" t="s">
        <v>1015</v>
      </c>
      <c r="G888">
        <v>930</v>
      </c>
      <c r="H888">
        <v>0.2</v>
      </c>
      <c r="I888">
        <f t="shared" si="31"/>
        <v>3907.5630252100841</v>
      </c>
      <c r="J888" s="3">
        <v>45957</v>
      </c>
      <c r="L888" t="s">
        <v>1065</v>
      </c>
    </row>
    <row r="889" spans="1:12" x14ac:dyDescent="0.35">
      <c r="A889">
        <v>104525110</v>
      </c>
      <c r="B889" t="s">
        <v>287</v>
      </c>
      <c r="C889" t="s">
        <v>804</v>
      </c>
      <c r="E889" t="s">
        <v>535</v>
      </c>
      <c r="F889" t="s">
        <v>1016</v>
      </c>
      <c r="G889">
        <v>2590</v>
      </c>
      <c r="H889">
        <v>1</v>
      </c>
      <c r="I889">
        <f t="shared" si="31"/>
        <v>2176.4705882352941</v>
      </c>
      <c r="J889" s="3">
        <v>45957</v>
      </c>
      <c r="L889" t="s">
        <v>1065</v>
      </c>
    </row>
    <row r="890" spans="1:12" x14ac:dyDescent="0.35">
      <c r="A890">
        <v>104512230</v>
      </c>
      <c r="B890" t="s">
        <v>289</v>
      </c>
      <c r="C890" t="s">
        <v>804</v>
      </c>
      <c r="E890" t="s">
        <v>535</v>
      </c>
      <c r="F890" t="s">
        <v>1017</v>
      </c>
      <c r="G890">
        <v>9990</v>
      </c>
      <c r="H890">
        <v>0.5</v>
      </c>
      <c r="I890">
        <f t="shared" si="31"/>
        <v>16789.915966386554</v>
      </c>
      <c r="J890" s="3">
        <v>45957</v>
      </c>
      <c r="L890" t="s">
        <v>1065</v>
      </c>
    </row>
    <row r="891" spans="1:12" x14ac:dyDescent="0.35">
      <c r="A891">
        <v>150001266</v>
      </c>
      <c r="B891" t="s">
        <v>307</v>
      </c>
      <c r="C891" t="s">
        <v>804</v>
      </c>
      <c r="E891" t="s">
        <v>535</v>
      </c>
      <c r="F891" t="s">
        <v>1018</v>
      </c>
      <c r="G891">
        <v>6190</v>
      </c>
      <c r="H891">
        <v>0.125</v>
      </c>
      <c r="I891">
        <f t="shared" si="31"/>
        <v>41613.445378151264</v>
      </c>
      <c r="J891" s="3">
        <v>45958</v>
      </c>
      <c r="L891" t="s">
        <v>1065</v>
      </c>
    </row>
    <row r="892" spans="1:12" x14ac:dyDescent="0.35">
      <c r="A892">
        <v>150000003</v>
      </c>
      <c r="B892" t="s">
        <v>324</v>
      </c>
      <c r="C892" t="s">
        <v>804</v>
      </c>
      <c r="E892" t="s">
        <v>535</v>
      </c>
      <c r="F892" t="s">
        <v>1019</v>
      </c>
      <c r="G892">
        <v>2750</v>
      </c>
      <c r="H892">
        <v>0.25</v>
      </c>
      <c r="I892">
        <f t="shared" si="31"/>
        <v>9243.6974789915967</v>
      </c>
      <c r="J892" s="3">
        <v>45958</v>
      </c>
      <c r="L892" t="s">
        <v>1065</v>
      </c>
    </row>
    <row r="893" spans="1:12" x14ac:dyDescent="0.35">
      <c r="A893">
        <v>104525460</v>
      </c>
      <c r="B893" t="s">
        <v>327</v>
      </c>
      <c r="C893" t="s">
        <v>804</v>
      </c>
      <c r="E893" t="s">
        <v>535</v>
      </c>
      <c r="F893" t="s">
        <v>1019</v>
      </c>
      <c r="G893">
        <v>2750</v>
      </c>
      <c r="H893">
        <v>0.25</v>
      </c>
      <c r="I893">
        <f t="shared" si="31"/>
        <v>9243.6974789915967</v>
      </c>
      <c r="J893" s="3">
        <v>45958</v>
      </c>
      <c r="L893" t="s">
        <v>1065</v>
      </c>
    </row>
    <row r="894" spans="1:12" x14ac:dyDescent="0.35">
      <c r="A894">
        <v>104547690</v>
      </c>
      <c r="B894" t="s">
        <v>328</v>
      </c>
      <c r="C894" t="s">
        <v>804</v>
      </c>
      <c r="E894" t="s">
        <v>535</v>
      </c>
      <c r="F894" t="s">
        <v>1020</v>
      </c>
      <c r="G894">
        <v>2890</v>
      </c>
      <c r="H894">
        <v>0.25</v>
      </c>
      <c r="I894">
        <f t="shared" si="31"/>
        <v>9714.2857142857156</v>
      </c>
      <c r="J894" s="3">
        <v>45958</v>
      </c>
      <c r="L894" t="s">
        <v>1065</v>
      </c>
    </row>
    <row r="895" spans="1:12" x14ac:dyDescent="0.35">
      <c r="A895">
        <v>104543010</v>
      </c>
      <c r="B895" t="s">
        <v>330</v>
      </c>
      <c r="C895" t="s">
        <v>804</v>
      </c>
      <c r="E895" t="s">
        <v>535</v>
      </c>
      <c r="F895" t="s">
        <v>1021</v>
      </c>
      <c r="G895">
        <v>3490</v>
      </c>
      <c r="H895">
        <v>0.25</v>
      </c>
      <c r="I895">
        <f t="shared" si="31"/>
        <v>11731.09243697479</v>
      </c>
      <c r="J895" s="3">
        <v>45958</v>
      </c>
      <c r="L895" t="s">
        <v>1065</v>
      </c>
    </row>
    <row r="896" spans="1:12" x14ac:dyDescent="0.35">
      <c r="A896">
        <v>201200014</v>
      </c>
      <c r="B896" t="s">
        <v>342</v>
      </c>
      <c r="C896" t="s">
        <v>804</v>
      </c>
      <c r="E896" t="s">
        <v>535</v>
      </c>
      <c r="F896" t="s">
        <v>1022</v>
      </c>
      <c r="G896">
        <v>2290</v>
      </c>
      <c r="H896">
        <v>0.9</v>
      </c>
      <c r="I896">
        <f t="shared" si="31"/>
        <v>2138.1886087768439</v>
      </c>
      <c r="J896" s="3">
        <v>45958</v>
      </c>
      <c r="L896" t="s">
        <v>1065</v>
      </c>
    </row>
    <row r="897" spans="1:12" x14ac:dyDescent="0.35">
      <c r="A897">
        <v>104512160</v>
      </c>
      <c r="B897" t="s">
        <v>352</v>
      </c>
      <c r="C897" t="s">
        <v>804</v>
      </c>
      <c r="E897" t="s">
        <v>535</v>
      </c>
      <c r="F897" t="s">
        <v>1023</v>
      </c>
      <c r="G897">
        <v>3890</v>
      </c>
      <c r="H897">
        <v>0.6</v>
      </c>
      <c r="I897">
        <f t="shared" si="31"/>
        <v>5448.1792717086846</v>
      </c>
      <c r="J897" s="3">
        <v>45958</v>
      </c>
      <c r="L897" t="s">
        <v>1065</v>
      </c>
    </row>
    <row r="898" spans="1:12" x14ac:dyDescent="0.35">
      <c r="A898">
        <v>150001747</v>
      </c>
      <c r="B898" t="s">
        <v>355</v>
      </c>
      <c r="C898" t="s">
        <v>804</v>
      </c>
      <c r="E898" t="s">
        <v>535</v>
      </c>
      <c r="F898" t="s">
        <v>1024</v>
      </c>
      <c r="G898">
        <v>649</v>
      </c>
      <c r="H898">
        <v>0.12</v>
      </c>
      <c r="I898">
        <f t="shared" si="31"/>
        <v>4544.8179271708686</v>
      </c>
      <c r="J898" s="3">
        <v>45958</v>
      </c>
      <c r="L898" t="s">
        <v>1065</v>
      </c>
    </row>
    <row r="899" spans="1:12" x14ac:dyDescent="0.35">
      <c r="A899">
        <v>104512290</v>
      </c>
      <c r="B899" t="s">
        <v>356</v>
      </c>
      <c r="C899" t="s">
        <v>804</v>
      </c>
      <c r="E899" t="s">
        <v>535</v>
      </c>
      <c r="F899" t="s">
        <v>1025</v>
      </c>
      <c r="G899">
        <v>2090</v>
      </c>
      <c r="H899">
        <v>0.14000000000000001</v>
      </c>
      <c r="I899">
        <f t="shared" si="31"/>
        <v>12545.018007202882</v>
      </c>
      <c r="J899" s="3">
        <v>45958</v>
      </c>
      <c r="L899" t="s">
        <v>1065</v>
      </c>
    </row>
    <row r="900" spans="1:12" x14ac:dyDescent="0.35">
      <c r="A900">
        <v>150000409</v>
      </c>
      <c r="B900" t="s">
        <v>357</v>
      </c>
      <c r="C900" t="s">
        <v>804</v>
      </c>
      <c r="E900" t="s">
        <v>535</v>
      </c>
      <c r="F900" t="s">
        <v>1026</v>
      </c>
      <c r="G900">
        <v>1290</v>
      </c>
      <c r="H900">
        <v>0.12</v>
      </c>
      <c r="I900">
        <f t="shared" si="31"/>
        <v>9033.6134453781524</v>
      </c>
      <c r="J900" s="3">
        <v>45958</v>
      </c>
      <c r="L900" t="s">
        <v>1065</v>
      </c>
    </row>
    <row r="901" spans="1:12" x14ac:dyDescent="0.35">
      <c r="A901">
        <v>150000083</v>
      </c>
      <c r="B901" t="s">
        <v>359</v>
      </c>
      <c r="C901" t="s">
        <v>804</v>
      </c>
      <c r="E901" t="s">
        <v>535</v>
      </c>
      <c r="F901" t="s">
        <v>1027</v>
      </c>
      <c r="G901">
        <v>960</v>
      </c>
      <c r="H901">
        <v>0.14000000000000001</v>
      </c>
      <c r="I901">
        <f t="shared" si="31"/>
        <v>5762.3049219687873</v>
      </c>
      <c r="J901" s="3">
        <v>45958</v>
      </c>
      <c r="L901" t="s">
        <v>1065</v>
      </c>
    </row>
    <row r="902" spans="1:12" x14ac:dyDescent="0.35">
      <c r="A902">
        <v>150000082</v>
      </c>
      <c r="B902" t="s">
        <v>361</v>
      </c>
      <c r="C902" t="s">
        <v>804</v>
      </c>
      <c r="E902" t="s">
        <v>535</v>
      </c>
      <c r="F902" t="s">
        <v>1028</v>
      </c>
      <c r="G902">
        <v>960</v>
      </c>
      <c r="H902">
        <v>0.14000000000000001</v>
      </c>
      <c r="I902">
        <f t="shared" si="31"/>
        <v>5762.3049219687873</v>
      </c>
      <c r="J902" s="3">
        <v>45958</v>
      </c>
      <c r="L902" t="s">
        <v>1065</v>
      </c>
    </row>
    <row r="903" spans="1:12" x14ac:dyDescent="0.35">
      <c r="A903">
        <v>150001743</v>
      </c>
      <c r="B903" t="s">
        <v>362</v>
      </c>
      <c r="C903" t="s">
        <v>804</v>
      </c>
      <c r="E903" t="s">
        <v>535</v>
      </c>
      <c r="F903" t="s">
        <v>1029</v>
      </c>
      <c r="G903">
        <v>580</v>
      </c>
      <c r="H903">
        <v>7.0999999999999994E-2</v>
      </c>
      <c r="I903">
        <f t="shared" si="31"/>
        <v>6864.7177180731451</v>
      </c>
      <c r="J903" s="3">
        <v>45958</v>
      </c>
      <c r="L903" t="s">
        <v>1065</v>
      </c>
    </row>
    <row r="904" spans="1:12" x14ac:dyDescent="0.35">
      <c r="A904">
        <v>104527700</v>
      </c>
      <c r="B904" t="s">
        <v>363</v>
      </c>
      <c r="C904" t="s">
        <v>804</v>
      </c>
      <c r="E904" t="s">
        <v>535</v>
      </c>
      <c r="F904" t="s">
        <v>1030</v>
      </c>
      <c r="G904">
        <v>1390</v>
      </c>
      <c r="H904">
        <v>8.5000000000000006E-2</v>
      </c>
      <c r="I904">
        <f t="shared" si="31"/>
        <v>13741.967375185368</v>
      </c>
      <c r="J904" s="3">
        <v>45958</v>
      </c>
      <c r="L904" t="s">
        <v>1065</v>
      </c>
    </row>
    <row r="905" spans="1:12" x14ac:dyDescent="0.35">
      <c r="A905">
        <v>104538580</v>
      </c>
      <c r="B905" t="s">
        <v>364</v>
      </c>
      <c r="C905" t="s">
        <v>804</v>
      </c>
      <c r="E905" t="s">
        <v>535</v>
      </c>
      <c r="F905" t="s">
        <v>1031</v>
      </c>
      <c r="G905">
        <v>1050</v>
      </c>
      <c r="H905">
        <v>0.16</v>
      </c>
      <c r="I905">
        <f t="shared" si="31"/>
        <v>5514.7058823529414</v>
      </c>
      <c r="J905" s="3">
        <v>45958</v>
      </c>
      <c r="L905" t="s">
        <v>1065</v>
      </c>
    </row>
    <row r="906" spans="1:12" x14ac:dyDescent="0.35">
      <c r="A906">
        <v>104543450</v>
      </c>
      <c r="B906" t="s">
        <v>365</v>
      </c>
      <c r="C906" t="s">
        <v>804</v>
      </c>
      <c r="E906" t="s">
        <v>535</v>
      </c>
      <c r="F906" t="s">
        <v>1032</v>
      </c>
      <c r="G906">
        <v>820</v>
      </c>
      <c r="H906">
        <v>0.11</v>
      </c>
      <c r="I906">
        <v>6264</v>
      </c>
      <c r="J906" s="3">
        <v>45957</v>
      </c>
      <c r="L906" t="s">
        <v>1065</v>
      </c>
    </row>
    <row r="907" spans="1:12" x14ac:dyDescent="0.35">
      <c r="A907">
        <v>150000076</v>
      </c>
      <c r="B907" t="s">
        <v>366</v>
      </c>
      <c r="C907" t="s">
        <v>804</v>
      </c>
      <c r="E907" t="s">
        <v>535</v>
      </c>
      <c r="F907" t="s">
        <v>1033</v>
      </c>
      <c r="G907">
        <v>960</v>
      </c>
      <c r="H907">
        <v>0.125</v>
      </c>
      <c r="I907">
        <f t="shared" ref="I907:I914" si="32">G907/H907/1.19</f>
        <v>6453.7815126050427</v>
      </c>
      <c r="J907" s="3">
        <v>45958</v>
      </c>
      <c r="L907" t="s">
        <v>1065</v>
      </c>
    </row>
    <row r="908" spans="1:12" x14ac:dyDescent="0.35">
      <c r="A908">
        <v>150000074</v>
      </c>
      <c r="B908" t="s">
        <v>367</v>
      </c>
      <c r="C908" t="s">
        <v>804</v>
      </c>
      <c r="E908" t="s">
        <v>535</v>
      </c>
      <c r="F908" t="s">
        <v>1034</v>
      </c>
      <c r="G908">
        <v>960</v>
      </c>
      <c r="H908">
        <v>0.125</v>
      </c>
      <c r="I908">
        <f t="shared" si="32"/>
        <v>6453.7815126050427</v>
      </c>
      <c r="J908" s="3">
        <v>45958</v>
      </c>
      <c r="L908" t="s">
        <v>1065</v>
      </c>
    </row>
    <row r="909" spans="1:12" x14ac:dyDescent="0.35">
      <c r="A909">
        <v>150000075</v>
      </c>
      <c r="B909" t="s">
        <v>368</v>
      </c>
      <c r="C909" t="s">
        <v>804</v>
      </c>
      <c r="E909" t="s">
        <v>535</v>
      </c>
      <c r="F909" t="s">
        <v>1035</v>
      </c>
      <c r="G909">
        <v>960</v>
      </c>
      <c r="H909">
        <v>0.14000000000000001</v>
      </c>
      <c r="I909">
        <f t="shared" si="32"/>
        <v>5762.3049219687873</v>
      </c>
      <c r="J909" s="3">
        <v>45958</v>
      </c>
      <c r="L909" t="s">
        <v>1065</v>
      </c>
    </row>
    <row r="910" spans="1:12" x14ac:dyDescent="0.35">
      <c r="A910">
        <v>104543440</v>
      </c>
      <c r="B910" t="s">
        <v>369</v>
      </c>
      <c r="C910" t="s">
        <v>804</v>
      </c>
      <c r="E910" t="s">
        <v>535</v>
      </c>
      <c r="F910" t="s">
        <v>1036</v>
      </c>
      <c r="G910">
        <v>820</v>
      </c>
      <c r="H910">
        <v>0.11</v>
      </c>
      <c r="I910">
        <f t="shared" si="32"/>
        <v>6264.3239113827358</v>
      </c>
      <c r="J910" s="3">
        <v>45958</v>
      </c>
      <c r="L910" t="s">
        <v>1065</v>
      </c>
    </row>
    <row r="911" spans="1:12" x14ac:dyDescent="0.35">
      <c r="A911">
        <v>150000089</v>
      </c>
      <c r="B911" t="s">
        <v>370</v>
      </c>
      <c r="C911" t="s">
        <v>804</v>
      </c>
      <c r="E911" t="s">
        <v>535</v>
      </c>
      <c r="F911" t="s">
        <v>1037</v>
      </c>
      <c r="G911">
        <v>960</v>
      </c>
      <c r="H911">
        <v>0.155</v>
      </c>
      <c r="I911">
        <f t="shared" si="32"/>
        <v>5204.6625101653572</v>
      </c>
      <c r="J911" s="3">
        <v>45958</v>
      </c>
      <c r="L911" t="s">
        <v>1065</v>
      </c>
    </row>
    <row r="912" spans="1:12" x14ac:dyDescent="0.35">
      <c r="A912">
        <v>107600020</v>
      </c>
      <c r="B912" t="s">
        <v>378</v>
      </c>
      <c r="C912" t="s">
        <v>804</v>
      </c>
      <c r="E912" t="s">
        <v>535</v>
      </c>
      <c r="F912" t="s">
        <v>1038</v>
      </c>
      <c r="G912">
        <v>1050</v>
      </c>
      <c r="H912">
        <v>0.5</v>
      </c>
      <c r="I912">
        <f t="shared" si="32"/>
        <v>1764.7058823529412</v>
      </c>
      <c r="J912" s="3">
        <v>45958</v>
      </c>
      <c r="L912" t="s">
        <v>1065</v>
      </c>
    </row>
    <row r="913" spans="1:12" x14ac:dyDescent="0.35">
      <c r="A913">
        <v>107600040</v>
      </c>
      <c r="B913" t="s">
        <v>379</v>
      </c>
      <c r="C913" t="s">
        <v>804</v>
      </c>
      <c r="E913" t="s">
        <v>535</v>
      </c>
      <c r="F913" t="s">
        <v>1038</v>
      </c>
      <c r="G913">
        <v>1050</v>
      </c>
      <c r="H913">
        <v>0.5</v>
      </c>
      <c r="I913">
        <f t="shared" si="32"/>
        <v>1764.7058823529412</v>
      </c>
      <c r="J913" s="3">
        <v>45958</v>
      </c>
      <c r="L913" t="s">
        <v>1065</v>
      </c>
    </row>
    <row r="914" spans="1:12" x14ac:dyDescent="0.35">
      <c r="A914">
        <v>201210650</v>
      </c>
      <c r="B914" t="s">
        <v>382</v>
      </c>
      <c r="C914" t="s">
        <v>804</v>
      </c>
      <c r="E914" t="s">
        <v>535</v>
      </c>
      <c r="F914" t="s">
        <v>1039</v>
      </c>
      <c r="G914">
        <v>3860</v>
      </c>
      <c r="H914">
        <v>1</v>
      </c>
      <c r="I914">
        <f t="shared" si="32"/>
        <v>3243.6974789915967</v>
      </c>
      <c r="J914" s="3">
        <v>45958</v>
      </c>
      <c r="L914" t="s">
        <v>1065</v>
      </c>
    </row>
    <row r="915" spans="1:12" x14ac:dyDescent="0.35">
      <c r="A915">
        <v>201221650</v>
      </c>
      <c r="B915" t="s">
        <v>383</v>
      </c>
      <c r="C915" t="s">
        <v>804</v>
      </c>
      <c r="E915" t="s">
        <v>535</v>
      </c>
      <c r="F915" t="s">
        <v>1040</v>
      </c>
      <c r="G915">
        <v>3590</v>
      </c>
      <c r="H915">
        <v>1</v>
      </c>
      <c r="I915">
        <v>3017</v>
      </c>
      <c r="J915" s="3">
        <v>45958</v>
      </c>
      <c r="L915" t="s">
        <v>1065</v>
      </c>
    </row>
    <row r="916" spans="1:12" x14ac:dyDescent="0.35">
      <c r="A916">
        <v>104532130</v>
      </c>
      <c r="B916" t="s">
        <v>388</v>
      </c>
      <c r="C916" t="s">
        <v>804</v>
      </c>
      <c r="E916" t="s">
        <v>535</v>
      </c>
      <c r="F916" t="s">
        <v>1041</v>
      </c>
      <c r="G916">
        <v>1830</v>
      </c>
      <c r="H916">
        <v>0.4</v>
      </c>
      <c r="I916">
        <f t="shared" ref="I916:I929" si="33">G916/H916/1.19</f>
        <v>3844.5378151260506</v>
      </c>
      <c r="J916" s="3">
        <v>45958</v>
      </c>
      <c r="L916" t="s">
        <v>1065</v>
      </c>
    </row>
    <row r="917" spans="1:12" x14ac:dyDescent="0.35">
      <c r="A917">
        <v>150001548</v>
      </c>
      <c r="B917" t="s">
        <v>389</v>
      </c>
      <c r="C917" t="s">
        <v>804</v>
      </c>
      <c r="E917" t="s">
        <v>535</v>
      </c>
      <c r="F917" t="s">
        <v>1042</v>
      </c>
      <c r="G917">
        <v>1690</v>
      </c>
      <c r="H917">
        <v>0.16800000000000001</v>
      </c>
      <c r="I917">
        <f t="shared" si="33"/>
        <v>8453.3813525410169</v>
      </c>
      <c r="J917" s="3">
        <v>45958</v>
      </c>
      <c r="L917" t="s">
        <v>1065</v>
      </c>
    </row>
    <row r="918" spans="1:12" x14ac:dyDescent="0.35">
      <c r="A918">
        <v>150000048</v>
      </c>
      <c r="B918" t="s">
        <v>393</v>
      </c>
      <c r="C918" t="s">
        <v>804</v>
      </c>
      <c r="E918" t="s">
        <v>535</v>
      </c>
      <c r="F918" t="s">
        <v>1043</v>
      </c>
      <c r="G918">
        <v>1690</v>
      </c>
      <c r="H918">
        <v>0.14399999999999999</v>
      </c>
      <c r="I918">
        <f t="shared" si="33"/>
        <v>9862.2782446311867</v>
      </c>
      <c r="J918" s="3">
        <v>45958</v>
      </c>
      <c r="L918" t="s">
        <v>1065</v>
      </c>
    </row>
    <row r="919" spans="1:12" x14ac:dyDescent="0.35">
      <c r="A919">
        <v>104527550</v>
      </c>
      <c r="B919" t="s">
        <v>394</v>
      </c>
      <c r="C919" t="s">
        <v>804</v>
      </c>
      <c r="E919" t="s">
        <v>535</v>
      </c>
      <c r="F919" t="s">
        <v>1044</v>
      </c>
      <c r="G919">
        <v>1000</v>
      </c>
      <c r="H919">
        <v>0.45</v>
      </c>
      <c r="I919">
        <f t="shared" si="33"/>
        <v>1867.4136321195144</v>
      </c>
      <c r="J919" s="3">
        <v>45958</v>
      </c>
      <c r="L919" t="s">
        <v>1065</v>
      </c>
    </row>
    <row r="920" spans="1:12" x14ac:dyDescent="0.35">
      <c r="A920">
        <v>150001787</v>
      </c>
      <c r="B920" t="s">
        <v>395</v>
      </c>
      <c r="C920" t="s">
        <v>804</v>
      </c>
      <c r="E920" t="s">
        <v>535</v>
      </c>
      <c r="F920" t="s">
        <v>1045</v>
      </c>
      <c r="G920">
        <v>1990</v>
      </c>
      <c r="H920">
        <v>0.125</v>
      </c>
      <c r="I920">
        <f t="shared" si="33"/>
        <v>13378.151260504203</v>
      </c>
      <c r="J920" s="3">
        <v>45958</v>
      </c>
      <c r="L920" t="s">
        <v>1065</v>
      </c>
    </row>
    <row r="921" spans="1:12" x14ac:dyDescent="0.35">
      <c r="A921">
        <v>104535150</v>
      </c>
      <c r="B921" t="s">
        <v>396</v>
      </c>
      <c r="C921" t="s">
        <v>804</v>
      </c>
      <c r="E921" t="s">
        <v>535</v>
      </c>
      <c r="F921" t="s">
        <v>1046</v>
      </c>
      <c r="G921">
        <v>3690</v>
      </c>
      <c r="H921">
        <v>1</v>
      </c>
      <c r="I921">
        <f t="shared" si="33"/>
        <v>3100.840336134454</v>
      </c>
      <c r="J921" s="3">
        <v>45958</v>
      </c>
      <c r="L921" t="s">
        <v>1065</v>
      </c>
    </row>
    <row r="922" spans="1:12" x14ac:dyDescent="0.35">
      <c r="A922">
        <v>104535140</v>
      </c>
      <c r="B922" t="s">
        <v>398</v>
      </c>
      <c r="C922" t="s">
        <v>804</v>
      </c>
      <c r="E922" t="s">
        <v>535</v>
      </c>
      <c r="F922" t="s">
        <v>1047</v>
      </c>
      <c r="G922">
        <v>2990</v>
      </c>
      <c r="H922">
        <v>1</v>
      </c>
      <c r="I922">
        <f t="shared" si="33"/>
        <v>2512.6050420168067</v>
      </c>
      <c r="J922" s="3">
        <v>45958</v>
      </c>
      <c r="L922" t="s">
        <v>1065</v>
      </c>
    </row>
    <row r="923" spans="1:12" x14ac:dyDescent="0.35">
      <c r="A923">
        <v>104524190</v>
      </c>
      <c r="B923" t="s">
        <v>403</v>
      </c>
      <c r="C923" t="s">
        <v>804</v>
      </c>
      <c r="E923" t="s">
        <v>535</v>
      </c>
      <c r="F923" t="s">
        <v>1048</v>
      </c>
      <c r="G923">
        <v>6150</v>
      </c>
      <c r="H923">
        <v>1</v>
      </c>
      <c r="I923">
        <f t="shared" si="33"/>
        <v>5168.0672268907565</v>
      </c>
      <c r="J923" s="3">
        <v>45958</v>
      </c>
      <c r="L923" t="s">
        <v>1065</v>
      </c>
    </row>
    <row r="924" spans="1:12" x14ac:dyDescent="0.35">
      <c r="A924">
        <v>102320340</v>
      </c>
      <c r="B924" t="s">
        <v>410</v>
      </c>
      <c r="C924" t="s">
        <v>804</v>
      </c>
      <c r="E924" t="s">
        <v>535</v>
      </c>
      <c r="F924" t="s">
        <v>1049</v>
      </c>
      <c r="G924">
        <v>13450</v>
      </c>
      <c r="H924">
        <v>0.15</v>
      </c>
      <c r="I924">
        <f t="shared" si="33"/>
        <v>75350.140056022414</v>
      </c>
      <c r="J924" s="3">
        <v>45958</v>
      </c>
      <c r="L924" t="s">
        <v>1065</v>
      </c>
    </row>
    <row r="925" spans="1:12" x14ac:dyDescent="0.35">
      <c r="A925">
        <v>201700302</v>
      </c>
      <c r="B925" t="s">
        <v>414</v>
      </c>
      <c r="C925" t="s">
        <v>804</v>
      </c>
      <c r="E925" t="s">
        <v>535</v>
      </c>
      <c r="F925" t="s">
        <v>1050</v>
      </c>
      <c r="G925">
        <v>1000</v>
      </c>
      <c r="H925">
        <v>0.1</v>
      </c>
      <c r="I925">
        <f t="shared" si="33"/>
        <v>8403.361344537816</v>
      </c>
      <c r="J925" s="3">
        <v>45958</v>
      </c>
      <c r="L925" t="s">
        <v>1065</v>
      </c>
    </row>
    <row r="926" spans="1:12" x14ac:dyDescent="0.35">
      <c r="A926">
        <v>104522460</v>
      </c>
      <c r="B926" t="s">
        <v>417</v>
      </c>
      <c r="C926" t="s">
        <v>804</v>
      </c>
      <c r="E926" t="s">
        <v>535</v>
      </c>
      <c r="F926" t="s">
        <v>1051</v>
      </c>
      <c r="G926">
        <v>1000</v>
      </c>
      <c r="H926">
        <v>0.1</v>
      </c>
      <c r="I926">
        <f t="shared" si="33"/>
        <v>8403.361344537816</v>
      </c>
      <c r="J926" s="3">
        <v>45958</v>
      </c>
      <c r="L926" t="s">
        <v>1065</v>
      </c>
    </row>
    <row r="927" spans="1:12" x14ac:dyDescent="0.35">
      <c r="A927">
        <v>201700307</v>
      </c>
      <c r="B927" t="s">
        <v>418</v>
      </c>
      <c r="C927" t="s">
        <v>804</v>
      </c>
      <c r="E927" t="s">
        <v>535</v>
      </c>
      <c r="F927" t="s">
        <v>1052</v>
      </c>
      <c r="G927">
        <v>2660</v>
      </c>
      <c r="H927">
        <v>2.8000000000000001E-2</v>
      </c>
      <c r="I927">
        <f t="shared" si="33"/>
        <v>79831.932773109249</v>
      </c>
      <c r="J927" s="3">
        <v>45958</v>
      </c>
      <c r="L927" t="s">
        <v>1065</v>
      </c>
    </row>
    <row r="928" spans="1:12" x14ac:dyDescent="0.35">
      <c r="A928">
        <v>201700306</v>
      </c>
      <c r="B928" t="s">
        <v>422</v>
      </c>
      <c r="C928" t="s">
        <v>804</v>
      </c>
      <c r="E928" t="s">
        <v>535</v>
      </c>
      <c r="F928" t="s">
        <v>1053</v>
      </c>
      <c r="G928">
        <v>430</v>
      </c>
      <c r="H928">
        <v>1.4999999999999999E-2</v>
      </c>
      <c r="I928">
        <f t="shared" si="33"/>
        <v>24089.635854341737</v>
      </c>
      <c r="J928" s="3">
        <v>45958</v>
      </c>
      <c r="L928" t="s">
        <v>1065</v>
      </c>
    </row>
    <row r="929" spans="1:12" x14ac:dyDescent="0.35">
      <c r="A929">
        <v>150000772</v>
      </c>
      <c r="B929" t="s">
        <v>423</v>
      </c>
      <c r="C929" t="s">
        <v>804</v>
      </c>
      <c r="E929" t="s">
        <v>535</v>
      </c>
      <c r="F929" t="s">
        <v>1054</v>
      </c>
      <c r="G929">
        <v>550</v>
      </c>
      <c r="H929">
        <v>1.4999999999999999E-2</v>
      </c>
      <c r="I929">
        <f t="shared" si="33"/>
        <v>30812.324929971994</v>
      </c>
      <c r="J929" s="3">
        <v>45958</v>
      </c>
      <c r="L929" t="s">
        <v>1065</v>
      </c>
    </row>
    <row r="930" spans="1:12" x14ac:dyDescent="0.35">
      <c r="A930">
        <v>104531470</v>
      </c>
      <c r="B930" t="s">
        <v>434</v>
      </c>
      <c r="C930" t="s">
        <v>804</v>
      </c>
      <c r="E930" t="s">
        <v>535</v>
      </c>
      <c r="F930" t="s">
        <v>1055</v>
      </c>
      <c r="G930">
        <v>1090</v>
      </c>
      <c r="H930">
        <v>3.6999999999999998E-2</v>
      </c>
      <c r="I930">
        <v>24756</v>
      </c>
      <c r="J930" s="3">
        <v>45958</v>
      </c>
      <c r="L930" t="s">
        <v>1065</v>
      </c>
    </row>
    <row r="931" spans="1:12" x14ac:dyDescent="0.35">
      <c r="A931">
        <v>201700351</v>
      </c>
      <c r="B931" t="s">
        <v>435</v>
      </c>
      <c r="C931" t="s">
        <v>804</v>
      </c>
      <c r="E931" t="s">
        <v>535</v>
      </c>
      <c r="F931" t="s">
        <v>1056</v>
      </c>
      <c r="G931">
        <v>3850</v>
      </c>
      <c r="H931">
        <v>0.45</v>
      </c>
      <c r="I931">
        <f t="shared" ref="I931:I939" si="34">G931/H931/1.19</f>
        <v>7189.5424836601305</v>
      </c>
      <c r="J931" s="3">
        <v>45958</v>
      </c>
      <c r="L931" t="s">
        <v>1065</v>
      </c>
    </row>
    <row r="932" spans="1:12" x14ac:dyDescent="0.35">
      <c r="A932">
        <v>150001771</v>
      </c>
      <c r="B932" t="s">
        <v>447</v>
      </c>
      <c r="C932" t="s">
        <v>804</v>
      </c>
      <c r="E932" t="s">
        <v>535</v>
      </c>
      <c r="F932" t="s">
        <v>1057</v>
      </c>
      <c r="G932">
        <v>1820</v>
      </c>
      <c r="H932">
        <v>0.5</v>
      </c>
      <c r="I932">
        <f t="shared" si="34"/>
        <v>3058.8235294117649</v>
      </c>
      <c r="J932" s="3">
        <v>45958</v>
      </c>
      <c r="L932" t="s">
        <v>1065</v>
      </c>
    </row>
    <row r="933" spans="1:12" x14ac:dyDescent="0.35">
      <c r="A933">
        <v>150000276</v>
      </c>
      <c r="B933" t="s">
        <v>448</v>
      </c>
      <c r="C933" t="s">
        <v>804</v>
      </c>
      <c r="E933" t="s">
        <v>535</v>
      </c>
      <c r="F933" t="s">
        <v>1057</v>
      </c>
      <c r="G933">
        <v>1820</v>
      </c>
      <c r="H933">
        <v>0.5</v>
      </c>
      <c r="I933">
        <f t="shared" si="34"/>
        <v>3058.8235294117649</v>
      </c>
      <c r="J933" s="3">
        <v>45958</v>
      </c>
      <c r="L933" t="s">
        <v>1065</v>
      </c>
    </row>
    <row r="934" spans="1:12" x14ac:dyDescent="0.35">
      <c r="A934">
        <v>104537880</v>
      </c>
      <c r="B934" t="s">
        <v>454</v>
      </c>
      <c r="C934" t="s">
        <v>804</v>
      </c>
      <c r="E934" t="s">
        <v>535</v>
      </c>
      <c r="F934" t="s">
        <v>1058</v>
      </c>
      <c r="G934">
        <v>1950</v>
      </c>
      <c r="H934">
        <v>0.9</v>
      </c>
      <c r="I934">
        <f t="shared" si="34"/>
        <v>1820.7282913165266</v>
      </c>
      <c r="J934" s="3">
        <v>45958</v>
      </c>
      <c r="L934" t="s">
        <v>1065</v>
      </c>
    </row>
    <row r="935" spans="1:12" x14ac:dyDescent="0.35">
      <c r="A935">
        <v>150001144</v>
      </c>
      <c r="B935" t="s">
        <v>458</v>
      </c>
      <c r="C935" t="s">
        <v>804</v>
      </c>
      <c r="E935" t="s">
        <v>535</v>
      </c>
      <c r="F935" t="s">
        <v>1059</v>
      </c>
      <c r="G935">
        <v>320</v>
      </c>
      <c r="H935">
        <v>0.125</v>
      </c>
      <c r="I935">
        <f t="shared" si="34"/>
        <v>2151.2605042016808</v>
      </c>
      <c r="J935" s="3">
        <v>45958</v>
      </c>
      <c r="L935" t="s">
        <v>1065</v>
      </c>
    </row>
    <row r="936" spans="1:12" x14ac:dyDescent="0.35">
      <c r="A936">
        <v>104303640</v>
      </c>
      <c r="B936" t="s">
        <v>462</v>
      </c>
      <c r="C936" t="s">
        <v>804</v>
      </c>
      <c r="E936" t="s">
        <v>535</v>
      </c>
      <c r="F936" t="s">
        <v>1060</v>
      </c>
      <c r="G936">
        <v>4590</v>
      </c>
      <c r="H936">
        <v>1</v>
      </c>
      <c r="I936">
        <f t="shared" si="34"/>
        <v>3857.1428571428573</v>
      </c>
      <c r="J936" s="3">
        <v>45958</v>
      </c>
      <c r="L936" t="s">
        <v>1065</v>
      </c>
    </row>
    <row r="937" spans="1:12" x14ac:dyDescent="0.35">
      <c r="A937">
        <v>104534090</v>
      </c>
      <c r="B937" t="s">
        <v>474</v>
      </c>
      <c r="C937" t="s">
        <v>804</v>
      </c>
      <c r="E937" t="s">
        <v>535</v>
      </c>
      <c r="F937" t="s">
        <v>1061</v>
      </c>
      <c r="G937">
        <v>1950</v>
      </c>
      <c r="H937">
        <v>0.5</v>
      </c>
      <c r="I937">
        <f t="shared" si="34"/>
        <v>3277.3109243697481</v>
      </c>
      <c r="J937" s="3">
        <v>45958</v>
      </c>
      <c r="L937" t="s">
        <v>1065</v>
      </c>
    </row>
    <row r="938" spans="1:12" x14ac:dyDescent="0.35">
      <c r="A938">
        <v>201230700</v>
      </c>
      <c r="B938" t="s">
        <v>475</v>
      </c>
      <c r="C938" t="s">
        <v>804</v>
      </c>
      <c r="E938" t="s">
        <v>535</v>
      </c>
      <c r="F938" t="s">
        <v>1062</v>
      </c>
      <c r="G938">
        <v>990</v>
      </c>
      <c r="H938">
        <v>0.5</v>
      </c>
      <c r="I938">
        <f t="shared" si="34"/>
        <v>1663.8655462184875</v>
      </c>
      <c r="J938" s="3">
        <v>45958</v>
      </c>
      <c r="L938" t="s">
        <v>1065</v>
      </c>
    </row>
    <row r="939" spans="1:12" x14ac:dyDescent="0.35">
      <c r="A939">
        <v>104529640</v>
      </c>
      <c r="B939" t="s">
        <v>526</v>
      </c>
      <c r="C939" t="s">
        <v>804</v>
      </c>
      <c r="E939" t="s">
        <v>535</v>
      </c>
      <c r="F939" t="s">
        <v>1063</v>
      </c>
      <c r="G939">
        <v>1690</v>
      </c>
      <c r="H939">
        <v>9.5000000000000001E-2</v>
      </c>
      <c r="I939">
        <f t="shared" si="34"/>
        <v>14949.137549756746</v>
      </c>
      <c r="J939" s="3">
        <v>45958</v>
      </c>
      <c r="L939" t="s">
        <v>1065</v>
      </c>
    </row>
    <row r="940" spans="1:12" ht="72.5" x14ac:dyDescent="0.35">
      <c r="A940">
        <v>104500500</v>
      </c>
      <c r="B940" t="s">
        <v>73</v>
      </c>
      <c r="C940" s="1"/>
      <c r="E940" t="s">
        <v>584</v>
      </c>
      <c r="F940" s="1" t="s">
        <v>1069</v>
      </c>
      <c r="G940">
        <v>6153</v>
      </c>
      <c r="H940">
        <v>1</v>
      </c>
      <c r="I940" s="5">
        <f>G940/H940</f>
        <v>6153</v>
      </c>
      <c r="J940" s="3">
        <v>45960</v>
      </c>
      <c r="L940" t="s">
        <v>1067</v>
      </c>
    </row>
    <row r="941" spans="1:12" ht="72.5" x14ac:dyDescent="0.35">
      <c r="A941">
        <v>104519930</v>
      </c>
      <c r="B941" t="s">
        <v>74</v>
      </c>
      <c r="C941" s="1"/>
      <c r="E941" t="s">
        <v>584</v>
      </c>
      <c r="F941" s="1" t="s">
        <v>1070</v>
      </c>
      <c r="G941">
        <v>7431</v>
      </c>
      <c r="H941">
        <f>_xlfn.XLOOKUP(A941,'[1]BD LP'!$B:$B,'[1]BD LP'!$AC:$AC)</f>
        <v>1</v>
      </c>
      <c r="I941" s="5">
        <f t="shared" ref="I941:I950" si="35">G941/H941</f>
        <v>7431</v>
      </c>
      <c r="J941" s="3">
        <v>45960</v>
      </c>
      <c r="L941" t="s">
        <v>1067</v>
      </c>
    </row>
    <row r="942" spans="1:12" ht="72.5" x14ac:dyDescent="0.35">
      <c r="A942">
        <v>104520790</v>
      </c>
      <c r="B942" t="s">
        <v>75</v>
      </c>
      <c r="C942" s="1"/>
      <c r="E942" t="s">
        <v>584</v>
      </c>
      <c r="F942" s="1" t="s">
        <v>1071</v>
      </c>
      <c r="G942">
        <v>7932</v>
      </c>
      <c r="H942">
        <v>1</v>
      </c>
      <c r="I942" s="5">
        <f t="shared" si="35"/>
        <v>7932</v>
      </c>
      <c r="J942" s="3">
        <v>45960</v>
      </c>
      <c r="L942" t="s">
        <v>1067</v>
      </c>
    </row>
    <row r="943" spans="1:12" ht="72.5" x14ac:dyDescent="0.35">
      <c r="A943">
        <v>104529870</v>
      </c>
      <c r="B943" t="s">
        <v>76</v>
      </c>
      <c r="C943" s="1"/>
      <c r="E943" t="s">
        <v>584</v>
      </c>
      <c r="F943" s="1" t="s">
        <v>1072</v>
      </c>
      <c r="G943">
        <v>19566</v>
      </c>
      <c r="H943">
        <v>2.27</v>
      </c>
      <c r="I943" s="5">
        <f t="shared" si="35"/>
        <v>8619.3832599118941</v>
      </c>
      <c r="J943" s="3">
        <v>45960</v>
      </c>
      <c r="L943" t="s">
        <v>1067</v>
      </c>
    </row>
    <row r="944" spans="1:12" ht="72.5" x14ac:dyDescent="0.35">
      <c r="A944">
        <v>104527430</v>
      </c>
      <c r="B944" t="s">
        <v>77</v>
      </c>
      <c r="C944" s="1"/>
      <c r="E944" t="s">
        <v>584</v>
      </c>
      <c r="F944" s="1" t="s">
        <v>1073</v>
      </c>
      <c r="G944">
        <v>3070</v>
      </c>
      <c r="H944">
        <v>1</v>
      </c>
      <c r="I944" s="5">
        <f t="shared" si="35"/>
        <v>3070</v>
      </c>
      <c r="J944" s="3">
        <v>45960</v>
      </c>
      <c r="L944" t="s">
        <v>1067</v>
      </c>
    </row>
    <row r="945" spans="1:12" ht="72.5" x14ac:dyDescent="0.35">
      <c r="A945">
        <v>104529210</v>
      </c>
      <c r="B945" t="s">
        <v>78</v>
      </c>
      <c r="C945" s="1"/>
      <c r="E945" t="s">
        <v>584</v>
      </c>
      <c r="F945" s="1" t="s">
        <v>1074</v>
      </c>
      <c r="G945">
        <v>4000</v>
      </c>
      <c r="H945">
        <v>1</v>
      </c>
      <c r="I945" s="5">
        <f t="shared" si="35"/>
        <v>4000</v>
      </c>
      <c r="J945" s="3">
        <v>45960</v>
      </c>
      <c r="L945" t="s">
        <v>1067</v>
      </c>
    </row>
    <row r="946" spans="1:12" ht="72.5" x14ac:dyDescent="0.35">
      <c r="A946">
        <v>104527520</v>
      </c>
      <c r="B946" t="s">
        <v>79</v>
      </c>
      <c r="C946" s="1"/>
      <c r="E946" t="s">
        <v>584</v>
      </c>
      <c r="F946" s="1" t="s">
        <v>1073</v>
      </c>
      <c r="G946">
        <v>3070</v>
      </c>
      <c r="H946">
        <v>1</v>
      </c>
      <c r="I946" s="5">
        <f t="shared" si="35"/>
        <v>3070</v>
      </c>
      <c r="J946" s="3">
        <v>45960</v>
      </c>
      <c r="L946" t="s">
        <v>1067</v>
      </c>
    </row>
    <row r="947" spans="1:12" ht="72.5" x14ac:dyDescent="0.35">
      <c r="A947">
        <v>104254150</v>
      </c>
      <c r="B947" t="s">
        <v>81</v>
      </c>
      <c r="C947" s="1"/>
      <c r="E947" t="s">
        <v>584</v>
      </c>
      <c r="F947" s="1" t="s">
        <v>1075</v>
      </c>
      <c r="G947">
        <v>22536</v>
      </c>
      <c r="H947">
        <f>36 * 0.067</f>
        <v>2.4119999999999999</v>
      </c>
      <c r="I947" s="5">
        <f t="shared" si="35"/>
        <v>9343.2835820895525</v>
      </c>
      <c r="J947" s="3">
        <v>45960</v>
      </c>
      <c r="L947" t="s">
        <v>1067</v>
      </c>
    </row>
    <row r="948" spans="1:12" ht="72.5" x14ac:dyDescent="0.35">
      <c r="A948">
        <v>104523150</v>
      </c>
      <c r="B948" t="s">
        <v>82</v>
      </c>
      <c r="C948" s="1"/>
      <c r="E948" t="s">
        <v>584</v>
      </c>
      <c r="F948" s="1" t="s">
        <v>1076</v>
      </c>
      <c r="G948">
        <v>37158</v>
      </c>
      <c r="H948">
        <f>48*0.012</f>
        <v>0.57600000000000007</v>
      </c>
      <c r="I948" s="5">
        <f t="shared" si="35"/>
        <v>64510.416666666657</v>
      </c>
      <c r="J948" s="3">
        <v>45960</v>
      </c>
      <c r="L948" t="s">
        <v>1067</v>
      </c>
    </row>
    <row r="949" spans="1:12" ht="72.5" x14ac:dyDescent="0.35">
      <c r="A949">
        <v>104523170</v>
      </c>
      <c r="B949" t="s">
        <v>83</v>
      </c>
      <c r="C949" s="1"/>
      <c r="E949" t="s">
        <v>584</v>
      </c>
      <c r="F949" s="1" t="s">
        <v>1077</v>
      </c>
      <c r="G949">
        <v>27102</v>
      </c>
      <c r="H949">
        <f>90*0.02</f>
        <v>1.8</v>
      </c>
      <c r="I949" s="5">
        <f t="shared" si="35"/>
        <v>15056.666666666666</v>
      </c>
      <c r="J949" s="3">
        <v>45960</v>
      </c>
      <c r="L949" t="s">
        <v>1067</v>
      </c>
    </row>
    <row r="950" spans="1:12" ht="72.5" x14ac:dyDescent="0.35">
      <c r="A950">
        <v>105154330</v>
      </c>
      <c r="B950" t="s">
        <v>84</v>
      </c>
      <c r="C950" s="1"/>
      <c r="E950" t="s">
        <v>584</v>
      </c>
      <c r="F950" s="1" t="s">
        <v>1078</v>
      </c>
      <c r="G950">
        <v>62734</v>
      </c>
      <c r="H950">
        <f>48 * 0.08</f>
        <v>3.84</v>
      </c>
      <c r="I950" s="5">
        <f t="shared" si="35"/>
        <v>16336.979166666668</v>
      </c>
      <c r="J950" s="3">
        <v>45960</v>
      </c>
      <c r="L950" t="s">
        <v>1067</v>
      </c>
    </row>
    <row r="951" spans="1:12" ht="14.5" customHeight="1" x14ac:dyDescent="0.35">
      <c r="A951">
        <v>104527850</v>
      </c>
      <c r="B951" t="s">
        <v>85</v>
      </c>
      <c r="C951" s="1"/>
      <c r="E951" t="s">
        <v>584</v>
      </c>
      <c r="F951" s="1" t="s">
        <v>1075</v>
      </c>
      <c r="G951">
        <v>22536</v>
      </c>
      <c r="H951">
        <f>36 * 0.067</f>
        <v>2.4119999999999999</v>
      </c>
      <c r="I951" s="5">
        <f t="shared" ref="I951:I993" si="36">G951/H951</f>
        <v>9343.2835820895525</v>
      </c>
      <c r="J951" s="3">
        <v>45960</v>
      </c>
      <c r="L951" t="s">
        <v>1067</v>
      </c>
    </row>
    <row r="952" spans="1:12" ht="14.5" customHeight="1" x14ac:dyDescent="0.35">
      <c r="A952">
        <v>105154770</v>
      </c>
      <c r="B952" t="s">
        <v>86</v>
      </c>
      <c r="C952" s="1"/>
      <c r="E952" t="s">
        <v>584</v>
      </c>
      <c r="F952" s="1" t="s">
        <v>1075</v>
      </c>
      <c r="G952">
        <v>22536</v>
      </c>
      <c r="H952">
        <f>36 * 0.067</f>
        <v>2.4119999999999999</v>
      </c>
      <c r="I952" s="5">
        <f t="shared" si="36"/>
        <v>9343.2835820895525</v>
      </c>
      <c r="J952" s="3">
        <v>45960</v>
      </c>
      <c r="L952" t="s">
        <v>1067</v>
      </c>
    </row>
    <row r="953" spans="1:12" ht="72.5" x14ac:dyDescent="0.35">
      <c r="A953">
        <v>104537940</v>
      </c>
      <c r="B953" t="s">
        <v>87</v>
      </c>
      <c r="C953" s="1"/>
      <c r="E953" t="s">
        <v>584</v>
      </c>
      <c r="F953" s="1" t="s">
        <v>1079</v>
      </c>
      <c r="G953">
        <v>47198</v>
      </c>
      <c r="H953">
        <f>63*0.114</f>
        <v>7.1820000000000004</v>
      </c>
      <c r="I953" s="5">
        <f t="shared" si="36"/>
        <v>6571.7070453912556</v>
      </c>
      <c r="J953" s="3">
        <v>45960</v>
      </c>
      <c r="L953" t="s">
        <v>1067</v>
      </c>
    </row>
    <row r="954" spans="1:12" ht="72.5" x14ac:dyDescent="0.35">
      <c r="A954">
        <v>105154610</v>
      </c>
      <c r="B954" t="s">
        <v>88</v>
      </c>
      <c r="C954" s="1"/>
      <c r="E954" t="s">
        <v>584</v>
      </c>
      <c r="F954" s="1" t="s">
        <v>1080</v>
      </c>
      <c r="G954">
        <v>38151</v>
      </c>
      <c r="H954">
        <f>14 * 0.1</f>
        <v>1.4000000000000001</v>
      </c>
      <c r="I954" s="5">
        <f t="shared" si="36"/>
        <v>27250.714285714283</v>
      </c>
      <c r="J954" s="3">
        <v>45960</v>
      </c>
      <c r="L954" t="s">
        <v>1067</v>
      </c>
    </row>
    <row r="955" spans="1:12" ht="72.5" x14ac:dyDescent="0.35">
      <c r="A955">
        <v>104521710</v>
      </c>
      <c r="B955" t="s">
        <v>89</v>
      </c>
      <c r="C955" s="1"/>
      <c r="E955" t="s">
        <v>584</v>
      </c>
      <c r="F955" s="1" t="s">
        <v>1081</v>
      </c>
      <c r="G955">
        <v>25195</v>
      </c>
      <c r="H955">
        <f>36*0.065</f>
        <v>2.34</v>
      </c>
      <c r="I955" s="5">
        <f t="shared" si="36"/>
        <v>10767.094017094018</v>
      </c>
      <c r="J955" s="3">
        <v>45960</v>
      </c>
      <c r="L955" t="s">
        <v>1067</v>
      </c>
    </row>
    <row r="956" spans="1:12" ht="72.5" x14ac:dyDescent="0.35">
      <c r="A956">
        <v>104542880</v>
      </c>
      <c r="B956" t="s">
        <v>91</v>
      </c>
      <c r="C956" s="1"/>
      <c r="E956" t="s">
        <v>584</v>
      </c>
      <c r="F956" s="1" t="s">
        <v>1082</v>
      </c>
      <c r="G956">
        <v>16157</v>
      </c>
      <c r="H956">
        <f>20*0.11</f>
        <v>2.2000000000000002</v>
      </c>
      <c r="I956" s="5">
        <f t="shared" si="36"/>
        <v>7344.0909090909081</v>
      </c>
      <c r="J956" s="3">
        <v>45960</v>
      </c>
      <c r="L956" t="s">
        <v>1067</v>
      </c>
    </row>
    <row r="957" spans="1:12" ht="72.5" x14ac:dyDescent="0.35">
      <c r="A957">
        <v>104518330</v>
      </c>
      <c r="B957" t="s">
        <v>93</v>
      </c>
      <c r="C957" s="1"/>
      <c r="E957" t="s">
        <v>584</v>
      </c>
      <c r="F957" s="1" t="s">
        <v>1083</v>
      </c>
      <c r="G957">
        <v>35717</v>
      </c>
      <c r="H957">
        <f>110 * 0.035</f>
        <v>3.8500000000000005</v>
      </c>
      <c r="I957" s="5">
        <f t="shared" si="36"/>
        <v>9277.1428571428551</v>
      </c>
      <c r="J957" s="3">
        <v>45960</v>
      </c>
      <c r="L957" t="s">
        <v>1067</v>
      </c>
    </row>
    <row r="958" spans="1:12" ht="72.5" x14ac:dyDescent="0.35">
      <c r="A958">
        <v>104517170</v>
      </c>
      <c r="B958" t="s">
        <v>96</v>
      </c>
      <c r="C958" s="1"/>
      <c r="E958" t="s">
        <v>584</v>
      </c>
      <c r="F958" s="1" t="s">
        <v>1084</v>
      </c>
      <c r="G958">
        <v>7252</v>
      </c>
      <c r="H958">
        <v>0.35</v>
      </c>
      <c r="I958" s="5">
        <f t="shared" si="36"/>
        <v>20720</v>
      </c>
      <c r="J958" s="3">
        <v>45960</v>
      </c>
      <c r="L958" t="s">
        <v>1067</v>
      </c>
    </row>
    <row r="959" spans="1:12" ht="72.5" x14ac:dyDescent="0.35">
      <c r="A959">
        <v>104521840</v>
      </c>
      <c r="B959" t="s">
        <v>97</v>
      </c>
      <c r="C959" s="1"/>
      <c r="E959" t="s">
        <v>584</v>
      </c>
      <c r="F959" s="1" t="s">
        <v>922</v>
      </c>
      <c r="G959">
        <v>71944</v>
      </c>
      <c r="H959">
        <v>6.82</v>
      </c>
      <c r="I959" s="5">
        <f t="shared" si="36"/>
        <v>10548.973607038122</v>
      </c>
      <c r="J959" s="3">
        <v>45960</v>
      </c>
      <c r="L959" t="s">
        <v>1067</v>
      </c>
    </row>
    <row r="960" spans="1:12" ht="72.5" x14ac:dyDescent="0.35">
      <c r="A960">
        <v>104534790</v>
      </c>
      <c r="B960" t="s">
        <v>98</v>
      </c>
      <c r="C960" s="1"/>
      <c r="E960" t="s">
        <v>584</v>
      </c>
      <c r="F960" s="1" t="s">
        <v>1085</v>
      </c>
      <c r="G960">
        <v>8591</v>
      </c>
      <c r="H960">
        <v>1.36</v>
      </c>
      <c r="I960" s="5">
        <f t="shared" si="36"/>
        <v>6316.911764705882</v>
      </c>
      <c r="J960" s="3">
        <v>45960</v>
      </c>
      <c r="L960" t="s">
        <v>1067</v>
      </c>
    </row>
    <row r="961" spans="1:12" ht="72.5" x14ac:dyDescent="0.35">
      <c r="A961">
        <v>104547160</v>
      </c>
      <c r="B961" t="s">
        <v>99</v>
      </c>
      <c r="C961" s="1"/>
      <c r="E961" t="s">
        <v>584</v>
      </c>
      <c r="F961" s="1" t="s">
        <v>1085</v>
      </c>
      <c r="G961">
        <v>8591</v>
      </c>
      <c r="H961">
        <v>1.36</v>
      </c>
      <c r="I961" s="5">
        <f t="shared" si="36"/>
        <v>6316.911764705882</v>
      </c>
      <c r="J961" s="3">
        <v>45960</v>
      </c>
      <c r="L961" t="s">
        <v>1067</v>
      </c>
    </row>
    <row r="962" spans="1:12" ht="72.5" x14ac:dyDescent="0.35">
      <c r="A962">
        <v>104541760</v>
      </c>
      <c r="B962" t="s">
        <v>100</v>
      </c>
      <c r="C962" s="1"/>
      <c r="E962" t="s">
        <v>584</v>
      </c>
      <c r="F962" s="1" t="s">
        <v>1085</v>
      </c>
      <c r="G962">
        <v>8591</v>
      </c>
      <c r="H962">
        <v>1.36</v>
      </c>
      <c r="I962" s="5">
        <f t="shared" si="36"/>
        <v>6316.911764705882</v>
      </c>
      <c r="J962" s="3">
        <v>45960</v>
      </c>
      <c r="L962" t="s">
        <v>1067</v>
      </c>
    </row>
    <row r="963" spans="1:12" ht="72.5" x14ac:dyDescent="0.35">
      <c r="A963">
        <v>104500860</v>
      </c>
      <c r="B963" t="s">
        <v>104</v>
      </c>
      <c r="C963" s="1"/>
      <c r="E963" t="s">
        <v>584</v>
      </c>
      <c r="F963" s="1" t="s">
        <v>1086</v>
      </c>
      <c r="G963">
        <v>8900</v>
      </c>
      <c r="H963">
        <v>5</v>
      </c>
      <c r="I963" s="5">
        <f t="shared" si="36"/>
        <v>1780</v>
      </c>
      <c r="J963" s="3">
        <v>45960</v>
      </c>
      <c r="L963" t="s">
        <v>1067</v>
      </c>
    </row>
    <row r="964" spans="1:12" ht="72.5" x14ac:dyDescent="0.35">
      <c r="A964">
        <v>150001987</v>
      </c>
      <c r="B964" t="s">
        <v>105</v>
      </c>
      <c r="C964" s="1"/>
      <c r="E964" t="s">
        <v>584</v>
      </c>
      <c r="F964" s="1" t="s">
        <v>1087</v>
      </c>
      <c r="G964">
        <v>3090</v>
      </c>
      <c r="H964">
        <f>_xlfn.XLOOKUP(A964,'[1]BD LP'!$B:$B,'[1]BD LP'!$AC:$AC)</f>
        <v>1</v>
      </c>
      <c r="I964" s="5">
        <f t="shared" si="36"/>
        <v>3090</v>
      </c>
      <c r="J964" s="3">
        <v>45960</v>
      </c>
      <c r="L964" t="s">
        <v>1067</v>
      </c>
    </row>
    <row r="965" spans="1:12" ht="72.5" x14ac:dyDescent="0.35">
      <c r="A965">
        <v>150001986</v>
      </c>
      <c r="B965" t="s">
        <v>106</v>
      </c>
      <c r="C965" s="1"/>
      <c r="E965" t="s">
        <v>584</v>
      </c>
      <c r="F965" s="1" t="s">
        <v>1088</v>
      </c>
      <c r="G965">
        <v>2990</v>
      </c>
      <c r="H965">
        <f>_xlfn.XLOOKUP(A965,'[1]BD LP'!$B:$B,'[1]BD LP'!$AC:$AC)</f>
        <v>1</v>
      </c>
      <c r="I965" s="5">
        <f t="shared" si="36"/>
        <v>2990</v>
      </c>
      <c r="J965" s="3">
        <v>45960</v>
      </c>
      <c r="L965" t="s">
        <v>1067</v>
      </c>
    </row>
    <row r="966" spans="1:12" ht="72.5" x14ac:dyDescent="0.35">
      <c r="A966">
        <v>104500730</v>
      </c>
      <c r="B966" t="s">
        <v>107</v>
      </c>
      <c r="C966" s="1"/>
      <c r="E966" t="s">
        <v>584</v>
      </c>
      <c r="F966" s="1" t="s">
        <v>1089</v>
      </c>
      <c r="G966">
        <v>10190</v>
      </c>
      <c r="H966">
        <f>_xlfn.XLOOKUP(A966,'[1]BD LP'!$B:$B,'[1]BD LP'!$AC:$AC)</f>
        <v>1</v>
      </c>
      <c r="I966" s="5">
        <f t="shared" si="36"/>
        <v>10190</v>
      </c>
      <c r="J966" s="3">
        <v>45960</v>
      </c>
      <c r="L966" t="s">
        <v>1067</v>
      </c>
    </row>
    <row r="967" spans="1:12" ht="72.5" x14ac:dyDescent="0.35">
      <c r="A967">
        <v>104500760</v>
      </c>
      <c r="B967" t="s">
        <v>108</v>
      </c>
      <c r="C967" s="1"/>
      <c r="E967" t="s">
        <v>584</v>
      </c>
      <c r="F967" s="1" t="s">
        <v>1090</v>
      </c>
      <c r="G967">
        <v>12090</v>
      </c>
      <c r="H967">
        <f>_xlfn.XLOOKUP(A967,'[1]BD LP'!$B:$B,'[1]BD LP'!$AC:$AC)</f>
        <v>1</v>
      </c>
      <c r="I967" s="5">
        <f t="shared" si="36"/>
        <v>12090</v>
      </c>
      <c r="J967" s="3">
        <v>45960</v>
      </c>
      <c r="L967" t="s">
        <v>1067</v>
      </c>
    </row>
    <row r="968" spans="1:12" ht="72.5" x14ac:dyDescent="0.35">
      <c r="A968">
        <v>104500560</v>
      </c>
      <c r="B968" t="s">
        <v>109</v>
      </c>
      <c r="C968" s="1"/>
      <c r="E968" t="s">
        <v>584</v>
      </c>
      <c r="F968" s="1" t="s">
        <v>1091</v>
      </c>
      <c r="G968">
        <v>8590</v>
      </c>
      <c r="H968">
        <f>_xlfn.XLOOKUP(A968,'[1]BD LP'!$B:$B,'[1]BD LP'!$AC:$AC)</f>
        <v>1</v>
      </c>
      <c r="I968" s="5">
        <f t="shared" si="36"/>
        <v>8590</v>
      </c>
      <c r="J968" s="3">
        <v>45960</v>
      </c>
      <c r="L968" t="s">
        <v>1067</v>
      </c>
    </row>
    <row r="969" spans="1:12" ht="72.5" x14ac:dyDescent="0.35">
      <c r="A969">
        <v>105045100</v>
      </c>
      <c r="B969" t="s">
        <v>116</v>
      </c>
      <c r="C969" s="1"/>
      <c r="E969" t="s">
        <v>584</v>
      </c>
      <c r="F969" s="1" t="s">
        <v>1092</v>
      </c>
      <c r="G969">
        <v>14059</v>
      </c>
      <c r="H969">
        <v>3</v>
      </c>
      <c r="I969" s="5">
        <f t="shared" si="36"/>
        <v>4686.333333333333</v>
      </c>
      <c r="J969" s="3">
        <v>45960</v>
      </c>
      <c r="L969" t="s">
        <v>1067</v>
      </c>
    </row>
    <row r="970" spans="1:12" ht="72.5" x14ac:dyDescent="0.35">
      <c r="A970">
        <v>104520680</v>
      </c>
      <c r="B970" t="s">
        <v>117</v>
      </c>
      <c r="C970" s="1"/>
      <c r="E970" t="s">
        <v>584</v>
      </c>
      <c r="F970" s="1" t="s">
        <v>1093</v>
      </c>
      <c r="G970">
        <v>10212</v>
      </c>
      <c r="H970">
        <v>3</v>
      </c>
      <c r="I970" s="5">
        <f t="shared" si="36"/>
        <v>3404</v>
      </c>
      <c r="J970" s="3">
        <v>45960</v>
      </c>
      <c r="L970" t="s">
        <v>1067</v>
      </c>
    </row>
    <row r="971" spans="1:12" ht="72.5" x14ac:dyDescent="0.35">
      <c r="A971">
        <v>104538110</v>
      </c>
      <c r="B971" t="s">
        <v>119</v>
      </c>
      <c r="C971" s="1"/>
      <c r="E971" t="s">
        <v>584</v>
      </c>
      <c r="F971" s="1" t="s">
        <v>1094</v>
      </c>
      <c r="G971">
        <v>1535</v>
      </c>
      <c r="H971">
        <v>0.93</v>
      </c>
      <c r="I971" s="5">
        <f t="shared" si="36"/>
        <v>1650.5376344086021</v>
      </c>
      <c r="J971" s="3">
        <v>45960</v>
      </c>
      <c r="L971" t="s">
        <v>1067</v>
      </c>
    </row>
    <row r="972" spans="1:12" ht="72.5" x14ac:dyDescent="0.35">
      <c r="A972">
        <v>201200013</v>
      </c>
      <c r="B972" t="s">
        <v>120</v>
      </c>
      <c r="C972" s="1"/>
      <c r="E972" t="s">
        <v>584</v>
      </c>
      <c r="F972" s="1" t="s">
        <v>1094</v>
      </c>
      <c r="G972">
        <v>1535</v>
      </c>
      <c r="H972">
        <v>0.93</v>
      </c>
      <c r="I972" s="5">
        <f t="shared" si="36"/>
        <v>1650.5376344086021</v>
      </c>
      <c r="J972" s="3">
        <v>45960</v>
      </c>
      <c r="L972" t="s">
        <v>1067</v>
      </c>
    </row>
    <row r="973" spans="1:12" ht="72.5" x14ac:dyDescent="0.35">
      <c r="A973">
        <v>104528900</v>
      </c>
      <c r="B973" t="s">
        <v>121</v>
      </c>
      <c r="E973" t="s">
        <v>584</v>
      </c>
      <c r="F973" s="1" t="s">
        <v>1095</v>
      </c>
      <c r="G973">
        <v>3090</v>
      </c>
      <c r="H973">
        <v>1</v>
      </c>
      <c r="I973" s="5">
        <f t="shared" si="36"/>
        <v>3090</v>
      </c>
      <c r="J973" s="3">
        <v>45960</v>
      </c>
      <c r="L973" t="s">
        <v>1067</v>
      </c>
    </row>
    <row r="974" spans="1:12" ht="72.5" x14ac:dyDescent="0.35">
      <c r="A974">
        <v>104530290</v>
      </c>
      <c r="B974" t="s">
        <v>122</v>
      </c>
      <c r="E974" t="s">
        <v>584</v>
      </c>
      <c r="F974" s="1" t="s">
        <v>1096</v>
      </c>
      <c r="G974">
        <v>16114</v>
      </c>
      <c r="H974">
        <v>3.78</v>
      </c>
      <c r="I974" s="5">
        <f t="shared" si="36"/>
        <v>4262.9629629629635</v>
      </c>
      <c r="J974" s="3">
        <v>45960</v>
      </c>
      <c r="L974" t="s">
        <v>1067</v>
      </c>
    </row>
    <row r="975" spans="1:12" ht="72.5" x14ac:dyDescent="0.35">
      <c r="A975">
        <v>150000140</v>
      </c>
      <c r="B975" t="s">
        <v>123</v>
      </c>
      <c r="E975" t="s">
        <v>584</v>
      </c>
      <c r="F975" s="1" t="s">
        <v>924</v>
      </c>
      <c r="G975">
        <v>5373</v>
      </c>
      <c r="H975">
        <v>1.94</v>
      </c>
      <c r="I975" s="5">
        <f t="shared" si="36"/>
        <v>2769.5876288659792</v>
      </c>
      <c r="J975" s="3">
        <v>45960</v>
      </c>
      <c r="L975" t="s">
        <v>1067</v>
      </c>
    </row>
    <row r="976" spans="1:12" x14ac:dyDescent="0.35">
      <c r="A976">
        <v>150001952</v>
      </c>
      <c r="B976" t="s">
        <v>125</v>
      </c>
      <c r="E976" t="s">
        <v>584</v>
      </c>
      <c r="F976" s="1" t="s">
        <v>1097</v>
      </c>
      <c r="G976">
        <v>7390</v>
      </c>
      <c r="H976">
        <v>1</v>
      </c>
      <c r="I976" s="5">
        <f t="shared" si="36"/>
        <v>7390</v>
      </c>
      <c r="J976" s="3">
        <v>45960</v>
      </c>
      <c r="L976" t="s">
        <v>1067</v>
      </c>
    </row>
    <row r="977" spans="1:12" x14ac:dyDescent="0.35">
      <c r="A977">
        <v>104515580</v>
      </c>
      <c r="B977" t="s">
        <v>127</v>
      </c>
      <c r="E977" t="s">
        <v>584</v>
      </c>
      <c r="F977" s="1" t="s">
        <v>1098</v>
      </c>
      <c r="G977">
        <v>55919</v>
      </c>
      <c r="H977">
        <f>60*0.08</f>
        <v>4.8</v>
      </c>
      <c r="I977" s="5">
        <f t="shared" si="36"/>
        <v>11649.791666666668</v>
      </c>
      <c r="J977" s="3">
        <v>45960</v>
      </c>
      <c r="L977" t="s">
        <v>1067</v>
      </c>
    </row>
    <row r="978" spans="1:12" x14ac:dyDescent="0.35">
      <c r="A978">
        <v>104528980</v>
      </c>
      <c r="B978" t="s">
        <v>129</v>
      </c>
      <c r="E978" t="s">
        <v>584</v>
      </c>
      <c r="F978" s="1" t="s">
        <v>1099</v>
      </c>
      <c r="G978">
        <v>27057</v>
      </c>
      <c r="H978">
        <f>180*0.045</f>
        <v>8.1</v>
      </c>
      <c r="I978" s="5">
        <f t="shared" si="36"/>
        <v>3340.3703703703704</v>
      </c>
      <c r="J978" s="3">
        <v>45960</v>
      </c>
      <c r="L978" t="s">
        <v>1067</v>
      </c>
    </row>
    <row r="979" spans="1:12" ht="72.5" x14ac:dyDescent="0.35">
      <c r="A979">
        <v>104528990</v>
      </c>
      <c r="B979" t="s">
        <v>130</v>
      </c>
      <c r="E979" t="s">
        <v>584</v>
      </c>
      <c r="F979" s="1" t="s">
        <v>1099</v>
      </c>
      <c r="G979">
        <v>27057</v>
      </c>
      <c r="H979">
        <f>180*0.045</f>
        <v>8.1</v>
      </c>
      <c r="I979" s="5">
        <f t="shared" si="36"/>
        <v>3340.3703703703704</v>
      </c>
      <c r="J979" s="3">
        <v>45960</v>
      </c>
      <c r="L979" t="s">
        <v>1067</v>
      </c>
    </row>
    <row r="980" spans="1:12" x14ac:dyDescent="0.35">
      <c r="A980">
        <v>101520140</v>
      </c>
      <c r="B980" t="s">
        <v>132</v>
      </c>
      <c r="E980" t="s">
        <v>584</v>
      </c>
      <c r="F980" s="1" t="s">
        <v>1100</v>
      </c>
      <c r="G980">
        <v>3761</v>
      </c>
      <c r="H980">
        <f>0.8</f>
        <v>0.8</v>
      </c>
      <c r="I980" s="5">
        <f t="shared" si="36"/>
        <v>4701.25</v>
      </c>
      <c r="J980" s="3">
        <v>45960</v>
      </c>
      <c r="L980" t="s">
        <v>1067</v>
      </c>
    </row>
    <row r="981" spans="1:12" x14ac:dyDescent="0.35">
      <c r="A981">
        <v>101500120</v>
      </c>
      <c r="B981" t="s">
        <v>133</v>
      </c>
      <c r="E981" t="s">
        <v>584</v>
      </c>
      <c r="F981" s="1" t="s">
        <v>1101</v>
      </c>
      <c r="G981">
        <v>7429</v>
      </c>
      <c r="H981">
        <v>2.84</v>
      </c>
      <c r="I981" s="5">
        <f t="shared" si="36"/>
        <v>2615.8450704225352</v>
      </c>
      <c r="J981" s="3">
        <v>45960</v>
      </c>
      <c r="L981" t="s">
        <v>1067</v>
      </c>
    </row>
    <row r="982" spans="1:12" x14ac:dyDescent="0.35">
      <c r="A982">
        <v>104542770</v>
      </c>
      <c r="B982" t="s">
        <v>135</v>
      </c>
      <c r="E982" t="s">
        <v>584</v>
      </c>
      <c r="F982" s="1" t="s">
        <v>1102</v>
      </c>
      <c r="G982">
        <v>4672</v>
      </c>
      <c r="H982">
        <v>1</v>
      </c>
      <c r="I982" s="5">
        <f t="shared" si="36"/>
        <v>4672</v>
      </c>
      <c r="J982" s="3">
        <v>45960</v>
      </c>
      <c r="L982" t="s">
        <v>1067</v>
      </c>
    </row>
    <row r="983" spans="1:12" x14ac:dyDescent="0.35">
      <c r="A983">
        <v>101520250</v>
      </c>
      <c r="B983" t="s">
        <v>136</v>
      </c>
      <c r="E983" t="s">
        <v>584</v>
      </c>
      <c r="F983" s="1" t="s">
        <v>1103</v>
      </c>
      <c r="G983">
        <v>1975</v>
      </c>
      <c r="H983">
        <v>0.8</v>
      </c>
      <c r="I983" s="5">
        <f t="shared" si="36"/>
        <v>2468.75</v>
      </c>
      <c r="J983" s="3">
        <v>45960</v>
      </c>
      <c r="L983" t="s">
        <v>1067</v>
      </c>
    </row>
    <row r="984" spans="1:12" x14ac:dyDescent="0.35">
      <c r="A984">
        <v>104534690</v>
      </c>
      <c r="B984" t="s">
        <v>137</v>
      </c>
      <c r="E984" t="s">
        <v>584</v>
      </c>
      <c r="F984" s="1" t="s">
        <v>1101</v>
      </c>
      <c r="G984">
        <v>7429</v>
      </c>
      <c r="H984">
        <v>2.84</v>
      </c>
      <c r="I984" s="5">
        <f t="shared" si="36"/>
        <v>2615.8450704225352</v>
      </c>
      <c r="J984" s="3">
        <v>45960</v>
      </c>
      <c r="L984" t="s">
        <v>1067</v>
      </c>
    </row>
    <row r="985" spans="1:12" x14ac:dyDescent="0.35">
      <c r="A985">
        <v>104519180</v>
      </c>
      <c r="B985" t="s">
        <v>138</v>
      </c>
      <c r="E985" t="s">
        <v>584</v>
      </c>
      <c r="F985" s="1" t="s">
        <v>1104</v>
      </c>
      <c r="G985">
        <v>32850</v>
      </c>
      <c r="H985">
        <f>_xlfn.XLOOKUP(A985,'[1]BD LP'!$B:$B,'[1]BD LP'!$AC:$AC)</f>
        <v>15</v>
      </c>
      <c r="I985" s="5">
        <f t="shared" si="36"/>
        <v>2190</v>
      </c>
      <c r="J985" s="3">
        <v>45960</v>
      </c>
      <c r="L985" t="s">
        <v>1067</v>
      </c>
    </row>
    <row r="986" spans="1:12" x14ac:dyDescent="0.35">
      <c r="A986">
        <v>104522620</v>
      </c>
      <c r="B986" t="s">
        <v>139</v>
      </c>
      <c r="E986" t="s">
        <v>584</v>
      </c>
      <c r="F986" s="1" t="s">
        <v>1105</v>
      </c>
      <c r="G986">
        <v>30350</v>
      </c>
      <c r="H986">
        <f>_xlfn.XLOOKUP(A986,'[1]BD LP'!$B:$B,'[1]BD LP'!$AC:$AC)</f>
        <v>15</v>
      </c>
      <c r="I986" s="5">
        <f t="shared" si="36"/>
        <v>2023.3333333333333</v>
      </c>
      <c r="J986" s="3">
        <v>45960</v>
      </c>
      <c r="L986" t="s">
        <v>1067</v>
      </c>
    </row>
    <row r="987" spans="1:12" x14ac:dyDescent="0.35">
      <c r="A987">
        <v>104521720</v>
      </c>
      <c r="B987" t="s">
        <v>140</v>
      </c>
      <c r="E987" t="s">
        <v>584</v>
      </c>
      <c r="F987" s="1" t="s">
        <v>926</v>
      </c>
      <c r="G987">
        <v>48308</v>
      </c>
      <c r="H987">
        <f>140*0.1</f>
        <v>14</v>
      </c>
      <c r="I987" s="5">
        <f t="shared" si="36"/>
        <v>3450.5714285714284</v>
      </c>
      <c r="J987" s="3">
        <v>45960</v>
      </c>
      <c r="L987" t="s">
        <v>1067</v>
      </c>
    </row>
    <row r="988" spans="1:12" x14ac:dyDescent="0.35">
      <c r="A988">
        <v>104531370</v>
      </c>
      <c r="B988" t="s">
        <v>144</v>
      </c>
      <c r="E988" t="s">
        <v>584</v>
      </c>
      <c r="F988" s="1" t="s">
        <v>1106</v>
      </c>
      <c r="G988">
        <v>1165</v>
      </c>
      <c r="H988">
        <v>0.105</v>
      </c>
      <c r="I988" s="5">
        <f t="shared" si="36"/>
        <v>11095.238095238095</v>
      </c>
      <c r="J988" s="3">
        <v>45960</v>
      </c>
      <c r="L988" t="s">
        <v>1067</v>
      </c>
    </row>
    <row r="989" spans="1:12" x14ac:dyDescent="0.35">
      <c r="A989">
        <v>104519090</v>
      </c>
      <c r="B989" t="s">
        <v>146</v>
      </c>
      <c r="E989" t="s">
        <v>584</v>
      </c>
      <c r="F989" s="1" t="s">
        <v>1107</v>
      </c>
      <c r="G989">
        <v>11921</v>
      </c>
      <c r="H989">
        <v>1</v>
      </c>
      <c r="I989" s="5">
        <f t="shared" si="36"/>
        <v>11921</v>
      </c>
      <c r="J989" s="3">
        <v>45960</v>
      </c>
      <c r="L989" t="s">
        <v>1067</v>
      </c>
    </row>
    <row r="990" spans="1:12" x14ac:dyDescent="0.35">
      <c r="A990">
        <v>104529560</v>
      </c>
      <c r="B990" t="s">
        <v>147</v>
      </c>
      <c r="E990" t="s">
        <v>584</v>
      </c>
      <c r="F990" s="1" t="s">
        <v>1108</v>
      </c>
      <c r="G990">
        <v>3921</v>
      </c>
      <c r="H990">
        <v>0.2</v>
      </c>
      <c r="I990" s="5">
        <f t="shared" si="36"/>
        <v>19605</v>
      </c>
      <c r="J990" s="3">
        <v>45960</v>
      </c>
      <c r="L990" t="s">
        <v>1067</v>
      </c>
    </row>
    <row r="991" spans="1:12" x14ac:dyDescent="0.35">
      <c r="A991">
        <v>104516010</v>
      </c>
      <c r="B991" t="s">
        <v>150</v>
      </c>
      <c r="E991" t="s">
        <v>584</v>
      </c>
      <c r="F991" s="1" t="s">
        <v>1109</v>
      </c>
      <c r="G991">
        <v>5321</v>
      </c>
      <c r="H991">
        <v>0.93500000000000005</v>
      </c>
      <c r="I991" s="5">
        <f t="shared" si="36"/>
        <v>5690.909090909091</v>
      </c>
      <c r="J991" s="3">
        <v>45960</v>
      </c>
      <c r="L991" t="s">
        <v>1067</v>
      </c>
    </row>
    <row r="992" spans="1:12" x14ac:dyDescent="0.35">
      <c r="A992">
        <v>105045700</v>
      </c>
      <c r="B992" t="s">
        <v>153</v>
      </c>
      <c r="E992" t="s">
        <v>584</v>
      </c>
      <c r="F992" s="1" t="s">
        <v>1110</v>
      </c>
      <c r="G992">
        <v>5573</v>
      </c>
      <c r="H992">
        <v>1</v>
      </c>
      <c r="I992" s="5">
        <f t="shared" si="36"/>
        <v>5573</v>
      </c>
      <c r="J992" s="3">
        <v>45960</v>
      </c>
      <c r="L992" t="s">
        <v>1067</v>
      </c>
    </row>
    <row r="993" spans="1:12" ht="72.5" x14ac:dyDescent="0.35">
      <c r="A993">
        <v>104521670</v>
      </c>
      <c r="B993" t="s">
        <v>154</v>
      </c>
      <c r="E993" t="s">
        <v>584</v>
      </c>
      <c r="F993" s="8" t="s">
        <v>1111</v>
      </c>
      <c r="G993">
        <v>51129</v>
      </c>
      <c r="H993">
        <f>_xlfn.XLOOKUP(A993,'[1]BD LP'!$B:$B,'[1]BD LP'!$AC:$AC)</f>
        <v>5</v>
      </c>
      <c r="I993" s="5">
        <f t="shared" si="36"/>
        <v>10225.799999999999</v>
      </c>
      <c r="J993" s="3">
        <v>45960</v>
      </c>
      <c r="L993" t="s">
        <v>1067</v>
      </c>
    </row>
  </sheetData>
  <hyperlinks>
    <hyperlink ref="F482" r:id="rId1" xr:uid="{B8A99D23-CCD3-4507-B1C1-F297A3CD9A42}"/>
    <hyperlink ref="F484" r:id="rId2" xr:uid="{BEBB2D9E-08F4-40D9-8C60-12C2F1BA1BE7}"/>
    <hyperlink ref="F485" r:id="rId3" display="https://super.lider.cl/ip/00780142021013?channable=050ee769640030303738303134323032313031332a&amp;utm_source=google&amp;utm_medium=pmax&amp;utm_campaign=walp_sod_cl_performance-max_conversion_pmax-sod_nacional&amp;utm_content=&amp;utm_term=&amp;gclsrc=aw.ds&amp;gad_source=1&amp;gad_campaignid=18096637909&amp;gbraid=0AAAAAo2xgFyjm_B3Ph873h_2xeLDge19H&amp;gclid=CjwKCAjwu9fHBhAWEiwAzGRC_5d2zBWeCDpHHKAw8nxtMRV1qsKJrQfPhhuxtMmaci-MWCr25O2maxoCPEkQAvD_BwE" xr:uid="{B87351A2-00F1-4EE6-9DB8-325BF04062C2}"/>
    <hyperlink ref="F486" r:id="rId4" xr:uid="{19A166AF-F1A0-41FE-80B1-2F74BD99040B}"/>
    <hyperlink ref="F487" r:id="rId5" xr:uid="{4F6E3464-4ADD-469B-97E2-D89CBB769563}"/>
    <hyperlink ref="F488" r:id="rId6" xr:uid="{FAA2CA6C-8199-42CC-8318-98EBFC31B284}"/>
    <hyperlink ref="F490" r:id="rId7" xr:uid="{EF56C13A-1550-4A8E-94A6-FFCEAA8EE2A4}"/>
    <hyperlink ref="F492" r:id="rId8" xr:uid="{05D7854C-4137-4EA2-8340-3F4544AD8A70}"/>
    <hyperlink ref="F493" r:id="rId9" xr:uid="{9A289696-A8D3-4C0D-989A-F8AE6AD8DFE8}"/>
    <hyperlink ref="F504" r:id="rId10" xr:uid="{39B8F7E7-5A56-4CCA-BECB-16777D383F06}"/>
    <hyperlink ref="F507" r:id="rId11" xr:uid="{76A0882B-77D3-4256-9BE8-E6DE55CF2C0E}"/>
    <hyperlink ref="F508" r:id="rId12" xr:uid="{B7192B57-E271-41B6-9071-F4C6F7207131}"/>
    <hyperlink ref="F509" r:id="rId13" xr:uid="{1DD3AF1F-9F5E-4F46-8853-80E0DFBCF6E8}"/>
    <hyperlink ref="F511" r:id="rId14" xr:uid="{EFD0E4AF-F136-4382-90FE-1CC4313D0E25}"/>
    <hyperlink ref="F512" r:id="rId15" xr:uid="{913D996B-6A2F-45AC-8DF7-5324D3B34FDC}"/>
    <hyperlink ref="F514" r:id="rId16" xr:uid="{CC5D9868-9A8A-44AD-AB50-DC5D93092EE0}"/>
    <hyperlink ref="F516" r:id="rId17" xr:uid="{3F29CDB0-9984-4346-BC62-1FC333421D33}"/>
    <hyperlink ref="F525" r:id="rId18" xr:uid="{EBB3CCFC-9164-47EE-B87E-5B9DE38CBC6C}"/>
    <hyperlink ref="F527" r:id="rId19" xr:uid="{D0F11646-C5DE-4DFB-9DBA-D9AF46C64EAC}"/>
    <hyperlink ref="F529" r:id="rId20" location="/products/detail/200455011" xr:uid="{50ECF6D4-A5A0-46C5-9E3D-6387B935DB58}"/>
    <hyperlink ref="F577" r:id="rId21" xr:uid="{B11849E3-4B45-433F-99F7-26DFB6EDBB38}"/>
    <hyperlink ref="F583" r:id="rId22" location="polycard_client=search-nordic&amp;search_layout=stack&amp;position=1&amp;type=product&amp;tracking_id=8ceecd8d-543d-4dc4-b091-5b9f242d953c&amp;wid=MLC1683479041&amp;sid=search" xr:uid="{20101C88-7A6E-4FAE-8CB2-BA206BCD8A9C}"/>
    <hyperlink ref="F625" r:id="rId23" xr:uid="{6ECB9FA2-6ECF-4C6D-874D-44F181F2676B}"/>
    <hyperlink ref="F641" r:id="rId24" xr:uid="{0196A525-5B1C-400B-96F6-632B90518A8D}"/>
    <hyperlink ref="F646" r:id="rId25" xr:uid="{F05A65A5-97F4-42C2-BD29-ADCAF8252E13}"/>
    <hyperlink ref="F648" r:id="rId26" xr:uid="{B9861AC2-79CD-47EB-9629-C5F976063E30}"/>
    <hyperlink ref="F719" r:id="rId27" xr:uid="{32B91EF8-4686-4100-B2DB-49D8342C4104}"/>
    <hyperlink ref="F750" r:id="rId28" xr:uid="{16346C42-021B-45FA-85D6-AD169A04B8D1}"/>
    <hyperlink ref="F854" r:id="rId29" xr:uid="{8A2D51DB-1012-45C9-8F77-6D8F57DB8B97}"/>
    <hyperlink ref="F861" r:id="rId30" xr:uid="{3FDCE067-1172-4003-9A7F-153BE51D0433}"/>
    <hyperlink ref="F993" r:id="rId31" location="/products/detail/200300002" xr:uid="{D6E1DB14-B0CA-462C-A8EF-80CACE2FEAC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9"/>
  <sheetViews>
    <sheetView topLeftCell="A42" workbookViewId="0">
      <selection activeCell="C2" sqref="A2:C49"/>
    </sheetView>
  </sheetViews>
  <sheetFormatPr baseColWidth="10" defaultColWidth="8.7265625" defaultRowHeight="14.5" x14ac:dyDescent="0.35"/>
  <cols>
    <col min="1" max="1" width="9.81640625" bestFit="1" customWidth="1"/>
    <col min="2" max="2" width="19.90625" bestFit="1" customWidth="1"/>
    <col min="3" max="3" width="10" customWidth="1"/>
  </cols>
  <sheetData>
    <row r="1" spans="1:3" x14ac:dyDescent="0.35">
      <c r="A1" s="2" t="s">
        <v>0</v>
      </c>
      <c r="B1" s="2" t="s">
        <v>1</v>
      </c>
      <c r="C1" s="2" t="s">
        <v>2</v>
      </c>
    </row>
    <row r="2" spans="1:3" ht="58" x14ac:dyDescent="0.35">
      <c r="A2" s="1">
        <v>104542630</v>
      </c>
      <c r="B2" s="1" t="s">
        <v>3</v>
      </c>
      <c r="C2" s="1" t="s">
        <v>4</v>
      </c>
    </row>
    <row r="3" spans="1:3" ht="58" x14ac:dyDescent="0.35">
      <c r="A3" s="1">
        <v>104519920</v>
      </c>
      <c r="B3" s="1" t="s">
        <v>5</v>
      </c>
      <c r="C3" s="1" t="s">
        <v>4</v>
      </c>
    </row>
    <row r="4" spans="1:3" ht="87" x14ac:dyDescent="0.35">
      <c r="A4" s="1">
        <v>150001807</v>
      </c>
      <c r="B4" s="1" t="s">
        <v>6</v>
      </c>
      <c r="C4" s="1" t="s">
        <v>7</v>
      </c>
    </row>
    <row r="5" spans="1:3" ht="72.5" x14ac:dyDescent="0.35">
      <c r="A5" s="1">
        <v>104537640</v>
      </c>
      <c r="B5" s="1" t="s">
        <v>8</v>
      </c>
      <c r="C5" s="1" t="s">
        <v>9</v>
      </c>
    </row>
    <row r="6" spans="1:3" ht="58" x14ac:dyDescent="0.35">
      <c r="A6" s="1">
        <v>104535120</v>
      </c>
      <c r="B6" s="1" t="s">
        <v>10</v>
      </c>
      <c r="C6" s="1" t="s">
        <v>4</v>
      </c>
    </row>
    <row r="7" spans="1:3" ht="43.5" x14ac:dyDescent="0.35">
      <c r="A7" s="1">
        <v>104527320</v>
      </c>
      <c r="B7" s="1" t="s">
        <v>11</v>
      </c>
      <c r="C7" s="1" t="s">
        <v>4</v>
      </c>
    </row>
    <row r="8" spans="1:3" ht="43.5" x14ac:dyDescent="0.35">
      <c r="A8" s="1">
        <v>104513000</v>
      </c>
      <c r="B8" s="1" t="s">
        <v>12</v>
      </c>
      <c r="C8" s="1" t="s">
        <v>4</v>
      </c>
    </row>
    <row r="9" spans="1:3" ht="29" x14ac:dyDescent="0.35">
      <c r="A9" s="1">
        <v>104520620</v>
      </c>
      <c r="B9" s="1" t="s">
        <v>13</v>
      </c>
      <c r="C9" s="1" t="s">
        <v>7</v>
      </c>
    </row>
    <row r="10" spans="1:3" ht="29" x14ac:dyDescent="0.35">
      <c r="A10" s="1">
        <v>104544250</v>
      </c>
      <c r="B10" s="1" t="s">
        <v>14</v>
      </c>
      <c r="C10" s="1" t="s">
        <v>4</v>
      </c>
    </row>
    <row r="11" spans="1:3" ht="29" x14ac:dyDescent="0.35">
      <c r="A11" s="1">
        <v>104526560</v>
      </c>
      <c r="B11" s="1" t="s">
        <v>15</v>
      </c>
      <c r="C11" s="1" t="s">
        <v>4</v>
      </c>
    </row>
    <row r="12" spans="1:3" ht="29" x14ac:dyDescent="0.35">
      <c r="A12" s="1">
        <v>104526080</v>
      </c>
      <c r="B12" s="1" t="s">
        <v>16</v>
      </c>
      <c r="C12" s="1" t="s">
        <v>9</v>
      </c>
    </row>
    <row r="13" spans="1:3" ht="29" x14ac:dyDescent="0.35">
      <c r="A13" s="1">
        <v>104546960</v>
      </c>
      <c r="B13" s="1" t="s">
        <v>17</v>
      </c>
      <c r="C13" s="1" t="s">
        <v>9</v>
      </c>
    </row>
    <row r="14" spans="1:3" ht="29" x14ac:dyDescent="0.35">
      <c r="A14" s="1">
        <v>104534660</v>
      </c>
      <c r="B14" s="1" t="s">
        <v>18</v>
      </c>
      <c r="C14" s="1" t="s">
        <v>19</v>
      </c>
    </row>
    <row r="15" spans="1:3" x14ac:dyDescent="0.35">
      <c r="A15" s="1">
        <v>150000893</v>
      </c>
      <c r="B15" s="1" t="s">
        <v>20</v>
      </c>
      <c r="C15" s="1" t="s">
        <v>21</v>
      </c>
    </row>
    <row r="16" spans="1:3" ht="43.5" x14ac:dyDescent="0.35">
      <c r="A16" s="1">
        <v>104531070</v>
      </c>
      <c r="B16" s="1" t="s">
        <v>22</v>
      </c>
      <c r="C16" s="1" t="s">
        <v>23</v>
      </c>
    </row>
    <row r="17" spans="1:3" ht="43.5" x14ac:dyDescent="0.35">
      <c r="A17" s="1">
        <v>104524420</v>
      </c>
      <c r="B17" s="1" t="s">
        <v>24</v>
      </c>
      <c r="C17" s="1" t="s">
        <v>23</v>
      </c>
    </row>
    <row r="18" spans="1:3" ht="29" x14ac:dyDescent="0.35">
      <c r="A18" s="1">
        <v>104537630</v>
      </c>
      <c r="B18" s="1" t="s">
        <v>25</v>
      </c>
      <c r="C18" s="1" t="s">
        <v>21</v>
      </c>
    </row>
    <row r="19" spans="1:3" ht="29" x14ac:dyDescent="0.35">
      <c r="A19" s="1">
        <v>104500940</v>
      </c>
      <c r="B19" s="1" t="s">
        <v>26</v>
      </c>
      <c r="C19" s="1" t="s">
        <v>27</v>
      </c>
    </row>
    <row r="20" spans="1:3" ht="29" x14ac:dyDescent="0.35">
      <c r="A20" s="1">
        <v>104540480</v>
      </c>
      <c r="B20" s="1" t="s">
        <v>28</v>
      </c>
      <c r="C20" s="1" t="s">
        <v>23</v>
      </c>
    </row>
    <row r="21" spans="1:3" ht="29" x14ac:dyDescent="0.35">
      <c r="A21" s="1">
        <v>104519250</v>
      </c>
      <c r="B21" s="1" t="s">
        <v>29</v>
      </c>
      <c r="C21" s="1" t="s">
        <v>23</v>
      </c>
    </row>
    <row r="22" spans="1:3" ht="29" x14ac:dyDescent="0.35">
      <c r="A22" s="1">
        <v>102500040</v>
      </c>
      <c r="B22" s="1" t="s">
        <v>30</v>
      </c>
      <c r="C22" s="1" t="s">
        <v>23</v>
      </c>
    </row>
    <row r="23" spans="1:3" ht="43.5" x14ac:dyDescent="0.35">
      <c r="A23" s="1">
        <v>102500012</v>
      </c>
      <c r="B23" s="1" t="s">
        <v>31</v>
      </c>
      <c r="C23" s="1" t="s">
        <v>23</v>
      </c>
    </row>
    <row r="24" spans="1:3" ht="29" x14ac:dyDescent="0.35">
      <c r="A24" s="1">
        <v>102500041</v>
      </c>
      <c r="B24" s="1" t="s">
        <v>32</v>
      </c>
      <c r="C24" s="1" t="s">
        <v>23</v>
      </c>
    </row>
    <row r="25" spans="1:3" ht="29" x14ac:dyDescent="0.35">
      <c r="A25" s="1">
        <v>104544170</v>
      </c>
      <c r="B25" s="1" t="s">
        <v>33</v>
      </c>
      <c r="C25" s="1" t="s">
        <v>27</v>
      </c>
    </row>
    <row r="26" spans="1:3" ht="29" x14ac:dyDescent="0.35">
      <c r="A26" s="1">
        <v>102500010</v>
      </c>
      <c r="B26" s="1" t="s">
        <v>34</v>
      </c>
      <c r="C26" s="1" t="s">
        <v>35</v>
      </c>
    </row>
    <row r="27" spans="1:3" ht="29" x14ac:dyDescent="0.35">
      <c r="A27" s="1">
        <v>102500022</v>
      </c>
      <c r="B27" s="1" t="s">
        <v>36</v>
      </c>
      <c r="C27" s="1" t="s">
        <v>37</v>
      </c>
    </row>
    <row r="28" spans="1:3" ht="29" x14ac:dyDescent="0.35">
      <c r="A28" s="1">
        <v>102500042</v>
      </c>
      <c r="B28" s="1" t="s">
        <v>38</v>
      </c>
      <c r="C28" s="1" t="s">
        <v>23</v>
      </c>
    </row>
    <row r="29" spans="1:3" ht="43.5" x14ac:dyDescent="0.35">
      <c r="A29" s="1">
        <v>102500017</v>
      </c>
      <c r="B29" s="1" t="s">
        <v>39</v>
      </c>
      <c r="C29" s="1" t="s">
        <v>40</v>
      </c>
    </row>
    <row r="30" spans="1:3" ht="43.5" x14ac:dyDescent="0.35">
      <c r="A30" s="1">
        <v>102500009</v>
      </c>
      <c r="B30" s="1" t="s">
        <v>41</v>
      </c>
      <c r="C30" s="1" t="s">
        <v>40</v>
      </c>
    </row>
    <row r="31" spans="1:3" ht="29" x14ac:dyDescent="0.35">
      <c r="A31" s="1">
        <v>102500021</v>
      </c>
      <c r="B31" s="1" t="s">
        <v>42</v>
      </c>
      <c r="C31" s="1" t="s">
        <v>37</v>
      </c>
    </row>
    <row r="32" spans="1:3" ht="43.5" x14ac:dyDescent="0.35">
      <c r="A32" s="1">
        <v>102500018</v>
      </c>
      <c r="B32" s="1" t="s">
        <v>43</v>
      </c>
      <c r="C32" s="1" t="s">
        <v>37</v>
      </c>
    </row>
    <row r="33" spans="1:3" ht="43.5" x14ac:dyDescent="0.35">
      <c r="A33" s="1">
        <v>102500016</v>
      </c>
      <c r="B33" s="1" t="s">
        <v>44</v>
      </c>
      <c r="C33" s="1" t="s">
        <v>23</v>
      </c>
    </row>
    <row r="34" spans="1:3" ht="29" x14ac:dyDescent="0.35">
      <c r="A34" s="1">
        <v>102500020</v>
      </c>
      <c r="B34" s="1" t="s">
        <v>45</v>
      </c>
      <c r="C34" s="1" t="s">
        <v>37</v>
      </c>
    </row>
    <row r="35" spans="1:3" ht="29" x14ac:dyDescent="0.35">
      <c r="A35" s="1">
        <v>102500019</v>
      </c>
      <c r="B35" s="1" t="s">
        <v>46</v>
      </c>
      <c r="C35" s="1" t="s">
        <v>37</v>
      </c>
    </row>
    <row r="36" spans="1:3" ht="43.5" x14ac:dyDescent="0.35">
      <c r="A36" s="1">
        <v>102500011</v>
      </c>
      <c r="B36" s="1" t="s">
        <v>47</v>
      </c>
      <c r="C36" s="1" t="s">
        <v>23</v>
      </c>
    </row>
    <row r="37" spans="1:3" ht="29" x14ac:dyDescent="0.35">
      <c r="A37" s="1">
        <v>104540320</v>
      </c>
      <c r="B37" s="1" t="s">
        <v>48</v>
      </c>
      <c r="C37" s="1" t="s">
        <v>49</v>
      </c>
    </row>
    <row r="38" spans="1:3" ht="29" x14ac:dyDescent="0.35">
      <c r="A38" s="1">
        <v>150001831</v>
      </c>
      <c r="B38" s="1" t="s">
        <v>50</v>
      </c>
      <c r="C38" s="1" t="s">
        <v>51</v>
      </c>
    </row>
    <row r="39" spans="1:3" ht="29" x14ac:dyDescent="0.35">
      <c r="A39" s="1">
        <v>104540330</v>
      </c>
      <c r="B39" s="1" t="s">
        <v>52</v>
      </c>
      <c r="C39" s="1" t="s">
        <v>49</v>
      </c>
    </row>
    <row r="40" spans="1:3" ht="29" x14ac:dyDescent="0.35">
      <c r="A40" s="1">
        <v>104540240</v>
      </c>
      <c r="B40" s="1" t="s">
        <v>53</v>
      </c>
      <c r="C40" s="1" t="s">
        <v>49</v>
      </c>
    </row>
    <row r="41" spans="1:3" ht="29" x14ac:dyDescent="0.35">
      <c r="A41" s="1">
        <v>104540230</v>
      </c>
      <c r="B41" s="1" t="s">
        <v>54</v>
      </c>
      <c r="C41" s="1" t="s">
        <v>49</v>
      </c>
    </row>
    <row r="42" spans="1:3" ht="29" x14ac:dyDescent="0.35">
      <c r="A42" s="1">
        <v>104540310</v>
      </c>
      <c r="B42" s="1" t="s">
        <v>55</v>
      </c>
      <c r="C42" s="1" t="s">
        <v>49</v>
      </c>
    </row>
    <row r="43" spans="1:3" ht="29" x14ac:dyDescent="0.35">
      <c r="A43" s="1">
        <v>150001309</v>
      </c>
      <c r="B43" s="1" t="s">
        <v>56</v>
      </c>
      <c r="C43" s="1" t="s">
        <v>57</v>
      </c>
    </row>
    <row r="44" spans="1:3" ht="29" x14ac:dyDescent="0.35">
      <c r="A44" s="1">
        <v>104540280</v>
      </c>
      <c r="B44" s="1" t="s">
        <v>58</v>
      </c>
      <c r="C44" s="1" t="s">
        <v>37</v>
      </c>
    </row>
    <row r="45" spans="1:3" ht="29" x14ac:dyDescent="0.35">
      <c r="A45" s="1">
        <v>104540350</v>
      </c>
      <c r="B45" s="1" t="s">
        <v>59</v>
      </c>
      <c r="C45" s="1" t="s">
        <v>49</v>
      </c>
    </row>
    <row r="46" spans="1:3" ht="29" x14ac:dyDescent="0.35">
      <c r="A46" s="1">
        <v>150001770</v>
      </c>
      <c r="B46" s="1" t="s">
        <v>60</v>
      </c>
      <c r="C46" s="1" t="s">
        <v>23</v>
      </c>
    </row>
    <row r="47" spans="1:3" ht="29" x14ac:dyDescent="0.35">
      <c r="A47" s="1">
        <v>104540360</v>
      </c>
      <c r="B47" s="1" t="s">
        <v>61</v>
      </c>
      <c r="C47" s="1" t="s">
        <v>49</v>
      </c>
    </row>
    <row r="48" spans="1:3" ht="29" x14ac:dyDescent="0.35">
      <c r="A48" s="1">
        <v>104540210</v>
      </c>
      <c r="B48" s="1" t="s">
        <v>62</v>
      </c>
      <c r="C48" s="1" t="s">
        <v>57</v>
      </c>
    </row>
    <row r="49" spans="1:3" ht="29" x14ac:dyDescent="0.35">
      <c r="A49" s="1">
        <v>104540220</v>
      </c>
      <c r="B49" s="1" t="s">
        <v>63</v>
      </c>
      <c r="C49" s="1" t="s">
        <v>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base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Sebastián Ignacio Catalán Vásquez</dc:creator>
  <cp:lastModifiedBy>Sebastián Ignacio Catalán Vásquez</cp:lastModifiedBy>
  <dcterms:created xsi:type="dcterms:W3CDTF">2015-06-05T18:19:34Z</dcterms:created>
  <dcterms:modified xsi:type="dcterms:W3CDTF">2025-10-30T21:12:53Z</dcterms:modified>
</cp:coreProperties>
</file>