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esicotte/Library/Mobile Documents/com~apple~CloudDocs/Cambridge/MPhil Thesis/DATA/Morphology/"/>
    </mc:Choice>
  </mc:AlternateContent>
  <xr:revisionPtr revIDLastSave="0" documentId="13_ncr:1_{7E3B2D19-5A1D-604A-9A14-70564FA15A1F}" xr6:coauthVersionLast="47" xr6:coauthVersionMax="47" xr10:uidLastSave="{00000000-0000-0000-0000-000000000000}"/>
  <bookViews>
    <workbookView xWindow="0" yWindow="500" windowWidth="28800" windowHeight="17500" xr2:uid="{468D0B85-46BC-0B49-804C-904A074C7D74}"/>
  </bookViews>
  <sheets>
    <sheet name="Barley" sheetId="2" r:id="rId1"/>
    <sheet name="Spelt" sheetId="1" r:id="rId2"/>
    <sheet name="definitions" sheetId="3" r:id="rId3"/>
  </sheets>
  <definedNames>
    <definedName name="_xlchart.v1.0" hidden="1">Barley!$BE$23:$BE$45</definedName>
    <definedName name="_xlchart.v1.1" hidden="1">Barley!$BE$2:$BE$22</definedName>
    <definedName name="_xlchart.v1.10" hidden="1">Barley!$BE$23:$BE$45</definedName>
    <definedName name="_xlchart.v1.11" hidden="1">Barley!$BE$2:$BE$22</definedName>
    <definedName name="_xlchart.v1.12" hidden="1">Barley!$BE$46:$BE$66</definedName>
    <definedName name="_xlchart.v1.13" hidden="1">Barley!$BE$67:$BE$84</definedName>
    <definedName name="_xlchart.v1.14" hidden="1">Barley!$BE$85:$BE$90</definedName>
    <definedName name="_xlchart.v1.15" hidden="1">Barley!$BD$23:$BD$45</definedName>
    <definedName name="_xlchart.v1.16" hidden="1">Barley!$BD$2:$BD$22</definedName>
    <definedName name="_xlchart.v1.17" hidden="1">Barley!$BD$46:$BD$66</definedName>
    <definedName name="_xlchart.v1.18" hidden="1">Barley!$BD$67:$BD$84</definedName>
    <definedName name="_xlchart.v1.19" hidden="1">Barley!$BD$85:$BD$90</definedName>
    <definedName name="_xlchart.v1.2" hidden="1">Barley!$BE$46:$BE$66</definedName>
    <definedName name="_xlchart.v1.20" hidden="1">Barley!$BE$23:$BE$45</definedName>
    <definedName name="_xlchart.v1.21" hidden="1">Barley!$BE$2:$BE$22</definedName>
    <definedName name="_xlchart.v1.22" hidden="1">Barley!$BE$46:$BE$66</definedName>
    <definedName name="_xlchart.v1.23" hidden="1">Barley!$BE$67:$BE$84</definedName>
    <definedName name="_xlchart.v1.24" hidden="1">Barley!$BE$85:$BE$90</definedName>
    <definedName name="_xlchart.v1.25" hidden="1">Barley!$BD$23:$BD$45</definedName>
    <definedName name="_xlchart.v1.26" hidden="1">Barley!$BD$2:$BD$22</definedName>
    <definedName name="_xlchart.v1.27" hidden="1">Barley!$BD$46:$BD$66</definedName>
    <definedName name="_xlchart.v1.28" hidden="1">Barley!$BD$67:$BD$84</definedName>
    <definedName name="_xlchart.v1.29" hidden="1">Barley!$BD$85:$BD$90</definedName>
    <definedName name="_xlchart.v1.3" hidden="1">Barley!$BE$67:$BE$84</definedName>
    <definedName name="_xlchart.v1.30" hidden="1">Barley!$BD$23:$BD$45</definedName>
    <definedName name="_xlchart.v1.31" hidden="1">Barley!$BD$2:$BD$22</definedName>
    <definedName name="_xlchart.v1.32" hidden="1">Barley!$BD$46:$BD$66</definedName>
    <definedName name="_xlchart.v1.33" hidden="1">Barley!$BD$67:$BD$84</definedName>
    <definedName name="_xlchart.v1.34" hidden="1">Barley!$BD$85:$BD$90</definedName>
    <definedName name="_xlchart.v1.35" hidden="1">Barley!$BE$23:$BE$45</definedName>
    <definedName name="_xlchart.v1.36" hidden="1">Barley!$BE$2:$BE$22</definedName>
    <definedName name="_xlchart.v1.37" hidden="1">Barley!$BE$46:$BE$66</definedName>
    <definedName name="_xlchart.v1.38" hidden="1">Barley!$BE$67:$BE$84</definedName>
    <definedName name="_xlchart.v1.39" hidden="1">Barley!$BE$85:$BE$90</definedName>
    <definedName name="_xlchart.v1.4" hidden="1">Barley!$BE$85:$BE$90</definedName>
    <definedName name="_xlchart.v1.40" hidden="1">Barley!$BD$23:$BD$45</definedName>
    <definedName name="_xlchart.v1.41" hidden="1">Barley!$BD$2:$BD$22</definedName>
    <definedName name="_xlchart.v1.42" hidden="1">Barley!$BD$46:$BD$66</definedName>
    <definedName name="_xlchart.v1.43" hidden="1">Barley!$BD$67:$BD$84</definedName>
    <definedName name="_xlchart.v1.44" hidden="1">Barley!$BD$85:$BD$90</definedName>
    <definedName name="_xlchart.v1.45" hidden="1">Spelt!$BB$17:$BB$32</definedName>
    <definedName name="_xlchart.v1.46" hidden="1">Spelt!$BB$2:$BB$16</definedName>
    <definedName name="_xlchart.v1.47" hidden="1">Spelt!$BB$33:$BB$53</definedName>
    <definedName name="_xlchart.v1.48" hidden="1">Spelt!$BB$54:$BB$72</definedName>
    <definedName name="_xlchart.v1.49" hidden="1">Spelt!$BC$17:$BC$32</definedName>
    <definedName name="_xlchart.v1.5" hidden="1">Barley!$BD$23:$BD$45</definedName>
    <definedName name="_xlchart.v1.50" hidden="1">Spelt!$BC$2:$BC$16</definedName>
    <definedName name="_xlchart.v1.51" hidden="1">Spelt!$BC$34:$BC$53</definedName>
    <definedName name="_xlchart.v1.52" hidden="1">Spelt!$BC$54:$BC$72</definedName>
    <definedName name="_xlchart.v1.6" hidden="1">Barley!$BD$2:$BD$22</definedName>
    <definedName name="_xlchart.v1.7" hidden="1">Barley!$BD$46:$BD$66</definedName>
    <definedName name="_xlchart.v1.8" hidden="1">Barley!$BD$67:$BD$84</definedName>
    <definedName name="_xlchart.v1.9" hidden="1">Barley!$BD$85:$BD$90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1" i="2" l="1"/>
  <c r="F161" i="2"/>
  <c r="S161" i="2" s="1"/>
  <c r="E161" i="2"/>
  <c r="Q160" i="2"/>
  <c r="F160" i="2"/>
  <c r="S160" i="2" s="1"/>
  <c r="E160" i="2"/>
  <c r="Q159" i="2"/>
  <c r="F159" i="2"/>
  <c r="S159" i="2" s="1"/>
  <c r="E159" i="2"/>
  <c r="Q158" i="2"/>
  <c r="F158" i="2"/>
  <c r="S158" i="2" s="1"/>
  <c r="E158" i="2"/>
  <c r="Q157" i="2"/>
  <c r="F157" i="2"/>
  <c r="S157" i="2" s="1"/>
  <c r="E157" i="2"/>
  <c r="Q156" i="2"/>
  <c r="F156" i="2"/>
  <c r="S156" i="2" s="1"/>
  <c r="E156" i="2"/>
  <c r="Q155" i="2"/>
  <c r="F155" i="2"/>
  <c r="S155" i="2" s="1"/>
  <c r="E155" i="2"/>
  <c r="Q154" i="2"/>
  <c r="F154" i="2"/>
  <c r="S154" i="2" s="1"/>
  <c r="E154" i="2"/>
  <c r="Q153" i="2"/>
  <c r="F153" i="2"/>
  <c r="S153" i="2" s="1"/>
  <c r="E153" i="2"/>
  <c r="Q152" i="2"/>
  <c r="F152" i="2"/>
  <c r="S152" i="2" s="1"/>
  <c r="E152" i="2"/>
  <c r="Q151" i="2"/>
  <c r="F151" i="2"/>
  <c r="S151" i="2" s="1"/>
  <c r="E151" i="2"/>
  <c r="Q150" i="2"/>
  <c r="F150" i="2"/>
  <c r="S150" i="2" s="1"/>
  <c r="E150" i="2"/>
  <c r="Q149" i="2"/>
  <c r="F149" i="2"/>
  <c r="S149" i="2" s="1"/>
  <c r="E149" i="2"/>
  <c r="Q148" i="2"/>
  <c r="F148" i="2"/>
  <c r="S148" i="2" s="1"/>
  <c r="E148" i="2"/>
  <c r="Q147" i="2"/>
  <c r="F147" i="2"/>
  <c r="S147" i="2" s="1"/>
  <c r="E147" i="2"/>
  <c r="Q146" i="2"/>
  <c r="F146" i="2"/>
  <c r="S146" i="2" s="1"/>
  <c r="E146" i="2"/>
  <c r="Q145" i="2"/>
  <c r="F145" i="2"/>
  <c r="S145" i="2" s="1"/>
  <c r="E145" i="2"/>
  <c r="Q144" i="2"/>
  <c r="F144" i="2"/>
  <c r="S144" i="2" s="1"/>
  <c r="E144" i="2"/>
  <c r="Q143" i="2"/>
  <c r="F143" i="2"/>
  <c r="S143" i="2" s="1"/>
  <c r="E143" i="2"/>
  <c r="Q142" i="2"/>
  <c r="F142" i="2"/>
  <c r="S142" i="2" s="1"/>
  <c r="E142" i="2"/>
  <c r="Q141" i="2"/>
  <c r="F141" i="2"/>
  <c r="S141" i="2" s="1"/>
  <c r="E141" i="2"/>
  <c r="Q140" i="2"/>
  <c r="F140" i="2"/>
  <c r="S140" i="2" s="1"/>
  <c r="E140" i="2"/>
  <c r="Q139" i="2"/>
  <c r="F139" i="2"/>
  <c r="S139" i="2" s="1"/>
  <c r="E139" i="2"/>
  <c r="Q138" i="2"/>
  <c r="F138" i="2"/>
  <c r="S138" i="2" s="1"/>
  <c r="E138" i="2"/>
  <c r="Q137" i="2"/>
  <c r="F137" i="2"/>
  <c r="S137" i="2" s="1"/>
  <c r="E137" i="2"/>
  <c r="Q136" i="2"/>
  <c r="F136" i="2"/>
  <c r="S136" i="2" s="1"/>
  <c r="E136" i="2"/>
  <c r="Q135" i="2"/>
  <c r="F135" i="2"/>
  <c r="S135" i="2" s="1"/>
  <c r="E135" i="2"/>
  <c r="Q134" i="2"/>
  <c r="F134" i="2"/>
  <c r="S134" i="2" s="1"/>
  <c r="E134" i="2"/>
  <c r="Q133" i="2"/>
  <c r="F133" i="2"/>
  <c r="S133" i="2" s="1"/>
  <c r="E133" i="2"/>
  <c r="Q132" i="2"/>
  <c r="F132" i="2"/>
  <c r="S132" i="2" s="1"/>
  <c r="E132" i="2"/>
  <c r="Q131" i="2"/>
  <c r="F131" i="2"/>
  <c r="S131" i="2" s="1"/>
  <c r="E131" i="2"/>
  <c r="Q130" i="2"/>
  <c r="F130" i="2"/>
  <c r="S130" i="2" s="1"/>
  <c r="E130" i="2"/>
  <c r="Q129" i="2"/>
  <c r="F129" i="2"/>
  <c r="S129" i="2" s="1"/>
  <c r="E129" i="2"/>
  <c r="Q128" i="2"/>
  <c r="F128" i="2"/>
  <c r="S128" i="2" s="1"/>
  <c r="E128" i="2"/>
  <c r="Q127" i="2"/>
  <c r="F127" i="2"/>
  <c r="S127" i="2" s="1"/>
  <c r="E127" i="2"/>
  <c r="Q126" i="2"/>
  <c r="F126" i="2"/>
  <c r="S126" i="2" s="1"/>
  <c r="E126" i="2"/>
  <c r="Q125" i="2"/>
  <c r="F125" i="2"/>
  <c r="S125" i="2" s="1"/>
  <c r="E125" i="2"/>
  <c r="Q124" i="2"/>
  <c r="F124" i="2"/>
  <c r="S124" i="2" s="1"/>
  <c r="E124" i="2"/>
  <c r="Q123" i="2"/>
  <c r="F123" i="2"/>
  <c r="S123" i="2" s="1"/>
  <c r="E123" i="2"/>
  <c r="Q122" i="2"/>
  <c r="F122" i="2"/>
  <c r="S122" i="2" s="1"/>
  <c r="E122" i="2"/>
  <c r="Q121" i="2"/>
  <c r="F121" i="2"/>
  <c r="S121" i="2" s="1"/>
  <c r="E121" i="2"/>
  <c r="Q120" i="2"/>
  <c r="F120" i="2"/>
  <c r="S120" i="2" s="1"/>
  <c r="E120" i="2"/>
  <c r="Q119" i="2"/>
  <c r="F119" i="2"/>
  <c r="S119" i="2" s="1"/>
  <c r="E119" i="2"/>
  <c r="Q118" i="2"/>
  <c r="F118" i="2"/>
  <c r="S118" i="2" s="1"/>
  <c r="E118" i="2"/>
  <c r="Q117" i="2"/>
  <c r="F117" i="2"/>
  <c r="S117" i="2" s="1"/>
  <c r="E117" i="2"/>
  <c r="Q116" i="2"/>
  <c r="F116" i="2"/>
  <c r="S116" i="2" s="1"/>
  <c r="E116" i="2"/>
  <c r="Q115" i="2"/>
  <c r="F115" i="2"/>
  <c r="S115" i="2" s="1"/>
  <c r="E115" i="2"/>
  <c r="Q114" i="2"/>
  <c r="F114" i="2"/>
  <c r="S114" i="2" s="1"/>
  <c r="E114" i="2"/>
  <c r="Q113" i="2"/>
  <c r="F113" i="2"/>
  <c r="S113" i="2" s="1"/>
  <c r="E113" i="2"/>
  <c r="Q112" i="2"/>
  <c r="F112" i="2"/>
  <c r="S112" i="2" s="1"/>
  <c r="E112" i="2"/>
  <c r="Q111" i="2"/>
  <c r="F111" i="2"/>
  <c r="S111" i="2" s="1"/>
  <c r="E111" i="2"/>
  <c r="Q110" i="2"/>
  <c r="F110" i="2"/>
  <c r="S110" i="2" s="1"/>
  <c r="E110" i="2"/>
  <c r="Q109" i="2"/>
  <c r="F109" i="2"/>
  <c r="S109" i="2" s="1"/>
  <c r="E109" i="2"/>
  <c r="Q108" i="2"/>
  <c r="F108" i="2"/>
  <c r="S108" i="2" s="1"/>
  <c r="E108" i="2"/>
  <c r="Q107" i="2"/>
  <c r="F107" i="2"/>
  <c r="S107" i="2" s="1"/>
  <c r="E107" i="2"/>
  <c r="Q106" i="2"/>
  <c r="F106" i="2"/>
  <c r="S106" i="2" s="1"/>
  <c r="E106" i="2"/>
  <c r="Q105" i="2"/>
  <c r="F105" i="2"/>
  <c r="S105" i="2" s="1"/>
  <c r="E105" i="2"/>
  <c r="Q104" i="2"/>
  <c r="F104" i="2"/>
  <c r="S104" i="2" s="1"/>
  <c r="E104" i="2"/>
  <c r="Q103" i="2"/>
  <c r="F103" i="2"/>
  <c r="S103" i="2" s="1"/>
  <c r="E103" i="2"/>
  <c r="Q102" i="2"/>
  <c r="F102" i="2"/>
  <c r="S102" i="2" s="1"/>
  <c r="E102" i="2"/>
  <c r="Q101" i="2"/>
  <c r="F101" i="2"/>
  <c r="S101" i="2" s="1"/>
  <c r="E101" i="2"/>
  <c r="Q100" i="2"/>
  <c r="F100" i="2"/>
  <c r="S100" i="2" s="1"/>
  <c r="E100" i="2"/>
  <c r="Q99" i="2"/>
  <c r="F99" i="2"/>
  <c r="S99" i="2" s="1"/>
  <c r="E99" i="2"/>
  <c r="Q98" i="2"/>
  <c r="F98" i="2"/>
  <c r="S98" i="2" s="1"/>
  <c r="E98" i="2"/>
  <c r="Q97" i="2"/>
  <c r="F97" i="2"/>
  <c r="S97" i="2" s="1"/>
  <c r="E97" i="2"/>
  <c r="Q96" i="2"/>
  <c r="F96" i="2"/>
  <c r="S96" i="2" s="1"/>
  <c r="E96" i="2"/>
  <c r="Q95" i="2"/>
  <c r="F95" i="2"/>
  <c r="S95" i="2" s="1"/>
  <c r="E95" i="2"/>
  <c r="Q94" i="2"/>
  <c r="F94" i="2"/>
  <c r="S94" i="2" s="1"/>
  <c r="E94" i="2"/>
  <c r="Q93" i="2"/>
  <c r="F93" i="2"/>
  <c r="S93" i="2" s="1"/>
  <c r="E93" i="2"/>
  <c r="Q92" i="2"/>
  <c r="F92" i="2"/>
  <c r="S92" i="2" s="1"/>
  <c r="E92" i="2"/>
  <c r="Q91" i="2"/>
  <c r="F91" i="2"/>
  <c r="S91" i="2" s="1"/>
  <c r="E91" i="2"/>
  <c r="Q86" i="2"/>
  <c r="Q87" i="2"/>
  <c r="Q88" i="2"/>
  <c r="Q89" i="2"/>
  <c r="Q90" i="2"/>
  <c r="Q85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67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46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Q35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10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2" i="1"/>
  <c r="C11" i="3"/>
  <c r="W6" i="1"/>
  <c r="W5" i="1"/>
  <c r="W6" i="2"/>
  <c r="W5" i="2"/>
  <c r="F2" i="2"/>
  <c r="AN5" i="2"/>
  <c r="AP6" i="2"/>
  <c r="AP5" i="2"/>
  <c r="AP4" i="2"/>
  <c r="AP3" i="2"/>
  <c r="AP2" i="2"/>
  <c r="AO6" i="2"/>
  <c r="AO5" i="2"/>
  <c r="AO4" i="2"/>
  <c r="AO3" i="2"/>
  <c r="AO2" i="2"/>
  <c r="AN6" i="2"/>
  <c r="AN4" i="2"/>
  <c r="AN3" i="2"/>
  <c r="AN2" i="2"/>
  <c r="AM5" i="2"/>
  <c r="AM6" i="2"/>
  <c r="AM4" i="2"/>
  <c r="AM3" i="2"/>
  <c r="AM2" i="2"/>
  <c r="AL6" i="2"/>
  <c r="AL5" i="2"/>
  <c r="AL4" i="2"/>
  <c r="AL3" i="2"/>
  <c r="AL2" i="2"/>
  <c r="AK6" i="2"/>
  <c r="AK5" i="2"/>
  <c r="AK4" i="2"/>
  <c r="AK3" i="2"/>
  <c r="AK2" i="2"/>
  <c r="AI6" i="2"/>
  <c r="AI5" i="2"/>
  <c r="AI4" i="2"/>
  <c r="AI3" i="2"/>
  <c r="AI2" i="2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8" i="1"/>
  <c r="G18" i="1" s="1"/>
  <c r="F19" i="1"/>
  <c r="F20" i="1"/>
  <c r="F21" i="1"/>
  <c r="G21" i="1" s="1"/>
  <c r="F22" i="1"/>
  <c r="G22" i="1" s="1"/>
  <c r="F23" i="1"/>
  <c r="F24" i="1"/>
  <c r="F25" i="1"/>
  <c r="G25" i="1" s="1"/>
  <c r="F26" i="1"/>
  <c r="F27" i="1"/>
  <c r="G27" i="1" s="1"/>
  <c r="F28" i="1"/>
  <c r="F29" i="1"/>
  <c r="F30" i="1"/>
  <c r="G30" i="1" s="1"/>
  <c r="F31" i="1"/>
  <c r="F32" i="1"/>
  <c r="G32" i="1" s="1"/>
  <c r="F33" i="1"/>
  <c r="F35" i="1"/>
  <c r="G35" i="1" s="1"/>
  <c r="F36" i="1"/>
  <c r="F37" i="1"/>
  <c r="G37" i="1" s="1"/>
  <c r="F38" i="1"/>
  <c r="F39" i="1"/>
  <c r="F40" i="1"/>
  <c r="F41" i="1"/>
  <c r="G41" i="1" s="1"/>
  <c r="F42" i="1"/>
  <c r="G42" i="1" s="1"/>
  <c r="F43" i="1"/>
  <c r="F44" i="1"/>
  <c r="G44" i="1" s="1"/>
  <c r="F45" i="1"/>
  <c r="F46" i="1"/>
  <c r="G46" i="1" s="1"/>
  <c r="F47" i="1"/>
  <c r="F48" i="1"/>
  <c r="F49" i="1"/>
  <c r="F50" i="1"/>
  <c r="G50" i="1" s="1"/>
  <c r="F51" i="1"/>
  <c r="G51" i="1" s="1"/>
  <c r="F52" i="1"/>
  <c r="F53" i="1"/>
  <c r="G53" i="1" s="1"/>
  <c r="F54" i="1"/>
  <c r="F55" i="1"/>
  <c r="G55" i="1" s="1"/>
  <c r="F57" i="1"/>
  <c r="F58" i="1"/>
  <c r="F59" i="1"/>
  <c r="F60" i="1"/>
  <c r="G60" i="1" s="1"/>
  <c r="F61" i="1"/>
  <c r="G61" i="1" s="1"/>
  <c r="F62" i="1"/>
  <c r="F63" i="1"/>
  <c r="G63" i="1" s="1"/>
  <c r="F64" i="1"/>
  <c r="F65" i="1"/>
  <c r="F66" i="1"/>
  <c r="G66" i="1" s="1"/>
  <c r="F67" i="1"/>
  <c r="F68" i="1"/>
  <c r="F69" i="1"/>
  <c r="G69" i="1" s="1"/>
  <c r="F70" i="1"/>
  <c r="G70" i="1" s="1"/>
  <c r="F71" i="1"/>
  <c r="F72" i="1"/>
  <c r="G72" i="1" s="1"/>
  <c r="F73" i="1"/>
  <c r="F74" i="1"/>
  <c r="F75" i="1"/>
  <c r="G75" i="1" s="1"/>
  <c r="F2" i="1"/>
  <c r="G2" i="1" s="1"/>
  <c r="Z2" i="1"/>
  <c r="AA2" i="1"/>
  <c r="AB2" i="1"/>
  <c r="AF2" i="1"/>
  <c r="Z3" i="1"/>
  <c r="AA3" i="1"/>
  <c r="AB3" i="1"/>
  <c r="AF3" i="1"/>
  <c r="Z4" i="1"/>
  <c r="AA4" i="1"/>
  <c r="AB4" i="1"/>
  <c r="AF4" i="1"/>
  <c r="Z5" i="1"/>
  <c r="AA5" i="1"/>
  <c r="AB5" i="1"/>
  <c r="AF5" i="1"/>
  <c r="AB6" i="2"/>
  <c r="AB5" i="2"/>
  <c r="AB4" i="2"/>
  <c r="AB3" i="2"/>
  <c r="AB2" i="2"/>
  <c r="AA6" i="2"/>
  <c r="AA5" i="2"/>
  <c r="AA4" i="2"/>
  <c r="AA3" i="2"/>
  <c r="AA2" i="2"/>
  <c r="Z6" i="2"/>
  <c r="Z5" i="2"/>
  <c r="Z4" i="2"/>
  <c r="Z3" i="2"/>
  <c r="Z2" i="2"/>
  <c r="F86" i="2"/>
  <c r="F87" i="2"/>
  <c r="F88" i="2"/>
  <c r="F89" i="2"/>
  <c r="F90" i="2"/>
  <c r="F85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67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46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3" i="2"/>
  <c r="AF6" i="2"/>
  <c r="AF5" i="2"/>
  <c r="AF4" i="2"/>
  <c r="AF3" i="2"/>
  <c r="AF2" i="2"/>
  <c r="F3" i="2"/>
  <c r="F4" i="2"/>
  <c r="F5" i="2"/>
  <c r="AD2" i="2" s="1"/>
  <c r="AE2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86" i="2"/>
  <c r="E87" i="2"/>
  <c r="E88" i="2"/>
  <c r="E89" i="2"/>
  <c r="E90" i="2"/>
  <c r="E85" i="2"/>
  <c r="E68" i="2"/>
  <c r="E69" i="2"/>
  <c r="E70" i="2"/>
  <c r="AC5" i="2" s="1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67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46" i="2"/>
  <c r="E22" i="2"/>
  <c r="E21" i="2"/>
  <c r="E20" i="2"/>
  <c r="E45" i="2"/>
  <c r="E44" i="2"/>
  <c r="E4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3" i="2"/>
  <c r="E19" i="2"/>
  <c r="E18" i="2"/>
  <c r="E1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AC2" i="2" s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2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AC6" i="2" l="1"/>
  <c r="AC4" i="2"/>
  <c r="AD6" i="2"/>
  <c r="AE6" i="2" s="1"/>
  <c r="AD4" i="2"/>
  <c r="AE4" i="2" s="1"/>
  <c r="AD5" i="2"/>
  <c r="AE5" i="2" s="1"/>
  <c r="AD3" i="2"/>
  <c r="AE3" i="2" s="1"/>
  <c r="AC3" i="2"/>
  <c r="G23" i="1"/>
  <c r="AC5" i="1"/>
  <c r="AD5" i="1"/>
  <c r="AE5" i="1" s="1"/>
  <c r="AD4" i="1"/>
  <c r="AE4" i="1" s="1"/>
  <c r="AC4" i="1"/>
  <c r="AC3" i="1"/>
  <c r="AD3" i="1"/>
  <c r="AE3" i="1"/>
  <c r="G68" i="1"/>
  <c r="G59" i="1"/>
  <c r="G49" i="1"/>
  <c r="G39" i="1"/>
  <c r="G29" i="1"/>
  <c r="G20" i="1"/>
  <c r="G67" i="1"/>
  <c r="G58" i="1"/>
  <c r="G47" i="1"/>
  <c r="G38" i="1"/>
  <c r="G28" i="1"/>
  <c r="G19" i="1"/>
  <c r="G74" i="1"/>
  <c r="G64" i="1"/>
  <c r="G54" i="1"/>
  <c r="G45" i="1"/>
  <c r="G36" i="1"/>
  <c r="G26" i="1"/>
  <c r="G71" i="1"/>
  <c r="G62" i="1"/>
  <c r="G52" i="1"/>
  <c r="G43" i="1"/>
  <c r="G33" i="1"/>
  <c r="G24" i="1"/>
  <c r="AD2" i="1"/>
  <c r="AE2" i="1" s="1"/>
  <c r="G73" i="1"/>
  <c r="G65" i="1"/>
  <c r="G57" i="1"/>
  <c r="G48" i="1"/>
  <c r="G40" i="1"/>
  <c r="G31" i="1"/>
  <c r="AC2" i="1"/>
  <c r="G10" i="1"/>
</calcChain>
</file>

<file path=xl/sharedStrings.xml><?xml version="1.0" encoding="utf-8"?>
<sst xmlns="http://schemas.openxmlformats.org/spreadsheetml/2006/main" count="1109" uniqueCount="261">
  <si>
    <t>SeedID</t>
  </si>
  <si>
    <t>L (mm)</t>
  </si>
  <si>
    <t>W (mm)</t>
  </si>
  <si>
    <t>H (mm)</t>
  </si>
  <si>
    <t>endosperm</t>
  </si>
  <si>
    <t>color</t>
  </si>
  <si>
    <t>distortion</t>
  </si>
  <si>
    <t>blisters</t>
  </si>
  <si>
    <t>cracks</t>
  </si>
  <si>
    <t>luster</t>
  </si>
  <si>
    <t>dirt</t>
  </si>
  <si>
    <t>1.0x</t>
  </si>
  <si>
    <t>glume impressions</t>
  </si>
  <si>
    <t>dirt level</t>
  </si>
  <si>
    <t>1S.1</t>
  </si>
  <si>
    <t>no</t>
  </si>
  <si>
    <t>light brown</t>
  </si>
  <si>
    <t>no change</t>
  </si>
  <si>
    <t>none</t>
  </si>
  <si>
    <t>clear VF, ridges, and lines</t>
  </si>
  <si>
    <t>dull</t>
  </si>
  <si>
    <t>1S.2</t>
  </si>
  <si>
    <t>yes</t>
  </si>
  <si>
    <t>brown</t>
  </si>
  <si>
    <t>low</t>
  </si>
  <si>
    <t>VF,  ridges, some lines</t>
  </si>
  <si>
    <t>mid/dull</t>
  </si>
  <si>
    <t>1S.3</t>
  </si>
  <si>
    <t>dark brown</t>
  </si>
  <si>
    <t>medium</t>
  </si>
  <si>
    <t>VF, ridges, no lines</t>
  </si>
  <si>
    <t>mid</t>
  </si>
  <si>
    <t>1S.4</t>
  </si>
  <si>
    <t>dark brown/black</t>
  </si>
  <si>
    <t>high</t>
  </si>
  <si>
    <t xml:space="preserve">VF, no lines, no ridges </t>
  </si>
  <si>
    <t>mid/shiny</t>
  </si>
  <si>
    <t>1S.5</t>
  </si>
  <si>
    <t>black</t>
  </si>
  <si>
    <t>unrecognizable</t>
  </si>
  <si>
    <t>extreme</t>
  </si>
  <si>
    <t>No VF/lines/ridges</t>
  </si>
  <si>
    <t>shiny</t>
  </si>
  <si>
    <t>covered</t>
  </si>
  <si>
    <t>1S.6</t>
  </si>
  <si>
    <t>1S.7</t>
  </si>
  <si>
    <t>1S.8</t>
  </si>
  <si>
    <t>1S.9</t>
  </si>
  <si>
    <t>1S.10</t>
  </si>
  <si>
    <t>1S.11</t>
  </si>
  <si>
    <t>1S.12</t>
  </si>
  <si>
    <t>1S.13</t>
  </si>
  <si>
    <t>1S.14</t>
  </si>
  <si>
    <t>1S.15</t>
  </si>
  <si>
    <t>2S.1</t>
  </si>
  <si>
    <t>2S.2</t>
  </si>
  <si>
    <t>2S.3</t>
  </si>
  <si>
    <t>2S.4</t>
  </si>
  <si>
    <t>2S.5</t>
  </si>
  <si>
    <t>2S.6</t>
  </si>
  <si>
    <t>2S.7</t>
  </si>
  <si>
    <t>2S.8</t>
  </si>
  <si>
    <t>2S.9</t>
  </si>
  <si>
    <t>2S.10</t>
  </si>
  <si>
    <t>2S.11</t>
  </si>
  <si>
    <t>2S.12</t>
  </si>
  <si>
    <t>2S.13</t>
  </si>
  <si>
    <t>2S.14</t>
  </si>
  <si>
    <t>2S.15</t>
  </si>
  <si>
    <t>2S.16</t>
  </si>
  <si>
    <t>horizontal lines</t>
  </si>
  <si>
    <t>4B.5</t>
  </si>
  <si>
    <t>4B.6</t>
  </si>
  <si>
    <t>4B.7</t>
  </si>
  <si>
    <t>4B.8</t>
  </si>
  <si>
    <t>4B.9</t>
  </si>
  <si>
    <t>4B.10</t>
  </si>
  <si>
    <t>4B.11</t>
  </si>
  <si>
    <t>4B.12</t>
  </si>
  <si>
    <t>4B.13</t>
  </si>
  <si>
    <t>4B.14</t>
  </si>
  <si>
    <t>4B.15</t>
  </si>
  <si>
    <t>4B.16</t>
  </si>
  <si>
    <t>4B.17</t>
  </si>
  <si>
    <t>4B.18</t>
  </si>
  <si>
    <t>endosperm expansion</t>
  </si>
  <si>
    <t>endosoerm expansion</t>
  </si>
  <si>
    <t>starting to split</t>
  </si>
  <si>
    <t>low emittance</t>
  </si>
  <si>
    <t>blistering</t>
  </si>
  <si>
    <t>goosbumps</t>
  </si>
  <si>
    <t>VF visibility</t>
  </si>
  <si>
    <t>3S.1</t>
  </si>
  <si>
    <t>3S.2</t>
  </si>
  <si>
    <t>3S.3</t>
  </si>
  <si>
    <t>3S.4</t>
  </si>
  <si>
    <t>3S.5</t>
  </si>
  <si>
    <t>3S.6</t>
  </si>
  <si>
    <t>3S.7</t>
  </si>
  <si>
    <t>3S.8</t>
  </si>
  <si>
    <t>3S.9</t>
  </si>
  <si>
    <t>3S.10</t>
  </si>
  <si>
    <t>3S.11</t>
  </si>
  <si>
    <t>3S.12</t>
  </si>
  <si>
    <t>3S.13</t>
  </si>
  <si>
    <t>3S.14</t>
  </si>
  <si>
    <t>3S.15</t>
  </si>
  <si>
    <t>3S.16</t>
  </si>
  <si>
    <t>3S.17</t>
  </si>
  <si>
    <t>3S.18</t>
  </si>
  <si>
    <t>3S.19</t>
  </si>
  <si>
    <t>3S.20</t>
  </si>
  <si>
    <t>3S.21</t>
  </si>
  <si>
    <t>1S</t>
  </si>
  <si>
    <t>L:W</t>
  </si>
  <si>
    <t>2S</t>
  </si>
  <si>
    <t>clear, defined, deep</t>
  </si>
  <si>
    <t>flat</t>
  </si>
  <si>
    <t>eruptiung</t>
  </si>
  <si>
    <t>3S</t>
  </si>
  <si>
    <t>very shallow</t>
  </si>
  <si>
    <t>slightly undefined/ shallower</t>
  </si>
  <si>
    <t>4S</t>
  </si>
  <si>
    <t>4S.1</t>
  </si>
  <si>
    <t>4S.2</t>
  </si>
  <si>
    <t>4S.3</t>
  </si>
  <si>
    <t>4S.4</t>
  </si>
  <si>
    <t>4S.5</t>
  </si>
  <si>
    <t>4S.6</t>
  </si>
  <si>
    <t>4S.7</t>
  </si>
  <si>
    <t>4S.8</t>
  </si>
  <si>
    <t>4S.9</t>
  </si>
  <si>
    <t>4S.10</t>
  </si>
  <si>
    <t>4S.11</t>
  </si>
  <si>
    <t>4S.12</t>
  </si>
  <si>
    <t>4S.13</t>
  </si>
  <si>
    <t>4S.14</t>
  </si>
  <si>
    <t>4S.15</t>
  </si>
  <si>
    <t>4S.16</t>
  </si>
  <si>
    <t>4S.17</t>
  </si>
  <si>
    <t>4S.18</t>
  </si>
  <si>
    <t>4S.19</t>
  </si>
  <si>
    <t>GI</t>
  </si>
  <si>
    <t>4B</t>
  </si>
  <si>
    <t>1B.1</t>
  </si>
  <si>
    <t>1B.2</t>
  </si>
  <si>
    <t>1B.3</t>
  </si>
  <si>
    <t>1B.4</t>
  </si>
  <si>
    <t>1B.5</t>
  </si>
  <si>
    <t>1B.6</t>
  </si>
  <si>
    <t>1B.7</t>
  </si>
  <si>
    <t>1B.8</t>
  </si>
  <si>
    <t>1B.9</t>
  </si>
  <si>
    <t>1B.10</t>
  </si>
  <si>
    <t>1B.11</t>
  </si>
  <si>
    <t>1B.12</t>
  </si>
  <si>
    <t>1B.13</t>
  </si>
  <si>
    <t>1B.14</t>
  </si>
  <si>
    <t>1B.15</t>
  </si>
  <si>
    <t>1B.16</t>
  </si>
  <si>
    <t>1B.17</t>
  </si>
  <si>
    <t>1B.18</t>
  </si>
  <si>
    <t>1B.19</t>
  </si>
  <si>
    <t>1B.20</t>
  </si>
  <si>
    <t>1B</t>
  </si>
  <si>
    <t>2B</t>
  </si>
  <si>
    <t>2B.1</t>
  </si>
  <si>
    <t>2B.2</t>
  </si>
  <si>
    <t>2B.3</t>
  </si>
  <si>
    <t>2B.4</t>
  </si>
  <si>
    <t>2B.5</t>
  </si>
  <si>
    <t>2B.6</t>
  </si>
  <si>
    <t>2B.7</t>
  </si>
  <si>
    <t>2B.8</t>
  </si>
  <si>
    <t>2B.9</t>
  </si>
  <si>
    <t>2B.10</t>
  </si>
  <si>
    <t>2B.11</t>
  </si>
  <si>
    <t>2B.12</t>
  </si>
  <si>
    <t>2B.13</t>
  </si>
  <si>
    <t>2B.14</t>
  </si>
  <si>
    <t>2B.15</t>
  </si>
  <si>
    <t>2B.16</t>
  </si>
  <si>
    <t>2B.17</t>
  </si>
  <si>
    <t>2B.18</t>
  </si>
  <si>
    <t>2B.19</t>
  </si>
  <si>
    <t>2B.20</t>
  </si>
  <si>
    <t>2B.21</t>
  </si>
  <si>
    <t>Est Volume</t>
  </si>
  <si>
    <t>husk</t>
  </si>
  <si>
    <t>2B.22</t>
  </si>
  <si>
    <t>2B.23</t>
  </si>
  <si>
    <t>1B.21</t>
  </si>
  <si>
    <t>3B</t>
  </si>
  <si>
    <t>3B.1</t>
  </si>
  <si>
    <t>3B.2</t>
  </si>
  <si>
    <t>3B.3</t>
  </si>
  <si>
    <t>3B.4</t>
  </si>
  <si>
    <t>3B.5</t>
  </si>
  <si>
    <t>3B.6</t>
  </si>
  <si>
    <t>3B.7</t>
  </si>
  <si>
    <t>3B.8</t>
  </si>
  <si>
    <t>3B.9</t>
  </si>
  <si>
    <t>3B.10</t>
  </si>
  <si>
    <t>3B.11</t>
  </si>
  <si>
    <t>3B.12</t>
  </si>
  <si>
    <t>3B.13</t>
  </si>
  <si>
    <t>3B.14</t>
  </si>
  <si>
    <t>3B.15</t>
  </si>
  <si>
    <t>3B.16</t>
  </si>
  <si>
    <t>3B.17</t>
  </si>
  <si>
    <t>3B.18</t>
  </si>
  <si>
    <t>3B.19</t>
  </si>
  <si>
    <t>3B.20</t>
  </si>
  <si>
    <t>3B.21</t>
  </si>
  <si>
    <t>4B.1</t>
  </si>
  <si>
    <t>4B.2</t>
  </si>
  <si>
    <t>4B.3</t>
  </si>
  <si>
    <t>4B.4</t>
  </si>
  <si>
    <t>5B</t>
  </si>
  <si>
    <t>5B.1</t>
  </si>
  <si>
    <t>5B.2</t>
  </si>
  <si>
    <t>5B.3</t>
  </si>
  <si>
    <t>5B.4</t>
  </si>
  <si>
    <t>5B.5</t>
  </si>
  <si>
    <t>5B.6</t>
  </si>
  <si>
    <t>Category</t>
  </si>
  <si>
    <t>Avg L:W</t>
  </si>
  <si>
    <t>multivariate correlation?</t>
  </si>
  <si>
    <t>BARLEY</t>
  </si>
  <si>
    <t>meas</t>
  </si>
  <si>
    <t>L</t>
  </si>
  <si>
    <t>W</t>
  </si>
  <si>
    <t>H</t>
  </si>
  <si>
    <t>avg L</t>
  </si>
  <si>
    <t>avg W</t>
  </si>
  <si>
    <t>avg H</t>
  </si>
  <si>
    <t>avg L:W</t>
  </si>
  <si>
    <t>est V</t>
  </si>
  <si>
    <t>diff V</t>
  </si>
  <si>
    <t>SUM</t>
  </si>
  <si>
    <t>est Volume</t>
  </si>
  <si>
    <t>shape</t>
  </si>
  <si>
    <t>SPELT</t>
  </si>
  <si>
    <t>SUM_B</t>
  </si>
  <si>
    <t>SUM_S</t>
  </si>
  <si>
    <t>most  charred</t>
  </si>
  <si>
    <t>least charred</t>
  </si>
  <si>
    <t>glu</t>
  </si>
  <si>
    <t>back ridges and glume lines present</t>
  </si>
  <si>
    <t>ridges loose definition, lines present</t>
  </si>
  <si>
    <t>no ridges, lines presesnt</t>
  </si>
  <si>
    <t>lines must be seen under microscope</t>
  </si>
  <si>
    <t>no lines</t>
  </si>
  <si>
    <t>endo exp</t>
  </si>
  <si>
    <t>endo</t>
  </si>
  <si>
    <t>Column1</t>
  </si>
  <si>
    <t>Column2</t>
  </si>
  <si>
    <t>Column3</t>
  </si>
  <si>
    <t>Mass</t>
  </si>
  <si>
    <t>Mass_test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</si>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</sst>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/>
    <xf numFmtId="0" fontId="0" fillId="6" borderId="0" xfId="0" applyFill="1"/>
    <xf numFmtId="0" fontId="0" fillId="6" borderId="2" xfId="0" applyFill="1" applyBorder="1"/>
    <xf numFmtId="0" fontId="0" fillId="0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Barley!$BB$1</c:f>
              <c:strCache>
                <c:ptCount val="1"/>
                <c:pt idx="0">
                  <c:v>Avg L:W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Barley!$BA$2:$BA$6</c:f>
              <c:strCache>
                <c:ptCount val="5"/>
                <c:pt idx="0">
                  <c:v>1B</c:v>
                </c:pt>
                <c:pt idx="1">
                  <c:v>2B</c:v>
                </c:pt>
                <c:pt idx="2">
                  <c:v>3B</c:v>
                </c:pt>
                <c:pt idx="3">
                  <c:v>4B</c:v>
                </c:pt>
                <c:pt idx="4">
                  <c:v>5B</c:v>
                </c:pt>
              </c:strCache>
            </c:strRef>
          </c:xVal>
          <c:yVal>
            <c:numRef>
              <c:f>Barley!$BB$2:$BB$6</c:f>
              <c:numCache>
                <c:formatCode>General</c:formatCode>
                <c:ptCount val="5"/>
                <c:pt idx="0">
                  <c:v>1.7969999999999999</c:v>
                </c:pt>
                <c:pt idx="1">
                  <c:v>1.7649999999999999</c:v>
                </c:pt>
                <c:pt idx="2">
                  <c:v>1.6259999999999999</c:v>
                </c:pt>
                <c:pt idx="3">
                  <c:v>1.619</c:v>
                </c:pt>
                <c:pt idx="4">
                  <c:v>1.7450000000000001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B-C749-BAFC-8D8689E1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29007"/>
        <c:axId val="287204655"/>
      </c:scatterChart>
      <c:valAx>
        <c:axId val="54722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04655"/>
        <c:crosses val="autoZero"/>
        <c:crossBetween val="midCat"/>
      </c:valAx>
      <c:valAx>
        <c:axId val="28720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Barley!$BD$1</c:f>
              <c:strCache>
                <c:ptCount val="1"/>
                <c:pt idx="0">
                  <c:v>L:W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Barley!$BC$2:$BC$90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</c:numCache>
            </c:numRef>
          </c:xVal>
          <c:yVal>
            <c:numRef>
              <c:f>Barley!$BD$2:$BD$90</c:f>
              <c:numCache>
                <c:formatCode>General</c:formatCode>
                <c:ptCount val="89"/>
                <c:pt idx="0">
                  <c:v>1.76666667</c:v>
                </c:pt>
                <c:pt idx="1">
                  <c:v>1.6857142899999999</c:v>
                </c:pt>
                <c:pt idx="2">
                  <c:v>1.8181818199999999</c:v>
                </c:pt>
                <c:pt idx="3">
                  <c:v>1.71875</c:v>
                </c:pt>
                <c:pt idx="4">
                  <c:v>1.6857142899999999</c:v>
                </c:pt>
                <c:pt idx="5">
                  <c:v>1.71428571</c:v>
                </c:pt>
                <c:pt idx="6">
                  <c:v>1.8965517199999999</c:v>
                </c:pt>
                <c:pt idx="7">
                  <c:v>1.69230769</c:v>
                </c:pt>
                <c:pt idx="8">
                  <c:v>1.74193548</c:v>
                </c:pt>
                <c:pt idx="9">
                  <c:v>2.0344827599999999</c:v>
                </c:pt>
                <c:pt idx="10">
                  <c:v>1.76666667</c:v>
                </c:pt>
                <c:pt idx="11">
                  <c:v>1.6774193500000001</c:v>
                </c:pt>
                <c:pt idx="12">
                  <c:v>1.70588235</c:v>
                </c:pt>
                <c:pt idx="13">
                  <c:v>1.90494297</c:v>
                </c:pt>
                <c:pt idx="14">
                  <c:v>1.8498402599999999</c:v>
                </c:pt>
                <c:pt idx="15">
                  <c:v>1.83088235</c:v>
                </c:pt>
                <c:pt idx="16">
                  <c:v>2.08</c:v>
                </c:pt>
                <c:pt idx="17">
                  <c:v>1.6026936000000001</c:v>
                </c:pt>
                <c:pt idx="18">
                  <c:v>2.1056105600000001</c:v>
                </c:pt>
                <c:pt idx="19">
                  <c:v>1.7974276499999999</c:v>
                </c:pt>
                <c:pt idx="20">
                  <c:v>1.67109635</c:v>
                </c:pt>
                <c:pt idx="21">
                  <c:v>1.5583126599999999</c:v>
                </c:pt>
                <c:pt idx="22">
                  <c:v>1.84761905</c:v>
                </c:pt>
                <c:pt idx="23">
                  <c:v>1.6961326000000001</c:v>
                </c:pt>
                <c:pt idx="24">
                  <c:v>1.9671641791044776</c:v>
                </c:pt>
                <c:pt idx="25">
                  <c:v>1.6801152699999999</c:v>
                </c:pt>
                <c:pt idx="26">
                  <c:v>1.88544892</c:v>
                </c:pt>
                <c:pt idx="27">
                  <c:v>1.7777777800000001</c:v>
                </c:pt>
                <c:pt idx="28">
                  <c:v>1.6097561</c:v>
                </c:pt>
                <c:pt idx="29">
                  <c:v>1.6856187300000001</c:v>
                </c:pt>
                <c:pt idx="30">
                  <c:v>1.7133105799999999</c:v>
                </c:pt>
                <c:pt idx="31">
                  <c:v>1.58064516</c:v>
                </c:pt>
                <c:pt idx="32">
                  <c:v>1.69278997</c:v>
                </c:pt>
                <c:pt idx="33">
                  <c:v>1.7966101699999999</c:v>
                </c:pt>
                <c:pt idx="34">
                  <c:v>1.7875817000000001</c:v>
                </c:pt>
                <c:pt idx="35">
                  <c:v>1.8461538500000001</c:v>
                </c:pt>
                <c:pt idx="36">
                  <c:v>1.5536231899999999</c:v>
                </c:pt>
                <c:pt idx="37">
                  <c:v>1.9096385499999999</c:v>
                </c:pt>
                <c:pt idx="38">
                  <c:v>1.75</c:v>
                </c:pt>
                <c:pt idx="39">
                  <c:v>1.8184931499999999</c:v>
                </c:pt>
                <c:pt idx="40">
                  <c:v>1.59183673</c:v>
                </c:pt>
                <c:pt idx="41">
                  <c:v>1.5758426999999999</c:v>
                </c:pt>
                <c:pt idx="42">
                  <c:v>1.86184211</c:v>
                </c:pt>
                <c:pt idx="43">
                  <c:v>1.5753424700000001</c:v>
                </c:pt>
                <c:pt idx="44">
                  <c:v>1.47239264</c:v>
                </c:pt>
                <c:pt idx="45">
                  <c:v>1.8550724599999999</c:v>
                </c:pt>
                <c:pt idx="46">
                  <c:v>1.5212121199999999</c:v>
                </c:pt>
                <c:pt idx="47">
                  <c:v>1.7012986999999999</c:v>
                </c:pt>
                <c:pt idx="48">
                  <c:v>1.6378830099999999</c:v>
                </c:pt>
                <c:pt idx="49">
                  <c:v>1.7316293899999999</c:v>
                </c:pt>
                <c:pt idx="50">
                  <c:v>1.6734693899999999</c:v>
                </c:pt>
                <c:pt idx="51">
                  <c:v>1.5252225500000001</c:v>
                </c:pt>
                <c:pt idx="52">
                  <c:v>1.68791946</c:v>
                </c:pt>
                <c:pt idx="53">
                  <c:v>1.6159169600000001</c:v>
                </c:pt>
                <c:pt idx="54">
                  <c:v>1.6557971</c:v>
                </c:pt>
                <c:pt idx="55">
                  <c:v>1.5356037199999999</c:v>
                </c:pt>
                <c:pt idx="56">
                  <c:v>1.5</c:v>
                </c:pt>
                <c:pt idx="57">
                  <c:v>1.6268221599999999</c:v>
                </c:pt>
                <c:pt idx="58">
                  <c:v>1.58116883</c:v>
                </c:pt>
                <c:pt idx="59">
                  <c:v>1.6529968500000001</c:v>
                </c:pt>
                <c:pt idx="60">
                  <c:v>1.67628205</c:v>
                </c:pt>
                <c:pt idx="61">
                  <c:v>1.73129252</c:v>
                </c:pt>
                <c:pt idx="62">
                  <c:v>1.74675325</c:v>
                </c:pt>
                <c:pt idx="63">
                  <c:v>1.5619335299999999</c:v>
                </c:pt>
                <c:pt idx="64">
                  <c:v>1.45953757</c:v>
                </c:pt>
                <c:pt idx="65">
                  <c:v>1.58695652</c:v>
                </c:pt>
                <c:pt idx="66">
                  <c:v>1.71028037</c:v>
                </c:pt>
                <c:pt idx="67">
                  <c:v>1.47154472</c:v>
                </c:pt>
                <c:pt idx="68">
                  <c:v>1.47780679</c:v>
                </c:pt>
                <c:pt idx="69">
                  <c:v>1.6434540399999999</c:v>
                </c:pt>
                <c:pt idx="70">
                  <c:v>1.8881987600000001</c:v>
                </c:pt>
                <c:pt idx="71">
                  <c:v>1.5265700499999999</c:v>
                </c:pt>
                <c:pt idx="72">
                  <c:v>1.59124088</c:v>
                </c:pt>
                <c:pt idx="73">
                  <c:v>1.56666667</c:v>
                </c:pt>
                <c:pt idx="74">
                  <c:v>1.56880734</c:v>
                </c:pt>
                <c:pt idx="75">
                  <c:v>1.4783861700000001</c:v>
                </c:pt>
                <c:pt idx="76">
                  <c:v>1.5331412099999999</c:v>
                </c:pt>
                <c:pt idx="77">
                  <c:v>1.7811320799999999</c:v>
                </c:pt>
                <c:pt idx="78">
                  <c:v>1.7161716199999999</c:v>
                </c:pt>
                <c:pt idx="79">
                  <c:v>1.7052980099999999</c:v>
                </c:pt>
                <c:pt idx="80">
                  <c:v>1.4296482399999999</c:v>
                </c:pt>
                <c:pt idx="81">
                  <c:v>1.7133550500000001</c:v>
                </c:pt>
                <c:pt idx="82">
                  <c:v>1.7669902900000001</c:v>
                </c:pt>
                <c:pt idx="83">
                  <c:v>1.5746835400000001</c:v>
                </c:pt>
                <c:pt idx="84">
                  <c:v>1.5710227299999999</c:v>
                </c:pt>
                <c:pt idx="85">
                  <c:v>1.54748603</c:v>
                </c:pt>
                <c:pt idx="86">
                  <c:v>1.8941176500000001</c:v>
                </c:pt>
                <c:pt idx="87">
                  <c:v>2.31203008</c:v>
                </c:pt>
                <c:pt idx="88">
                  <c:v>1.5732484099999999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4-C24D-9937-E9FEEB89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44575"/>
        <c:axId val="2090594752"/>
      </c:scatterChart>
      <c:valAx>
        <c:axId val="26434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94752"/>
        <c:crosses val="autoZero"/>
        <c:crossBetween val="midCat"/>
      </c:valAx>
      <c:valAx>
        <c:axId val="209059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4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Barley!$BE$1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Barley!$BC$2:$BC$90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</c:numCache>
            </c:numRef>
          </c:xVal>
          <c:yVal>
            <c:numRef>
              <c:f>Barley!$BE$2:$BE$90</c:f>
              <c:numCache>
                <c:formatCode>General</c:formatCode>
                <c:ptCount val="89"/>
                <c:pt idx="0">
                  <c:v>13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12</c:v>
                </c:pt>
                <c:pt idx="12">
                  <c:v>16</c:v>
                </c:pt>
                <c:pt idx="13">
                  <c:v>17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16</c:v>
                </c:pt>
                <c:pt idx="18">
                  <c:v>10</c:v>
                </c:pt>
                <c:pt idx="19">
                  <c:v>9</c:v>
                </c:pt>
                <c:pt idx="20">
                  <c:v>15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12</c:v>
                </c:pt>
                <c:pt idx="25">
                  <c:v>20</c:v>
                </c:pt>
                <c:pt idx="26">
                  <c:v>20</c:v>
                </c:pt>
                <c:pt idx="27">
                  <c:v>15</c:v>
                </c:pt>
                <c:pt idx="28">
                  <c:v>13</c:v>
                </c:pt>
                <c:pt idx="29">
                  <c:v>19</c:v>
                </c:pt>
                <c:pt idx="30">
                  <c:v>16</c:v>
                </c:pt>
                <c:pt idx="31">
                  <c:v>17</c:v>
                </c:pt>
                <c:pt idx="32">
                  <c:v>14</c:v>
                </c:pt>
                <c:pt idx="33">
                  <c:v>15</c:v>
                </c:pt>
                <c:pt idx="34">
                  <c:v>21</c:v>
                </c:pt>
                <c:pt idx="35">
                  <c:v>17</c:v>
                </c:pt>
                <c:pt idx="36">
                  <c:v>20</c:v>
                </c:pt>
                <c:pt idx="37">
                  <c:v>16</c:v>
                </c:pt>
                <c:pt idx="38">
                  <c:v>19</c:v>
                </c:pt>
                <c:pt idx="39">
                  <c:v>22</c:v>
                </c:pt>
                <c:pt idx="40">
                  <c:v>23</c:v>
                </c:pt>
                <c:pt idx="41">
                  <c:v>16</c:v>
                </c:pt>
                <c:pt idx="42">
                  <c:v>17</c:v>
                </c:pt>
                <c:pt idx="43">
                  <c:v>20</c:v>
                </c:pt>
                <c:pt idx="44">
                  <c:v>24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22</c:v>
                </c:pt>
                <c:pt idx="49">
                  <c:v>16</c:v>
                </c:pt>
                <c:pt idx="50">
                  <c:v>22</c:v>
                </c:pt>
                <c:pt idx="51">
                  <c:v>24</c:v>
                </c:pt>
                <c:pt idx="52">
                  <c:v>21</c:v>
                </c:pt>
                <c:pt idx="53">
                  <c:v>22</c:v>
                </c:pt>
                <c:pt idx="54">
                  <c:v>20</c:v>
                </c:pt>
                <c:pt idx="55">
                  <c:v>25</c:v>
                </c:pt>
                <c:pt idx="56">
                  <c:v>25</c:v>
                </c:pt>
                <c:pt idx="57">
                  <c:v>21</c:v>
                </c:pt>
                <c:pt idx="58">
                  <c:v>20</c:v>
                </c:pt>
                <c:pt idx="59">
                  <c:v>24</c:v>
                </c:pt>
                <c:pt idx="60">
                  <c:v>23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28</c:v>
                </c:pt>
                <c:pt idx="68">
                  <c:v>25</c:v>
                </c:pt>
                <c:pt idx="69">
                  <c:v>27</c:v>
                </c:pt>
                <c:pt idx="70">
                  <c:v>23</c:v>
                </c:pt>
                <c:pt idx="71">
                  <c:v>23</c:v>
                </c:pt>
                <c:pt idx="72">
                  <c:v>27</c:v>
                </c:pt>
                <c:pt idx="73">
                  <c:v>24</c:v>
                </c:pt>
                <c:pt idx="74">
                  <c:v>20</c:v>
                </c:pt>
                <c:pt idx="75">
                  <c:v>22</c:v>
                </c:pt>
                <c:pt idx="76">
                  <c:v>25</c:v>
                </c:pt>
                <c:pt idx="77">
                  <c:v>25</c:v>
                </c:pt>
                <c:pt idx="78">
                  <c:v>23</c:v>
                </c:pt>
                <c:pt idx="79">
                  <c:v>26</c:v>
                </c:pt>
                <c:pt idx="80">
                  <c:v>23</c:v>
                </c:pt>
                <c:pt idx="81">
                  <c:v>27</c:v>
                </c:pt>
                <c:pt idx="82">
                  <c:v>19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1-AB49-B697-FE7DBAD5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81647"/>
        <c:axId val="1861936416"/>
      </c:scatterChart>
      <c:valAx>
        <c:axId val="3848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36416"/>
        <c:crosses val="autoZero"/>
        <c:crossBetween val="midCat"/>
      </c:valAx>
      <c:valAx>
        <c:axId val="18619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8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Spelt!$BB$1</c:f>
              <c:strCache>
                <c:ptCount val="1"/>
                <c:pt idx="0">
                  <c:v>L:W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556978427098591"/>
                  <c:y val="0.21315489207949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Spelt!$BA$2:$BA$72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</c:numCache>
            </c:numRef>
          </c:xVal>
          <c:yVal>
            <c:numRef>
              <c:f>Spelt!$BB$2:$BB$72</c:f>
              <c:numCache>
                <c:formatCode>General</c:formatCode>
                <c:ptCount val="71"/>
                <c:pt idx="0">
                  <c:v>2.1103678929765883</c:v>
                </c:pt>
                <c:pt idx="1">
                  <c:v>1.7516129032258063</c:v>
                </c:pt>
                <c:pt idx="2">
                  <c:v>1.9901960784313724</c:v>
                </c:pt>
                <c:pt idx="3">
                  <c:v>1.8</c:v>
                </c:pt>
                <c:pt idx="4">
                  <c:v>1.9510489510489513</c:v>
                </c:pt>
                <c:pt idx="5">
                  <c:v>2</c:v>
                </c:pt>
                <c:pt idx="6">
                  <c:v>1.8651315789473684</c:v>
                </c:pt>
                <c:pt idx="7">
                  <c:v>1.7826086956521738</c:v>
                </c:pt>
                <c:pt idx="8">
                  <c:v>1.7721518987341771</c:v>
                </c:pt>
                <c:pt idx="9">
                  <c:v>1.8888888888888888</c:v>
                </c:pt>
                <c:pt idx="10">
                  <c:v>1.625</c:v>
                </c:pt>
                <c:pt idx="11">
                  <c:v>1.7919708029197079</c:v>
                </c:pt>
                <c:pt idx="12">
                  <c:v>2.107843137254902</c:v>
                </c:pt>
                <c:pt idx="13">
                  <c:v>1.9766666666666666</c:v>
                </c:pt>
                <c:pt idx="14">
                  <c:v>2.1918819188191883</c:v>
                </c:pt>
                <c:pt idx="15">
                  <c:v>1.8499999999999999</c:v>
                </c:pt>
                <c:pt idx="16">
                  <c:v>1.7049689440993789</c:v>
                </c:pt>
                <c:pt idx="17">
                  <c:v>1.8784722222222223</c:v>
                </c:pt>
                <c:pt idx="18">
                  <c:v>1.6153846153846154</c:v>
                </c:pt>
                <c:pt idx="19">
                  <c:v>1.6390728476821192</c:v>
                </c:pt>
                <c:pt idx="20">
                  <c:v>2.190661478599222</c:v>
                </c:pt>
                <c:pt idx="21">
                  <c:v>1.6883561643835616</c:v>
                </c:pt>
                <c:pt idx="22">
                  <c:v>1.7006172839506171</c:v>
                </c:pt>
                <c:pt idx="23">
                  <c:v>1.6268221574344022</c:v>
                </c:pt>
                <c:pt idx="24">
                  <c:v>1.8195718654434252</c:v>
                </c:pt>
                <c:pt idx="25">
                  <c:v>1.8139534883720931</c:v>
                </c:pt>
                <c:pt idx="26">
                  <c:v>1.7603833865814695</c:v>
                </c:pt>
                <c:pt idx="27">
                  <c:v>1.7240143369175625</c:v>
                </c:pt>
                <c:pt idx="28">
                  <c:v>1.7894736842105263</c:v>
                </c:pt>
                <c:pt idx="29">
                  <c:v>2.1149825783972127</c:v>
                </c:pt>
                <c:pt idx="30">
                  <c:v>1.8834586466165413</c:v>
                </c:pt>
                <c:pt idx="31">
                  <c:v>1.872791519434629</c:v>
                </c:pt>
                <c:pt idx="32">
                  <c:v>1.7412140575079873</c:v>
                </c:pt>
                <c:pt idx="33">
                  <c:v>1.650887573964497</c:v>
                </c:pt>
                <c:pt idx="34">
                  <c:v>1.7982195845697329</c:v>
                </c:pt>
                <c:pt idx="35">
                  <c:v>1.7766990291262137</c:v>
                </c:pt>
                <c:pt idx="36">
                  <c:v>1.6806451612903226</c:v>
                </c:pt>
                <c:pt idx="37">
                  <c:v>1.5899053627760253</c:v>
                </c:pt>
                <c:pt idx="38">
                  <c:v>1.855595667870036</c:v>
                </c:pt>
                <c:pt idx="39">
                  <c:v>1.7187500000000002</c:v>
                </c:pt>
                <c:pt idx="40">
                  <c:v>1.8745644599303135</c:v>
                </c:pt>
                <c:pt idx="41">
                  <c:v>1.6511627906976745</c:v>
                </c:pt>
                <c:pt idx="42">
                  <c:v>1.5562500000000001</c:v>
                </c:pt>
                <c:pt idx="43">
                  <c:v>1.8445229681978796</c:v>
                </c:pt>
                <c:pt idx="44">
                  <c:v>1.9107142857142858</c:v>
                </c:pt>
                <c:pt idx="45">
                  <c:v>1.6176470588235294</c:v>
                </c:pt>
                <c:pt idx="46">
                  <c:v>1.7011070110701108</c:v>
                </c:pt>
                <c:pt idx="47">
                  <c:v>2.0239726027397262</c:v>
                </c:pt>
                <c:pt idx="48">
                  <c:v>1.6151419558359623</c:v>
                </c:pt>
                <c:pt idx="49">
                  <c:v>1.813380281690141</c:v>
                </c:pt>
                <c:pt idx="50">
                  <c:v>1.653250773993808</c:v>
                </c:pt>
                <c:pt idx="51">
                  <c:v>1.9417808219178083</c:v>
                </c:pt>
                <c:pt idx="52">
                  <c:v>1.8422818791946309</c:v>
                </c:pt>
                <c:pt idx="53">
                  <c:v>1.6259259259259258</c:v>
                </c:pt>
                <c:pt idx="54">
                  <c:v>1.7138157894736841</c:v>
                </c:pt>
                <c:pt idx="55">
                  <c:v>1.7940199335548175</c:v>
                </c:pt>
                <c:pt idx="56">
                  <c:v>2.1333333333333333</c:v>
                </c:pt>
                <c:pt idx="57">
                  <c:v>2.0588235294117649</c:v>
                </c:pt>
                <c:pt idx="58">
                  <c:v>1.7298245614035086</c:v>
                </c:pt>
                <c:pt idx="59">
                  <c:v>1.7194805194805194</c:v>
                </c:pt>
                <c:pt idx="60">
                  <c:v>1.6956521739130432</c:v>
                </c:pt>
                <c:pt idx="61">
                  <c:v>1.8686868686868685</c:v>
                </c:pt>
                <c:pt idx="62">
                  <c:v>2.0679245283018872</c:v>
                </c:pt>
                <c:pt idx="63">
                  <c:v>1.7845117845117844</c:v>
                </c:pt>
                <c:pt idx="64">
                  <c:v>1.619205298013245</c:v>
                </c:pt>
                <c:pt idx="65">
                  <c:v>1.8746438746438747</c:v>
                </c:pt>
                <c:pt idx="66">
                  <c:v>1.6352201257861636</c:v>
                </c:pt>
                <c:pt idx="67">
                  <c:v>2.0233333333333334</c:v>
                </c:pt>
                <c:pt idx="68">
                  <c:v>1.6338983050847458</c:v>
                </c:pt>
                <c:pt idx="69">
                  <c:v>1.8023715415019763</c:v>
                </c:pt>
                <c:pt idx="70">
                  <c:v>1.8585858585858583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D-8543-B20D-C7D2334C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77071"/>
        <c:axId val="296180783"/>
      </c:scatterChart>
      <c:valAx>
        <c:axId val="641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0783"/>
        <c:crosses val="autoZero"/>
        <c:crossBetween val="midCat"/>
      </c:valAx>
      <c:valAx>
        <c:axId val="29618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Spelt!$AZ$1</c:f>
              <c:strCache>
                <c:ptCount val="1"/>
                <c:pt idx="0">
                  <c:v>Avg L:W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Spelt!$AY$2:$AY$5</c:f>
              <c:strCache>
                <c:ptCount val="4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</c:strCache>
            </c:strRef>
          </c:xVal>
          <c:yVal>
            <c:numRef>
              <c:f>Spelt!$AZ$2:$AZ$5</c:f>
              <c:numCache>
                <c:formatCode>General</c:formatCode>
                <c:ptCount val="4"/>
                <c:pt idx="0">
                  <c:v>1.907</c:v>
                </c:pt>
                <c:pt idx="1">
                  <c:v>1.8</c:v>
                </c:pt>
                <c:pt idx="2">
                  <c:v>1.7569999999999999</c:v>
                </c:pt>
                <c:pt idx="3">
                  <c:v>1.8149999999999999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1-D149-8E24-51D47B3D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12031"/>
        <c:axId val="319692367"/>
      </c:scatterChart>
      <c:valAx>
        <c:axId val="26471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92367"/>
        <c:crosses val="autoZero"/>
        <c:crossBetween val="midCat"/>
      </c:valAx>
      <c:valAx>
        <c:axId val="3196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1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_xlchart.v1.40</cx:f>
      </cx:numDim>
    </cx:data>
    <cx:data id="2">
      <cx:numDim type="val">
        <cx:f>_xlchart.v1.42</cx:f>
      </cx:numDim>
    </cx:data>
    <cx:data id="3">
      <cx:numDim type="val">
        <cx:f>_xlchart.v1.43</cx:f>
      </cx:numDim>
    </cx:data>
    <cx:data id="4">
      <cx:numDim type="val">
        <cx:f>_xlchart.v1.44</cx:f>
      </cx:numDim>
    </cx:data>
  </cx:chartData>
  <cx:chart>
    <cx:plotArea>
      <cx:plotAreaRegion>
        <cx:series layoutId="boxWhisker" uniqueId="{90F254C5-12B8-4644-A1D1-7ABBBCC90A84}">
          <cx:tx>
            <cx:txData>
              <cx:v>1B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790-EA4F-867F-A025BF86FCFD}">
          <cx:tx>
            <cx:txData>
              <cx:v>2B</cx:v>
            </cx:txData>
          </cx:tx>
          <cx:dataId val="1"/>
          <cx:layoutPr>
            <cx:statistics quartileMethod="exclusive"/>
          </cx:layoutPr>
        </cx:series>
        <cx:series layoutId="boxWhisker" uniqueId="{00000002-4790-EA4F-867F-A025BF86FCFD}">
          <cx:tx>
            <cx:txData>
              <cx:v>3B</cx:v>
            </cx:txData>
          </cx:tx>
          <cx:dataId val="2"/>
          <cx:layoutPr>
            <cx:statistics quartileMethod="exclusive"/>
          </cx:layoutPr>
        </cx:series>
        <cx:series layoutId="boxWhisker" uniqueId="{00000003-4790-EA4F-867F-A025BF86FCFD}">
          <cx:tx>
            <cx:txData>
              <cx:v>4B</cx:v>
            </cx:txData>
          </cx:tx>
          <cx:dataId val="3"/>
          <cx:layoutPr>
            <cx:statistics quartileMethod="exclusive"/>
          </cx:layoutPr>
        </cx:series>
        <cx:series layoutId="boxWhisker" uniqueId="{00000004-4790-EA4F-867F-A025BF86FCFD}">
          <cx:tx>
            <cx:txData>
              <cx:v>5B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.3999999999999999" min="1.3999999999999999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/>
                </a:solidFill>
              </a:defRPr>
            </a:pPr>
            <a:endParaRPr lang="en-US" sz="105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>
              <a:solidFill>
                <a:schemeClr val="tx1"/>
              </a:solidFill>
            </a:defRPr>
          </a:pPr>
          <a:endParaRPr lang="en-US" sz="1050" b="0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_xlchart.v1.38</cx:f>
      </cx:numDim>
    </cx:data>
    <cx:data id="4">
      <cx:numDim type="val">
        <cx:f>_xlchart.v1.39</cx:f>
      </cx:numDim>
    </cx:data>
  </cx:chartData>
  <cx:chart>
    <cx:plotArea>
      <cx:plotAreaRegion>
        <cx:series layoutId="boxWhisker" uniqueId="{CAAC1A9C-58ED-1942-B27F-0422AB1D8904}">
          <cx:tx>
            <cx:txData>
              <cx:v>1B</cx:v>
            </cx:txData>
          </cx:tx>
          <cx:dataId val="0"/>
          <cx:layoutPr>
            <cx:statistics quartileMethod="exclusive"/>
          </cx:layoutPr>
        </cx:series>
        <cx:series layoutId="boxWhisker" uniqueId="{00000002-D4F9-1746-8954-BC771F37D97A}">
          <cx:tx>
            <cx:txData>
              <cx:v>2B</cx:v>
            </cx:txData>
          </cx:tx>
          <cx:dataId val="1"/>
          <cx:layoutPr>
            <cx:statistics quartileMethod="exclusive"/>
          </cx:layoutPr>
        </cx:series>
        <cx:series layoutId="boxWhisker" uniqueId="{00000003-D4F9-1746-8954-BC771F37D97A}">
          <cx:tx>
            <cx:txData>
              <cx:v>3B</cx:v>
            </cx:txData>
          </cx:tx>
          <cx:dataId val="2"/>
          <cx:layoutPr>
            <cx:statistics quartileMethod="exclusive"/>
          </cx:layoutPr>
        </cx:series>
        <cx:series layoutId="boxWhisker" uniqueId="{00000004-D4F9-1746-8954-BC771F37D97A}">
          <cx:tx>
            <cx:txData>
              <cx:v>4B</cx:v>
            </cx:txData>
          </cx:tx>
          <cx:dataId val="3"/>
          <cx:layoutPr>
            <cx:statistics quartileMethod="exclusive"/>
          </cx:layoutPr>
        </cx:series>
        <cx:series layoutId="boxWhisker" uniqueId="{00000005-D4F9-1746-8954-BC771F37D97A}">
          <cx:tx>
            <cx:txData>
              <cx:v>5B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/>
                </a:solidFill>
              </a:defRPr>
            </a:pPr>
            <a:endParaRPr lang="en-US" sz="105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>
              <a:solidFill>
                <a:schemeClr val="tx1"/>
              </a:solidFill>
            </a:defRPr>
          </a:pPr>
          <a:endParaRPr lang="en-US" sz="1050" b="0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_xlchart.v1.48</cx:f>
      </cx:numDim>
    </cx:data>
  </cx:chartData>
  <cx:chart>
    <cx:plotArea>
      <cx:plotAreaRegion>
        <cx:series layoutId="boxWhisker" uniqueId="{5AA42ECA-7D55-724D-80C1-49775AFE627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D82-0242-BB2B-D4A8ABCB1853}">
          <cx:dataId val="1"/>
          <cx:layoutPr>
            <cx:statistics quartileMethod="exclusive"/>
          </cx:layoutPr>
        </cx:series>
        <cx:series layoutId="boxWhisker" uniqueId="{00000002-5D82-0242-BB2B-D4A8ABCB1853}">
          <cx:dataId val="2"/>
          <cx:layoutPr>
            <cx:statistics quartileMethod="exclusive"/>
          </cx:layoutPr>
        </cx:series>
        <cx:series layoutId="boxWhisker" uniqueId="{00000003-5D82-0242-BB2B-D4A8ABCB1853}"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.2999999999999998" min="1.3999999999999999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  <cx:data id="3">
      <cx:numDim type="val">
        <cx:f>_xlchart.v1.52</cx:f>
      </cx:numDim>
    </cx:data>
  </cx:chartData>
  <cx:chart>
    <cx:plotArea>
      <cx:plotAreaRegion>
        <cx:series layoutId="boxWhisker" uniqueId="{A3023C76-D795-0449-BB0F-BB40AE6D0058}">
          <cx:tx>
            <cx:txData>
              <cx:v>Group 1S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5F2-5544-A9DA-936A038A8871}">
          <cx:tx>
            <cx:txData>
              <cx:v>Group 2S</cx:v>
            </cx:txData>
          </cx:tx>
          <cx:dataId val="1"/>
          <cx:layoutPr>
            <cx:statistics quartileMethod="exclusive"/>
          </cx:layoutPr>
        </cx:series>
        <cx:series layoutId="boxWhisker" uniqueId="{00000002-15F2-5544-A9DA-936A038A8871}">
          <cx:tx>
            <cx:txData>
              <cx:v>Group 3S</cx:v>
            </cx:txData>
          </cx:tx>
          <cx:dataId val="2"/>
          <cx:layoutPr>
            <cx:statistics quartileMethod="exclusive"/>
          </cx:layoutPr>
        </cx:series>
        <cx:series layoutId="boxWhisker" uniqueId="{00000003-15F2-5544-A9DA-936A038A8871}">
          <cx:tx>
            <cx:txData>
              <cx:v>Group 4S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solidFill>
                  <a:schemeClr val="tx1"/>
                </a:solidFill>
              </a:defRPr>
            </a:pPr>
            <a:endParaRPr lang="en-US" sz="105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>
              <a:solidFill>
                <a:schemeClr val="tx1"/>
              </a:solidFill>
            </a:defRPr>
          </a:pPr>
          <a:endParaRPr lang="en-US" sz="1050" b="0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157371</xdr:colOff>
      <xdr:row>8</xdr:row>
      <xdr:rowOff>2918</xdr:rowOff>
    </xdr:from>
    <xdr:to>
      <xdr:col>26</xdr:col>
      <xdr:colOff>591354</xdr:colOff>
      <xdr:row>21</xdr:row>
      <xdr:rowOff>114089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A404E-FEB3-5349-5AE8-F533ED1AD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608970</xdr:colOff>
      <xdr:row>8</xdr:row>
      <xdr:rowOff>64709</xdr:rowOff>
    </xdr:from>
    <xdr:to>
      <xdr:col>38</xdr:col>
      <xdr:colOff>211405</xdr:colOff>
      <xdr:row>21</xdr:row>
      <xdr:rowOff>169964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9F6A0-B185-94FA-0F3C-8E7C1F71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828524</xdr:colOff>
      <xdr:row>8</xdr:row>
      <xdr:rowOff>49590</xdr:rowOff>
    </xdr:from>
    <xdr:to>
      <xdr:col>32</xdr:col>
      <xdr:colOff>411238</xdr:colOff>
      <xdr:row>22</xdr:row>
      <xdr:rowOff>41123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F1EC6E-B962-E6A9-20E4-EBFA466E49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91524" y="1675190"/>
              <a:ext cx="4535714" cy="2836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173341</xdr:colOff>
      <xdr:row>22</xdr:row>
      <xdr:rowOff>147997</xdr:rowOff>
    </xdr:from>
    <xdr:to>
      <xdr:col>26</xdr:col>
      <xdr:colOff>597463</xdr:colOff>
      <xdr:row>36</xdr:row>
      <xdr:rowOff>94343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90A78A-D00D-4C6D-8D16-4915BD577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807777</xdr:colOff>
      <xdr:row>22</xdr:row>
      <xdr:rowOff>169190</xdr:rowOff>
    </xdr:from>
    <xdr:to>
      <xdr:col>32</xdr:col>
      <xdr:colOff>471981</xdr:colOff>
      <xdr:row>36</xdr:row>
      <xdr:rowOff>200187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A41824E-D393-3ECA-6359-228D16D09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70777" y="4639590"/>
              <a:ext cx="4617204" cy="28757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217440</xdr:colOff>
      <xdr:row>7</xdr:row>
      <xdr:rowOff>72914</xdr:rowOff>
    </xdr:from>
    <xdr:to>
      <xdr:col>31</xdr:col>
      <xdr:colOff>625595</xdr:colOff>
      <xdr:row>20</xdr:row>
      <xdr:rowOff>164998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FDA79-2BB0-421A-517B-54A23160E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617070</xdr:colOff>
      <xdr:row>7</xdr:row>
      <xdr:rowOff>75333</xdr:rowOff>
    </xdr:from>
    <xdr:to>
      <xdr:col>26</xdr:col>
      <xdr:colOff>219504</xdr:colOff>
      <xdr:row>20</xdr:row>
      <xdr:rowOff>186504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CB4E38-1B83-B870-1DE7-8B2639CCB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696911</xdr:colOff>
      <xdr:row>7</xdr:row>
      <xdr:rowOff>123610</xdr:rowOff>
    </xdr:from>
    <xdr:to>
      <xdr:col>37</xdr:col>
      <xdr:colOff>346256</xdr:colOff>
      <xdr:row>21</xdr:row>
      <xdr:rowOff>32959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8137F75-522C-42AF-F5C4-3143A6E29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04611" y="1546010"/>
              <a:ext cx="4602345" cy="2754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185614</xdr:colOff>
      <xdr:row>21</xdr:row>
      <xdr:rowOff>74246</xdr:rowOff>
    </xdr:from>
    <xdr:to>
      <xdr:col>31</xdr:col>
      <xdr:colOff>654537</xdr:colOff>
      <xdr:row>35</xdr:row>
      <xdr:rowOff>82061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E3ABD69-6E6A-E98E-363E-F9F275133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65814" y="4341446"/>
              <a:ext cx="4596423" cy="2852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431800</xdr:colOff>
      <xdr:row>2</xdr:row>
      <xdr:rowOff>50800</xdr:rowOff>
    </xdr:from>
    <xdr:to>
      <xdr:col>20</xdr:col>
      <xdr:colOff>431800</xdr:colOff>
      <xdr:row>4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8F890E7-2D5D-BC61-D8B5-C558CC25FAAA}"/>
            </a:ext>
          </a:extLst>
        </xdr:cNvPr>
        <xdr:cNvCxnSpPr/>
      </xdr:nvCxnSpPr>
      <xdr:spPr>
        <a:xfrm>
          <a:off x="17348200" y="457200"/>
          <a:ext cx="0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444500</xdr:colOff>
      <xdr:row>11</xdr:row>
      <xdr:rowOff>63500</xdr:rowOff>
    </xdr:from>
    <xdr:to>
      <xdr:col>20</xdr:col>
      <xdr:colOff>444500</xdr:colOff>
      <xdr:row>13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4229916-AB0F-B947-8686-ED9B82F28C7D}"/>
            </a:ext>
          </a:extLst>
        </xdr:cNvPr>
        <xdr:cNvCxnSpPr/>
      </xdr:nvCxnSpPr>
      <xdr:spPr>
        <a:xfrm>
          <a:off x="17360900" y="2298700"/>
          <a:ext cx="0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CD8C21-3BA5-A743-A9BA-BDD61989D308}" name="Table54" displayName="Table54" ref="A106:S121" headerRowCount="0" totalsRowShown="0" dataCellStyle="Normal">
  <tableColumns count="19">
    <tableColumn id="1" xr3:uid="{D511BBBA-A791-F647-8384-0C8D13D1C25F}" name="Column1" dataCellStyle="Normal"/>
    <tableColumn id="2" xr3:uid="{B0CE0790-28CB-0B40-8781-BD2736B3A34C}" name="Column2" dataCellStyle="Normal"/>
    <tableColumn id="3" xr3:uid="{126E2EF5-7BD1-EF44-BD2A-1BF2B260F836}" name="Column3" dataCellStyle="Normal"/>
    <tableColumn id="4" xr3:uid="{CD19000F-6C90-2140-8AB2-760B719D9014}" name="Column4" dataCellStyle="Normal"/>
    <tableColumn id="5" xr3:uid="{D75A41C5-9292-3746-9718-9258954C377A}" name="Column5" dataCellStyle="Normal">
      <calculatedColumnFormula>B106/C106</calculatedColumnFormula>
    </tableColumn>
    <tableColumn id="6" xr3:uid="{595E1B2F-5411-E44F-BEAC-091B71DCCDD7}" name="Column6" dataCellStyle="Normal">
      <calculatedColumnFormula>(4/3)*3.14*(B106/2)*(C106/2)*(D106/2)</calculatedColumnFormula>
    </tableColumn>
    <tableColumn id="7" xr3:uid="{8BC9BD1A-A459-7E42-B7A9-973392807DE5}" name="Column7" dataCellStyle="Normal"/>
    <tableColumn id="8" xr3:uid="{582C8CD1-0B26-BB41-8820-8BF3361D7327}" name="Column8" dataCellStyle="Normal"/>
    <tableColumn id="9" xr3:uid="{A265C2C5-2B28-4C4C-958C-9435B534F12F}" name="Column9" dataCellStyle="Normal"/>
    <tableColumn id="10" xr3:uid="{1298BE8A-D781-B642-8D38-0A061374C4F4}" name="Column10" dataCellStyle="Normal"/>
    <tableColumn id="11" xr3:uid="{2E81374E-B2DE-AF45-913B-B08E68F2B9E8}" name="Column11" dataCellStyle="Normal"/>
    <tableColumn id="12" xr3:uid="{D88BF144-B3F2-4243-B65A-146A4DEA8A69}" name="Column12" dataCellStyle="Normal"/>
    <tableColumn id="13" xr3:uid="{126315E5-060F-D54B-A065-DD620470C453}" name="Column13" dataCellStyle="Normal"/>
    <tableColumn id="14" xr3:uid="{DE0F2F3E-B700-C549-BD6B-68AA586EE1C7}" name="Column14" dataCellStyle="Normal"/>
    <tableColumn id="15" xr3:uid="{3FE29C22-5702-4A4B-BD3A-2CE3D90F53CF}" name="Column15" dataCellStyle="Normal"/>
    <tableColumn id="16" xr3:uid="{CFF5EEF0-6EC4-1F4A-86AB-BA8FDAB9F2D0}" name="Column16" dataCellStyle="Normal"/>
    <tableColumn id="17" xr3:uid="{B73AA9E0-FF78-7B4C-BE53-9F6ADC3228EE}" name="Column17" dataCellStyle="Normal">
      <calculatedColumnFormula>SUM(J106)+SUM(L106:P106)</calculatedColumnFormula>
    </tableColumn>
    <tableColumn id="18" xr3:uid="{E329F908-639C-0042-A15D-4964F0B7970C}" name="Column18" dataCellStyle="Normal"/>
    <tableColumn id="19" xr3:uid="{AA9E8C8C-75D1-C443-B2F7-3E5DCFCCDEDC}" name="Column19" dataCellStyle="Normal">
      <calculatedColumnFormula>ABS(F106-W$6)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804C0C-9C5C-A744-84AA-3EEA9B1AE16C}" name="Table69" displayName="Table69" ref="A122:S142" headerRowCount="0" totalsRowShown="0" headerRowCellStyle="Normal" dataCellStyle="Normal">
  <tableColumns count="19">
    <tableColumn id="1" xr3:uid="{13DBFFA8-5593-744B-88F5-7D79AC3AB028}" name="SeedID" dataCellStyle="Normal"/>
    <tableColumn id="2" xr3:uid="{CDBAF061-82D3-234A-B887-A240990E25B2}" name="L (mm)" dataCellStyle="Normal"/>
    <tableColumn id="3" xr3:uid="{8EF2F7B3-F08A-2744-AFBB-0FFE6664F9E0}" name="W (mm)" dataCellStyle="Normal"/>
    <tableColumn id="4" xr3:uid="{1EA6DD85-8FDA-FE42-8183-2CF62191CE4E}" name="H (mm)" dataCellStyle="Normal"/>
    <tableColumn id="5" xr3:uid="{494F5AA6-4B9E-1C4C-A69C-57827182BFDB}" name="L:W" dataCellStyle="Normal">
      <calculatedColumnFormula>B122/C122</calculatedColumnFormula>
    </tableColumn>
    <tableColumn id="6" xr3:uid="{202859D4-22F1-AF43-971B-783BC7CE1CCB}" name="est V" dataCellStyle="Normal">
      <calculatedColumnFormula>(4/3)*3.14*(B122/2)*(C122/2)*(D122/2)</calculatedColumnFormula>
    </tableColumn>
    <tableColumn id="7" xr3:uid="{F18A1CC8-AC7A-FB4C-AEC8-80B3C262288E}" name="Column2" dataCellStyle="Normal"/>
    <tableColumn id="8" xr3:uid="{9D4E0C2C-35DE-3745-856C-E114E311F6B6}" name="Column3" dataCellStyle="Normal"/>
    <tableColumn id="9" xr3:uid="{AB4E5A3F-032F-F34E-8F3E-AB5F518D4922}" name="color" dataCellStyle="Normal"/>
    <tableColumn id="10" xr3:uid="{A8FA5184-1EC8-A349-B29D-0679C5919B47}" name="luster" dataCellStyle="Normal"/>
    <tableColumn id="11" xr3:uid="{ADFC1DD4-DAE7-694A-87CD-52CB4B15EB62}" name="dirt" dataCellStyle="Normal"/>
    <tableColumn id="12" xr3:uid="{2F64D586-C21B-E944-980A-360A6B894A2F}" name="GI" dataCellStyle="Normal"/>
    <tableColumn id="13" xr3:uid="{A2D69A74-7426-7347-B48F-CB5F895F678E}" name="cracks" dataCellStyle="Normal"/>
    <tableColumn id="14" xr3:uid="{7E4D10DD-0506-C64B-98D0-9DB4F0BF3FF4}" name="endo exp" dataCellStyle="Normal"/>
    <tableColumn id="15" xr3:uid="{9DAE9713-3B50-0246-8BAF-F857335EB37B}" name="VF visibility" dataCellStyle="Normal"/>
    <tableColumn id="16" xr3:uid="{FE4687B4-600B-9042-B5DE-E1B5EAA2FF94}" name="shape" dataCellStyle="Normal"/>
    <tableColumn id="17" xr3:uid="{768741A7-ABBC-6246-9325-ADE9C2E710E1}" name="SUM" dataCellStyle="Normal">
      <calculatedColumnFormula>SUM(J122)+SUM(L122:P122)</calculatedColumnFormula>
    </tableColumn>
    <tableColumn id="18" xr3:uid="{6F115069-23AF-0144-83E8-E701AF4E2977}" name="Column1" dataCellStyle="Normal"/>
    <tableColumn id="19" xr3:uid="{F4EA4A78-EDBA-F04E-8FA1-D1E7326E8E8B}" name="Column4" headerRowCellStyle="Normal" dataCellStyle="Normal">
      <calculatedColumnFormula>ABS(F122-W$6)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87A351-DFF0-2B48-B02D-685173AEBB1D}" name="Table710" displayName="Table710" ref="A143:S161" headerRowCount="0" totalsRowShown="0">
  <tableColumns count="19">
    <tableColumn id="1" xr3:uid="{BAEFD95B-2005-5E47-B006-94A5FB8BFF8B}" name="SeedID"/>
    <tableColumn id="2" xr3:uid="{7533B5A0-40F5-C346-B0C1-89138A4D08E2}" name="L (mm)"/>
    <tableColumn id="3" xr3:uid="{F368B259-2B75-0D40-8904-0CFAC66B5FEC}" name="W (mm)"/>
    <tableColumn id="4" xr3:uid="{5B4F27C6-D843-A849-8349-E8FDF708840C}" name="H (mm)"/>
    <tableColumn id="5" xr3:uid="{D95BCFA6-57B2-0547-883B-27211B334F88}" name="L:W">
      <calculatedColumnFormula>B143/C143</calculatedColumnFormula>
    </tableColumn>
    <tableColumn id="6" xr3:uid="{EC5A8B1A-1763-1C45-8B89-5D100CE06A81}" name="est V">
      <calculatedColumnFormula>(4/3)*3.14*(B143/2)*(C143/2)*(D143/2)</calculatedColumnFormula>
    </tableColumn>
    <tableColumn id="7" xr3:uid="{01D7AA2E-2CDB-D348-AB4F-FA307717433E}" name="Column2" dataCellStyle="Normal"/>
    <tableColumn id="8" xr3:uid="{F0C7245C-385E-D147-833C-68AEF80C205E}" name="endosperm"/>
    <tableColumn id="9" xr3:uid="{C99CED76-BDD2-5D49-9503-7A9231FCF2DC}" name="color"/>
    <tableColumn id="10" xr3:uid="{7CA903B3-6190-1841-964E-6163A3B75E2C}" name="luster"/>
    <tableColumn id="11" xr3:uid="{02E910FD-469E-4C42-9BBA-B8940D81A648}" name="dirt"/>
    <tableColumn id="12" xr3:uid="{0E40999A-6A91-DF40-B2BE-305F03669DD2}" name="GI"/>
    <tableColumn id="13" xr3:uid="{BCFA1472-0955-504A-BA06-310CB1FC751A}" name="cracks"/>
    <tableColumn id="14" xr3:uid="{358BA8B8-FDAF-5E4D-AC95-AB0C182F5F32}" name="endo exp"/>
    <tableColumn id="15" xr3:uid="{60841813-BB56-B44E-86E3-844436C7D7CE}" name="VF visibility"/>
    <tableColumn id="16" xr3:uid="{66FB0244-DC96-8642-B765-99239FA5B1B7}" name="shape"/>
    <tableColumn id="17" xr3:uid="{58420435-90E3-1246-90FF-554A88BF36D5}" name="SUM" dataDxfId="0">
      <calculatedColumnFormula>SUM(J143)+SUM(L143:P143)</calculatedColumnFormula>
    </tableColumn>
    <tableColumn id="18" xr3:uid="{C781A97C-DC5D-5742-A766-6AFD7A3CD578}" name="Column1"/>
    <tableColumn id="19" xr3:uid="{A8466142-7F2B-3E42-B341-A108ACCC2D74}" name="Column3">
      <calculatedColumnFormula>ABS(F143-W$6)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5CAF-63DE-F646-BA5E-0BEC142D2E03}" name="Table4" displayName="Table4" ref="A1:S16" totalsRowShown="0">
  <autoFilter ref="A1:S16" xr:uid="{B83F5CAF-63DE-F646-BA5E-0BEC142D2E03}"/>
  <tableColumns count="19">
    <tableColumn id="1" xr3:uid="{9A452072-D018-1E4D-B674-BF34FECAD615}" name="SeedID"/>
    <tableColumn id="2" xr3:uid="{A878F3B5-21F0-A44D-A752-9BC5320F4E6E}" name="L (mm)"/>
    <tableColumn id="3" xr3:uid="{8F2ACC65-104A-2F47-8CD7-FF68FAA02E11}" name="W (mm)"/>
    <tableColumn id="4" xr3:uid="{9707E909-376E-664F-B986-56272FAF3B6E}" name="H (mm)"/>
    <tableColumn id="5" xr3:uid="{22FA0E1D-3E49-1043-A3C7-360D5E8D525F}" name="L:W">
      <calculatedColumnFormula>B2/C2</calculatedColumnFormula>
    </tableColumn>
    <tableColumn id="6" xr3:uid="{24C5A977-2625-E84F-A616-C02445D39BF8}" name="est Volume">
      <calculatedColumnFormula>(4/3)*3.14*(B2/2)*(C2/2)*(D2/2)</calculatedColumnFormula>
    </tableColumn>
    <tableColumn id="7" xr3:uid="{1B5DE31A-1587-7743-8C9C-83F2896FB03C}" name="diff V">
      <calculatedColumnFormula>ABS(F2-W$6)</calculatedColumnFormula>
    </tableColumn>
    <tableColumn id="8" xr3:uid="{861DD467-525B-5344-9C66-C0100411A4C1}" name="endo"/>
    <tableColumn id="9" xr3:uid="{AECFF028-B0EE-D84C-904D-2DAC86EE402F}" name="color"/>
    <tableColumn id="10" xr3:uid="{87D161D0-CD29-2A49-87DC-9738C5732F2E}" name="luster"/>
    <tableColumn id="11" xr3:uid="{2E522638-D7CD-054B-BF15-0F0BA09D68D6}" name="dirt"/>
    <tableColumn id="12" xr3:uid="{71B3221D-9827-4A43-8E35-35934FAC4F8B}" name="GI"/>
    <tableColumn id="13" xr3:uid="{9EC7DD3C-9C17-F242-877D-814E729113CA}" name="cracks"/>
    <tableColumn id="14" xr3:uid="{135DBFD6-58B4-8E49-B1EE-C2E9A07CDFC5}" name="endo exp"/>
    <tableColumn id="15" xr3:uid="{E544E454-5D4F-EE4F-97E8-EB9A2CFA2148}" name="VF visibility"/>
    <tableColumn id="16" xr3:uid="{BA9CF01B-B333-8D4C-9626-DEC60056B00D}" name="shape"/>
    <tableColumn id="17" xr3:uid="{6BAF9EB6-5A17-4144-A884-FC84DC391EB0}" name="SUM" dataDxfId="4">
      <calculatedColumnFormula>SUM(J2)+SUM(L2:P2)</calculatedColumnFormula>
    </tableColumn>
    <tableColumn id="18" xr3:uid="{DF6A92AA-880B-6543-A554-18F1D6684778}" name="Mass"/>
    <tableColumn id="19" xr3:uid="{6E11BEF7-6BD0-354D-9A7C-96D402208004}" name="Column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F371F7-A916-B84E-BE94-95FA4748F8E6}" name="Table5" displayName="Table5" ref="A17:R33" totalsRowShown="0">
  <autoFilter ref="A17:R33" xr:uid="{11F371F7-A916-B84E-BE94-95FA4748F8E6}"/>
  <tableColumns count="18">
    <tableColumn id="1" xr3:uid="{C6F3D0E1-61A9-7947-9B60-C3DEBCEEB539}" name="SeedID"/>
    <tableColumn id="2" xr3:uid="{F74FD702-64C9-8740-8F96-AA6FB6702206}" name="L (mm)"/>
    <tableColumn id="3" xr3:uid="{1EB3A2FE-9701-6040-A2E9-28C25940CBED}" name="W (mm)"/>
    <tableColumn id="4" xr3:uid="{A7A011AA-A885-1645-8995-27C31B72A1E4}" name="H (mm)"/>
    <tableColumn id="5" xr3:uid="{4F9D29F0-1BED-0B42-A8F2-AD85349FDA4A}" name="L:W">
      <calculatedColumnFormula>B18/C18</calculatedColumnFormula>
    </tableColumn>
    <tableColumn id="6" xr3:uid="{2C076109-2FDC-1344-8723-C3DE52B4EB8B}" name="est V">
      <calculatedColumnFormula>(4/3)*3.14*(B18/2)*(C18/2)*(D18/2)</calculatedColumnFormula>
    </tableColumn>
    <tableColumn id="7" xr3:uid="{13B5E86C-0F2F-B640-A2BE-221B6FA2ED3A}" name="diff V">
      <calculatedColumnFormula>ABS(F18-W$6)</calculatedColumnFormula>
    </tableColumn>
    <tableColumn id="8" xr3:uid="{BC4B2AF9-F633-3A4A-9BCF-B33B1997F1FD}" name="endosperm"/>
    <tableColumn id="9" xr3:uid="{AE0B286B-4B2F-234B-82FD-196DF7C03ED5}" name="color"/>
    <tableColumn id="10" xr3:uid="{3894BC75-1A62-CD46-92F0-ED0A3F9EED64}" name="luster"/>
    <tableColumn id="11" xr3:uid="{039085B4-2054-0848-9C7F-EA87BBE0BF0F}" name="dirt"/>
    <tableColumn id="12" xr3:uid="{66B0AD77-DDB6-574E-8EB7-8B04B972E45F}" name="GI"/>
    <tableColumn id="13" xr3:uid="{23CB6689-0D9D-7846-B2A0-CD1CBCDCF415}" name="cracks"/>
    <tableColumn id="14" xr3:uid="{C8F7E05A-DFEA-364A-AEAA-7C7893C68A6A}" name="endo exp"/>
    <tableColumn id="15" xr3:uid="{E1CF0FAB-D355-974E-9FD9-34DA49F7D390}" name="VF visibility"/>
    <tableColumn id="16" xr3:uid="{D4B1E04F-4E2C-B842-B566-90AF30E3A0ED}" name="shape"/>
    <tableColumn id="17" xr3:uid="{16C76CA5-3DB1-B248-9AA7-FC2F4C7B8265}" name="SUM" dataDxfId="3">
      <calculatedColumnFormula>SUM(J18)+SUM(L18:P18)</calculatedColumnFormula>
    </tableColumn>
    <tableColumn id="18" xr3:uid="{79660F2E-7B76-8E48-9E18-6F854A22FC43}" name="Column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C1AB0F-22EC-5A47-A632-7156618AD2F8}" name="Table6" displayName="Table6" ref="A34:R55" totalsRowShown="0">
  <autoFilter ref="A34:R55" xr:uid="{04C1AB0F-22EC-5A47-A632-7156618AD2F8}"/>
  <tableColumns count="18">
    <tableColumn id="1" xr3:uid="{B7CA70F9-01DF-4A4A-B36D-78AA7BCB9D11}" name="SeedID"/>
    <tableColumn id="2" xr3:uid="{79589D77-345F-5748-A6B3-12241D421F40}" name="L (mm)"/>
    <tableColumn id="3" xr3:uid="{626104B2-E3EB-8E40-BC15-62A34A0DD623}" name="W (mm)"/>
    <tableColumn id="4" xr3:uid="{D5E51DDB-7B8E-FB4B-B0D6-3C6E2C93351F}" name="H (mm)"/>
    <tableColumn id="5" xr3:uid="{C79F7CF1-41C2-0041-BE0E-D55F1E1C1A8A}" name="L:W">
      <calculatedColumnFormula>B35/C35</calculatedColumnFormula>
    </tableColumn>
    <tableColumn id="6" xr3:uid="{9018F38C-F4AB-AC44-8CCD-E06EA9C10C45}" name="est V">
      <calculatedColumnFormula>(4/3)*3.14*(B35/2)*(C35/2)*(D35/2)</calculatedColumnFormula>
    </tableColumn>
    <tableColumn id="7" xr3:uid="{94620749-9AA0-124F-B1D3-C25B09F60D99}" name="diff V">
      <calculatedColumnFormula>ABS(F35-W$6)</calculatedColumnFormula>
    </tableColumn>
    <tableColumn id="8" xr3:uid="{C1E5E02A-BB6F-DC4C-ADEC-F956DE2E6617}" name="endosperm"/>
    <tableColumn id="9" xr3:uid="{78623E8A-FDA5-8144-B2D3-3FE212E9645E}" name="color"/>
    <tableColumn id="10" xr3:uid="{D586ACB3-09F1-C44D-B124-EA596F544CC1}" name="luster"/>
    <tableColumn id="11" xr3:uid="{B9652023-0235-FE48-91C3-1F7E163539E2}" name="dirt"/>
    <tableColumn id="12" xr3:uid="{3AE2C27D-B8F1-2243-8500-71D63872F812}" name="GI"/>
    <tableColumn id="13" xr3:uid="{57740C8D-AC25-A34D-98FF-CBAA8E26B85E}" name="cracks"/>
    <tableColumn id="14" xr3:uid="{8F632161-BD6C-0248-A29C-620DB85D24A4}" name="endo exp"/>
    <tableColumn id="15" xr3:uid="{8A0751F7-691C-2F40-A2C6-4DA35ABFB664}" name="VF visibility"/>
    <tableColumn id="16" xr3:uid="{A90924D9-F53F-2A4B-AED1-FBE37CB18CA9}" name="shape"/>
    <tableColumn id="17" xr3:uid="{15C62E1C-97E7-5240-99AB-0464A814ABB5}" name="SUM" dataDxfId="2">
      <calculatedColumnFormula>SUM(J35)+SUM(L35:P35)</calculatedColumnFormula>
    </tableColumn>
    <tableColumn id="18" xr3:uid="{904535CD-2DC0-164D-9993-47E50C9904A3}" name="Column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3BB36B-6B46-334C-BAD6-63D02F86E368}" name="Table7" displayName="Table7" ref="A56:R75" totalsRowShown="0">
  <autoFilter ref="A56:R75" xr:uid="{9B3BB36B-6B46-334C-BAD6-63D02F86E368}"/>
  <tableColumns count="18">
    <tableColumn id="1" xr3:uid="{4A4BDE15-9182-E546-AC32-5A51BD28A478}" name="SeedID"/>
    <tableColumn id="2" xr3:uid="{59C0E548-6CF2-4145-9CDC-0D4B3A02A8F7}" name="L (mm)"/>
    <tableColumn id="3" xr3:uid="{88EF973F-558A-094A-87AE-92D8C1007D04}" name="W (mm)"/>
    <tableColumn id="4" xr3:uid="{8A1A8158-B08D-A640-A887-0C7F37E9C545}" name="H (mm)"/>
    <tableColumn id="5" xr3:uid="{67714B3C-96EC-A84E-8225-E235D7D35AA9}" name="L:W">
      <calculatedColumnFormula>B57/C57</calculatedColumnFormula>
    </tableColumn>
    <tableColumn id="6" xr3:uid="{97A29DED-8F56-7A4A-9AC1-A6AC44CEFC9C}" name="est V">
      <calculatedColumnFormula>(4/3)*3.14*(B57/2)*(C57/2)*(D57/2)</calculatedColumnFormula>
    </tableColumn>
    <tableColumn id="7" xr3:uid="{DB8ACFFE-4502-8C4D-82B0-D7A4B045370F}" name="diff V">
      <calculatedColumnFormula>ABS(F57-W$6)</calculatedColumnFormula>
    </tableColumn>
    <tableColumn id="8" xr3:uid="{65D13D6D-EA31-4C42-A1B5-03D31B5D1DE0}" name="endosperm"/>
    <tableColumn id="9" xr3:uid="{8B474819-8D87-E847-B2EB-D3EE444EE1A4}" name="color"/>
    <tableColumn id="10" xr3:uid="{2A44C7F7-23E9-B44F-89A9-B7B8B37B3E4F}" name="luster"/>
    <tableColumn id="11" xr3:uid="{568C4994-0F1A-3B4D-8696-13B5708B76F0}" name="dirt"/>
    <tableColumn id="12" xr3:uid="{4F768363-E9B4-974D-90C7-1AC8E72E61EA}" name="GI"/>
    <tableColumn id="13" xr3:uid="{584F4D5D-77D1-3E41-AFC4-03570DB5B8B7}" name="cracks"/>
    <tableColumn id="14" xr3:uid="{1962C7D4-D286-234C-ABDC-222D9613D4F7}" name="endo exp"/>
    <tableColumn id="15" xr3:uid="{0DFEA87A-8B70-6548-BF35-2EAE30BD0E50}" name="VF visibility"/>
    <tableColumn id="16" xr3:uid="{FDF5284B-FF35-E64A-8843-897D5BB3B944}" name="shape"/>
    <tableColumn id="17" xr3:uid="{79444D8B-99C2-DB42-80D7-7EF58469E3EE}" name="SUM" dataDxfId="1">
      <calculatedColumnFormula>SUM(J57)+SUM(L57:P57)</calculatedColumnFormula>
    </tableColumn>
    <tableColumn id="18" xr3:uid="{8871658C-2DF2-414C-9BD9-127CE094BFC7}" name="Column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F7F9E-B03B-BB4F-88B9-FE229037E61D}" name="Table1" displayName="Table1" ref="V1:AG6" totalsRowShown="0">
  <autoFilter ref="V1:AG6" xr:uid="{565F7F9E-B03B-BB4F-88B9-FE229037E61D}"/>
  <tableColumns count="12">
    <tableColumn id="1" xr3:uid="{90F133CE-79F2-E945-8C39-EC6A1B7D2452}" name="SPELT"/>
    <tableColumn id="2" xr3:uid="{72F72C8F-4D4C-6646-B336-0D46355A1AAE}" name="color"/>
    <tableColumn id="3" xr3:uid="{C73BA81D-B965-FD42-A2E9-8F6434CCEB77}" name="luster"/>
    <tableColumn id="4" xr3:uid="{FA3B1C0A-117B-434D-BF92-7D0FB1FEE448}" name="glume impressions"/>
    <tableColumn id="5" xr3:uid="{BD173FAE-57B1-6F41-B3D8-8237F6EFF3D3}" name="cracks"/>
    <tableColumn id="6" xr3:uid="{784012F9-120A-9B4B-B2C9-B4D6B984246D}" name="endosperm expansion"/>
    <tableColumn id="7" xr3:uid="{E1142B5A-F037-5B4F-B35C-2D87A129B6DD}" name="VF visibility"/>
    <tableColumn id="8" xr3:uid="{8E6B592E-7AF9-B64C-A340-C64F0C7FF487}" name="shape"/>
    <tableColumn id="12" xr3:uid="{DAAE910D-117C-7B48-B601-7B89F51706E1}" name="dirt"/>
    <tableColumn id="9" xr3:uid="{DC04F069-A780-0C47-9718-52819EBE2B55}" name="Column1"/>
    <tableColumn id="10" xr3:uid="{0EAADDB0-25F7-F343-ACD3-2363DA9DD662}" name="Column2"/>
    <tableColumn id="11" xr3:uid="{09BB1A70-6891-5444-9BFD-149430FCE998}" name="Column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05C8D6-72E1-ED4D-B8ED-0029973554ED}" name="Table2" displayName="Table2" ref="V10:AG15" totalsRowShown="0">
  <autoFilter ref="V10:AG15" xr:uid="{2F05C8D6-72E1-ED4D-B8ED-0029973554ED}"/>
  <tableColumns count="12">
    <tableColumn id="1" xr3:uid="{29D2F929-AE2C-DD40-B1C3-594AE5FDC0FB}" name="BARLEY"/>
    <tableColumn id="2" xr3:uid="{FA52735A-2CD5-A643-952C-2C599CE98670}" name="color"/>
    <tableColumn id="3" xr3:uid="{01155E3A-E20F-2448-96C8-EC31C444B9F4}" name="luster"/>
    <tableColumn id="4" xr3:uid="{43DB7DD4-0344-794F-B919-D5529496B86F}" name="glume impressions"/>
    <tableColumn id="5" xr3:uid="{48CD2E09-5CB9-3548-9475-CCF8A49EF558}" name="cracks"/>
    <tableColumn id="6" xr3:uid="{33512655-760C-694E-87CF-0E9D2BA51426}" name="endosperm expansion"/>
    <tableColumn id="7" xr3:uid="{80950AA4-E66C-C94E-981F-B23772FEA9F0}" name="VF visibility"/>
    <tableColumn id="8" xr3:uid="{AFFB98D0-BF20-F84B-A0D3-8CD0B89735D1}" name="shape"/>
    <tableColumn id="12" xr3:uid="{CF97D7F6-928E-E34D-8BEE-AC2D89BB37FF}" name="dirt"/>
    <tableColumn id="9" xr3:uid="{DD606DE0-822B-6D46-9802-2FF783C6A029}" name="Column1"/>
    <tableColumn id="10" xr3:uid="{A26AAF9D-F6FB-054D-9B1C-B35A1A36FE67}" name="Column2"/>
    <tableColumn id="11" xr3:uid="{FC24AADE-17A0-074A-8505-44B045FD93E3}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097F-531C-5C47-BC3C-E1955CD0F06E}">
  <dimension ref="A1:BE161"/>
  <sheetViews>
    <sheetView tabSelected="1" zoomScale="59" workbookViewId="0">
      <pane xSplit="1" topLeftCell="B1" activePane="topRight" state="frozen"/>
      <selection pane="topRight" activeCell="V144" sqref="V144"/>
    </sheetView>
  </sheetViews>
  <sheetFormatPr baseColWidth="10" defaultRowHeight="16" x14ac:dyDescent="0.2"/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114</v>
      </c>
      <c r="F1" t="s">
        <v>187</v>
      </c>
      <c r="G1" t="s">
        <v>4</v>
      </c>
      <c r="H1" t="s">
        <v>188</v>
      </c>
      <c r="I1" t="s">
        <v>5</v>
      </c>
      <c r="J1" t="s">
        <v>9</v>
      </c>
      <c r="K1" t="s">
        <v>10</v>
      </c>
      <c r="L1" t="s">
        <v>12</v>
      </c>
      <c r="M1" t="s">
        <v>8</v>
      </c>
      <c r="N1" t="s">
        <v>85</v>
      </c>
      <c r="O1" t="s">
        <v>91</v>
      </c>
      <c r="P1" t="s">
        <v>241</v>
      </c>
      <c r="Q1" t="s">
        <v>239</v>
      </c>
      <c r="R1" t="s">
        <v>258</v>
      </c>
      <c r="V1" t="s">
        <v>228</v>
      </c>
      <c r="W1" t="s">
        <v>229</v>
      </c>
      <c r="Y1" t="s">
        <v>225</v>
      </c>
      <c r="Z1" t="s">
        <v>233</v>
      </c>
      <c r="AA1" t="s">
        <v>234</v>
      </c>
      <c r="AB1" t="s">
        <v>235</v>
      </c>
      <c r="AC1" t="s">
        <v>236</v>
      </c>
      <c r="AD1" t="s">
        <v>237</v>
      </c>
      <c r="AE1" t="s">
        <v>238</v>
      </c>
      <c r="AF1" t="s">
        <v>4</v>
      </c>
      <c r="AG1" t="s">
        <v>188</v>
      </c>
      <c r="AH1" t="s">
        <v>5</v>
      </c>
      <c r="AI1" t="s">
        <v>9</v>
      </c>
      <c r="AJ1" t="s">
        <v>10</v>
      </c>
      <c r="AK1" t="s">
        <v>12</v>
      </c>
      <c r="AL1" t="s">
        <v>8</v>
      </c>
      <c r="AM1" t="s">
        <v>85</v>
      </c>
      <c r="AN1" t="s">
        <v>91</v>
      </c>
      <c r="AO1" t="s">
        <v>89</v>
      </c>
      <c r="AP1" t="s">
        <v>241</v>
      </c>
      <c r="AQ1" t="s">
        <v>70</v>
      </c>
      <c r="AR1" t="s">
        <v>90</v>
      </c>
      <c r="BA1" t="s">
        <v>225</v>
      </c>
      <c r="BB1" t="s">
        <v>226</v>
      </c>
      <c r="BC1" t="s">
        <v>225</v>
      </c>
      <c r="BD1" s="2" t="s">
        <v>114</v>
      </c>
      <c r="BE1" t="s">
        <v>239</v>
      </c>
    </row>
    <row r="2" spans="1:57" x14ac:dyDescent="0.2">
      <c r="A2" t="s">
        <v>144</v>
      </c>
      <c r="B2">
        <v>5.3</v>
      </c>
      <c r="C2">
        <v>3</v>
      </c>
      <c r="D2">
        <v>2.4</v>
      </c>
      <c r="E2">
        <f>B2/C2</f>
        <v>1.7666666666666666</v>
      </c>
      <c r="F2">
        <f xml:space="preserve"> (4/3)*3.14*(B2/2)*(C2/2)*(D2/2)</f>
        <v>19.970399999999994</v>
      </c>
      <c r="G2" t="s">
        <v>22</v>
      </c>
      <c r="H2" t="s">
        <v>15</v>
      </c>
      <c r="I2">
        <v>5</v>
      </c>
      <c r="J2">
        <v>5</v>
      </c>
      <c r="L2">
        <v>1</v>
      </c>
      <c r="M2">
        <v>1</v>
      </c>
      <c r="N2">
        <v>2</v>
      </c>
      <c r="O2">
        <v>1</v>
      </c>
      <c r="P2">
        <v>1</v>
      </c>
      <c r="Q2">
        <f>SUM(J2) + SUM(L2:P2)</f>
        <v>11</v>
      </c>
      <c r="R2">
        <v>3.5015000000000001</v>
      </c>
      <c r="V2" t="s">
        <v>230</v>
      </c>
      <c r="W2">
        <v>6.41</v>
      </c>
      <c r="Y2" t="s">
        <v>164</v>
      </c>
      <c r="Z2">
        <f xml:space="preserve"> AVERAGE(B2:B22)</f>
        <v>5.4114285714285719</v>
      </c>
      <c r="AA2">
        <f>AVERAGE(C2:C22)</f>
        <v>3.019047619047619</v>
      </c>
      <c r="AB2">
        <f>AVERAGE(D2:D22)</f>
        <v>2.3971428571428568</v>
      </c>
      <c r="AC2">
        <f>AVERAGE(E2:E22)</f>
        <v>1.7974786923931465</v>
      </c>
      <c r="AD2">
        <f>AVERAGE(F2:F22)</f>
        <v>20.963872175873014</v>
      </c>
      <c r="AE2">
        <f>ABS(AD2-W$6)</f>
        <v>6.4620585207936543</v>
      </c>
      <c r="AF2">
        <f>5/21</f>
        <v>0.23809523809523808</v>
      </c>
      <c r="AH2">
        <v>5</v>
      </c>
      <c r="AI2">
        <f xml:space="preserve"> AVERAGE(J2:J22)</f>
        <v>3.5714285714285716</v>
      </c>
      <c r="AK2">
        <f t="shared" ref="AK2:AP2" si="0">AVERAGE(L2:L22)</f>
        <v>2.2857142857142856</v>
      </c>
      <c r="AL2">
        <f t="shared" si="0"/>
        <v>1.4761904761904763</v>
      </c>
      <c r="AM2">
        <f t="shared" si="0"/>
        <v>1.4285714285714286</v>
      </c>
      <c r="AN2">
        <f t="shared" si="0"/>
        <v>1.3333333333333333</v>
      </c>
      <c r="AO2" t="e">
        <f>AVERAGE(#REF!)</f>
        <v>#REF!</v>
      </c>
      <c r="AP2">
        <f>AVERAGE(P2:P22)</f>
        <v>1.8095238095238095</v>
      </c>
      <c r="BA2" t="s">
        <v>164</v>
      </c>
      <c r="BB2">
        <v>1.7969999999999999</v>
      </c>
      <c r="BC2">
        <v>1</v>
      </c>
      <c r="BD2" s="2">
        <v>1.76666667</v>
      </c>
      <c r="BE2">
        <v>13</v>
      </c>
    </row>
    <row r="3" spans="1:57" x14ac:dyDescent="0.2">
      <c r="A3" t="s">
        <v>145</v>
      </c>
      <c r="B3">
        <v>5.9</v>
      </c>
      <c r="C3">
        <v>3.5</v>
      </c>
      <c r="D3">
        <v>3.2</v>
      </c>
      <c r="E3">
        <f t="shared" ref="E3:E22" si="1">B3/C3</f>
        <v>1.6857142857142857</v>
      </c>
      <c r="F3">
        <f t="shared" ref="F3:F22" si="2" xml:space="preserve"> (4/3)*3.14*(B3/2)*(C3/2)*(D3/2)</f>
        <v>34.58186666666667</v>
      </c>
      <c r="G3" t="s">
        <v>22</v>
      </c>
      <c r="H3" t="s">
        <v>15</v>
      </c>
      <c r="I3">
        <v>5</v>
      </c>
      <c r="J3">
        <v>5</v>
      </c>
      <c r="L3">
        <v>3</v>
      </c>
      <c r="M3">
        <v>2</v>
      </c>
      <c r="N3">
        <v>1</v>
      </c>
      <c r="O3">
        <v>1</v>
      </c>
      <c r="P3">
        <v>2</v>
      </c>
      <c r="Q3">
        <f>SUM(J3) + SUM(L3:P3)</f>
        <v>14</v>
      </c>
      <c r="R3">
        <v>3.4769999999999999</v>
      </c>
      <c r="V3" t="s">
        <v>231</v>
      </c>
      <c r="W3">
        <v>3.31</v>
      </c>
      <c r="Y3" t="s">
        <v>165</v>
      </c>
      <c r="Z3">
        <f>AVERAGE(B23:B45)</f>
        <v>5.5965217391304352</v>
      </c>
      <c r="AA3">
        <f>AVERAGE(C23:C45)</f>
        <v>3.24913043478261</v>
      </c>
      <c r="AB3">
        <f>AVERAGE(D23:D45)</f>
        <v>2.6326086956521739</v>
      </c>
      <c r="AC3">
        <f>AVERAGE(E23:E45)</f>
        <v>1.7287676345174467</v>
      </c>
      <c r="AD3">
        <f>AVERAGE(F23:F45)</f>
        <v>25.423383477971012</v>
      </c>
      <c r="AE3">
        <f t="shared" ref="AE3:AE6" si="3">ABS(AD3-W$6)</f>
        <v>2.002547218695657</v>
      </c>
      <c r="AF3">
        <f>6/23</f>
        <v>0.2608695652173913</v>
      </c>
      <c r="AH3">
        <v>5</v>
      </c>
      <c r="AI3">
        <f>AVERAGE(J23:J45)</f>
        <v>2.7826086956521738</v>
      </c>
      <c r="AK3">
        <f>AVERAGE(L23:L45)</f>
        <v>3.0869565217391304</v>
      </c>
      <c r="AL3">
        <f>AVERAGE(M23:M45)</f>
        <v>1.9130434782608696</v>
      </c>
      <c r="AM3">
        <f>AVERAGE(N23:N45)</f>
        <v>2.3913043478260869</v>
      </c>
      <c r="AN3">
        <f>AVERAGE(O23:O45)</f>
        <v>2.2608695652173911</v>
      </c>
      <c r="AO3" t="e">
        <f>AVERAGE(#REF!)</f>
        <v>#REF!</v>
      </c>
      <c r="AP3">
        <f>AVERAGE(P23:P45)</f>
        <v>2.2608695652173911</v>
      </c>
      <c r="BA3" t="s">
        <v>165</v>
      </c>
      <c r="BB3">
        <v>1.7649999999999999</v>
      </c>
      <c r="BC3">
        <v>1</v>
      </c>
      <c r="BD3" s="2">
        <v>1.6857142899999999</v>
      </c>
      <c r="BE3">
        <v>16</v>
      </c>
    </row>
    <row r="4" spans="1:57" x14ac:dyDescent="0.2">
      <c r="A4" t="s">
        <v>146</v>
      </c>
      <c r="B4">
        <v>6</v>
      </c>
      <c r="C4">
        <v>3.3</v>
      </c>
      <c r="D4">
        <v>2.8</v>
      </c>
      <c r="E4">
        <f t="shared" si="1"/>
        <v>1.8181818181818183</v>
      </c>
      <c r="F4">
        <f t="shared" si="2"/>
        <v>29.013599999999993</v>
      </c>
      <c r="G4" t="s">
        <v>22</v>
      </c>
      <c r="H4" t="s">
        <v>15</v>
      </c>
      <c r="I4">
        <v>5</v>
      </c>
      <c r="J4">
        <v>5</v>
      </c>
      <c r="L4">
        <v>1</v>
      </c>
      <c r="M4">
        <v>1</v>
      </c>
      <c r="N4">
        <v>1</v>
      </c>
      <c r="O4">
        <v>1</v>
      </c>
      <c r="P4">
        <v>2</v>
      </c>
      <c r="Q4">
        <f>SUM(J4) + SUM(L4:P4)</f>
        <v>11</v>
      </c>
      <c r="R4">
        <v>3.4980000000000002</v>
      </c>
      <c r="V4" t="s">
        <v>232</v>
      </c>
      <c r="W4">
        <v>2.4700000000000002</v>
      </c>
      <c r="Y4" t="s">
        <v>192</v>
      </c>
      <c r="Z4">
        <f>AVERAGE(B46:B66)</f>
        <v>5.1328571428571435</v>
      </c>
      <c r="AA4">
        <f>AVERAGE(C46:C66)</f>
        <v>3.1633333333333331</v>
      </c>
      <c r="AB4">
        <f>AVERAGE(D46:D66)</f>
        <v>2.6309523809523805</v>
      </c>
      <c r="AC4">
        <f>AVERAGE(E46:E66)</f>
        <v>1.6262002026723941</v>
      </c>
      <c r="AD4">
        <f>AVERAGE(F46:F66)</f>
        <v>22.587196029682538</v>
      </c>
      <c r="AE4">
        <f t="shared" si="3"/>
        <v>4.8387346669841307</v>
      </c>
      <c r="AF4">
        <f>7/21</f>
        <v>0.33333333333333331</v>
      </c>
      <c r="AH4">
        <v>5</v>
      </c>
      <c r="AI4">
        <f>AVERAGE(J46:J66)</f>
        <v>2.9047619047619047</v>
      </c>
      <c r="AK4">
        <f>AVERAGE(L46:L66)</f>
        <v>3.5238095238095237</v>
      </c>
      <c r="AL4">
        <f>AVERAGE(M46:M66)</f>
        <v>2.4761904761904763</v>
      </c>
      <c r="AM4">
        <f>AVERAGE(N46:N66)</f>
        <v>3.4761904761904763</v>
      </c>
      <c r="AN4">
        <f>AVERAGE(O46:O66)</f>
        <v>3.3809523809523809</v>
      </c>
      <c r="AO4" t="e">
        <f>AVERAGE(#REF!)</f>
        <v>#REF!</v>
      </c>
      <c r="AP4">
        <f>AVERAGE(P46:P66)</f>
        <v>2.4761904761904763</v>
      </c>
      <c r="BA4" t="s">
        <v>192</v>
      </c>
      <c r="BB4">
        <v>1.6259999999999999</v>
      </c>
      <c r="BC4">
        <v>1</v>
      </c>
      <c r="BD4" s="2">
        <v>1.8181818199999999</v>
      </c>
      <c r="BE4">
        <v>14</v>
      </c>
    </row>
    <row r="5" spans="1:57" x14ac:dyDescent="0.2">
      <c r="A5" t="s">
        <v>147</v>
      </c>
      <c r="B5">
        <v>5.5</v>
      </c>
      <c r="C5">
        <v>3.2</v>
      </c>
      <c r="D5">
        <v>2.2999999999999998</v>
      </c>
      <c r="E5">
        <f t="shared" si="1"/>
        <v>1.71875</v>
      </c>
      <c r="F5">
        <f t="shared" si="2"/>
        <v>21.184533333333331</v>
      </c>
      <c r="G5" t="s">
        <v>15</v>
      </c>
      <c r="H5" t="s">
        <v>15</v>
      </c>
      <c r="I5">
        <v>5</v>
      </c>
      <c r="J5">
        <v>5</v>
      </c>
      <c r="L5">
        <v>1</v>
      </c>
      <c r="M5">
        <v>1</v>
      </c>
      <c r="N5">
        <v>1</v>
      </c>
      <c r="O5">
        <v>1</v>
      </c>
      <c r="P5">
        <v>3</v>
      </c>
      <c r="Q5">
        <f>SUM(J5) + SUM(L5:P5)</f>
        <v>12</v>
      </c>
      <c r="R5">
        <v>3.5106999999999999</v>
      </c>
      <c r="V5" t="s">
        <v>114</v>
      </c>
      <c r="W5">
        <f>W2/W3</f>
        <v>1.9365558912386707</v>
      </c>
      <c r="Y5" t="s">
        <v>143</v>
      </c>
      <c r="Z5">
        <f>AVERAGE(B67:B84)</f>
        <v>5.512777777777778</v>
      </c>
      <c r="AA5">
        <f>AVERAGE(C67:C84)</f>
        <v>3.4255555555555555</v>
      </c>
      <c r="AB5">
        <f>AVERAGE(D67:D84)</f>
        <v>2.71</v>
      </c>
      <c r="AC5">
        <f>AVERAGE(E67:E84)</f>
        <v>1.619758266186498</v>
      </c>
      <c r="AD5">
        <f>AVERAGE(F67:F84)</f>
        <v>27.308142202592592</v>
      </c>
      <c r="AE5">
        <f t="shared" si="3"/>
        <v>0.11778849407407677</v>
      </c>
      <c r="AF5">
        <f>8/18</f>
        <v>0.44444444444444442</v>
      </c>
      <c r="AH5">
        <v>5</v>
      </c>
      <c r="AI5">
        <f>AVERAGE(J67:J84)</f>
        <v>3.2777777777777777</v>
      </c>
      <c r="AK5">
        <f>AVERAGE(L67:L84)</f>
        <v>3.1666666666666665</v>
      </c>
      <c r="AL5">
        <f>AVERAGE(M67:M84)</f>
        <v>2.8333333333333335</v>
      </c>
      <c r="AM5">
        <f>AVERAGE(N67:N84)</f>
        <v>4.666666666666667</v>
      </c>
      <c r="AN5">
        <f>AVERAGE(O67:O84)</f>
        <v>3.3888888888888888</v>
      </c>
      <c r="AO5" t="e">
        <f>AVERAGE(#REF!)</f>
        <v>#REF!</v>
      </c>
      <c r="AP5">
        <f>AVERAGE(P67:P84)</f>
        <v>3.7222222222222223</v>
      </c>
      <c r="BA5" t="s">
        <v>143</v>
      </c>
      <c r="BB5">
        <v>1.619</v>
      </c>
      <c r="BC5">
        <v>1</v>
      </c>
      <c r="BD5" s="2">
        <v>1.71875</v>
      </c>
      <c r="BE5">
        <v>14</v>
      </c>
    </row>
    <row r="6" spans="1:57" x14ac:dyDescent="0.2">
      <c r="A6" t="s">
        <v>148</v>
      </c>
      <c r="B6">
        <v>5.9</v>
      </c>
      <c r="C6">
        <v>3.5</v>
      </c>
      <c r="D6">
        <v>2.9</v>
      </c>
      <c r="E6">
        <f t="shared" si="1"/>
        <v>1.6857142857142857</v>
      </c>
      <c r="F6">
        <f t="shared" si="2"/>
        <v>31.339816666666668</v>
      </c>
      <c r="G6" t="s">
        <v>22</v>
      </c>
      <c r="H6" t="s">
        <v>15</v>
      </c>
      <c r="I6">
        <v>5</v>
      </c>
      <c r="J6">
        <v>4</v>
      </c>
      <c r="L6">
        <v>2</v>
      </c>
      <c r="M6">
        <v>2</v>
      </c>
      <c r="N6">
        <v>1</v>
      </c>
      <c r="O6">
        <v>1</v>
      </c>
      <c r="P6">
        <v>2</v>
      </c>
      <c r="Q6">
        <f>SUM(J6) + SUM(L6:P6)</f>
        <v>12</v>
      </c>
      <c r="R6">
        <v>3.5097</v>
      </c>
      <c r="V6" t="s">
        <v>237</v>
      </c>
      <c r="W6">
        <f>(4/3)*3.14*(W2/2)*(W3/2)*(W4/2)</f>
        <v>27.425930696666668</v>
      </c>
      <c r="Y6" t="s">
        <v>218</v>
      </c>
      <c r="Z6">
        <f>AVERAGE(B85:B90)</f>
        <v>5.5349999999999993</v>
      </c>
      <c r="AA6">
        <f>AVERAGE(C85:C90)</f>
        <v>3.2333333333333338</v>
      </c>
      <c r="AB6">
        <f>AVERAGE(D85:D90)</f>
        <v>2.64</v>
      </c>
      <c r="AC6">
        <f>AVERAGE(E85:E90)</f>
        <v>1.7454314058310307</v>
      </c>
      <c r="AD6">
        <f>AVERAGE(F85:F90)</f>
        <v>25.402690798333339</v>
      </c>
      <c r="AE6">
        <f t="shared" si="3"/>
        <v>2.0232398983333297</v>
      </c>
      <c r="AF6">
        <f>5/6</f>
        <v>0.83333333333333337</v>
      </c>
      <c r="AH6">
        <v>5</v>
      </c>
      <c r="AI6">
        <f>AVERAGE(J85:J90)</f>
        <v>1</v>
      </c>
      <c r="AK6">
        <f>AVERAGE(L85:L90)</f>
        <v>5</v>
      </c>
      <c r="AL6">
        <f>AVERAGE(M85:M90)</f>
        <v>5</v>
      </c>
      <c r="AM6">
        <f>AVERAGE(N85:N90)</f>
        <v>5</v>
      </c>
      <c r="AN6">
        <f>AVERAGE(O85:O90)</f>
        <v>4.833333333333333</v>
      </c>
      <c r="AO6" t="e">
        <f>AVERAGE(#REF!)</f>
        <v>#REF!</v>
      </c>
      <c r="AP6">
        <f>AVERAGE(P85:P90)</f>
        <v>4.5</v>
      </c>
      <c r="BA6" t="s">
        <v>218</v>
      </c>
      <c r="BB6">
        <v>1.7450000000000001</v>
      </c>
      <c r="BC6">
        <v>1</v>
      </c>
      <c r="BD6" s="2">
        <v>1.6857142899999999</v>
      </c>
      <c r="BE6">
        <v>14</v>
      </c>
    </row>
    <row r="7" spans="1:57" x14ac:dyDescent="0.2">
      <c r="A7" t="s">
        <v>149</v>
      </c>
      <c r="B7">
        <v>4.8</v>
      </c>
      <c r="C7">
        <v>2.8</v>
      </c>
      <c r="D7">
        <v>2</v>
      </c>
      <c r="E7">
        <f t="shared" si="1"/>
        <v>1.7142857142857144</v>
      </c>
      <c r="F7">
        <f t="shared" si="2"/>
        <v>14.0672</v>
      </c>
      <c r="G7" t="s">
        <v>15</v>
      </c>
      <c r="H7" t="s">
        <v>15</v>
      </c>
      <c r="I7">
        <v>5</v>
      </c>
      <c r="J7">
        <v>4</v>
      </c>
      <c r="L7">
        <v>2</v>
      </c>
      <c r="M7">
        <v>2</v>
      </c>
      <c r="N7">
        <v>1</v>
      </c>
      <c r="O7">
        <v>1</v>
      </c>
      <c r="P7">
        <v>1</v>
      </c>
      <c r="Q7">
        <f>SUM(J7) + SUM(L7:P7)</f>
        <v>11</v>
      </c>
      <c r="R7">
        <v>3.4333999999999998</v>
      </c>
      <c r="BC7">
        <v>1</v>
      </c>
      <c r="BD7" s="2">
        <v>1.71428571</v>
      </c>
      <c r="BE7">
        <v>13</v>
      </c>
    </row>
    <row r="8" spans="1:57" x14ac:dyDescent="0.2">
      <c r="A8" t="s">
        <v>150</v>
      </c>
      <c r="B8">
        <v>5.5</v>
      </c>
      <c r="C8">
        <v>2.9</v>
      </c>
      <c r="D8">
        <v>2.2000000000000002</v>
      </c>
      <c r="E8">
        <f t="shared" si="1"/>
        <v>1.896551724137931</v>
      </c>
      <c r="F8">
        <f t="shared" si="2"/>
        <v>18.363766666666667</v>
      </c>
      <c r="G8" t="s">
        <v>22</v>
      </c>
      <c r="H8" t="s">
        <v>15</v>
      </c>
      <c r="I8">
        <v>5</v>
      </c>
      <c r="J8">
        <v>4</v>
      </c>
      <c r="L8">
        <v>3</v>
      </c>
      <c r="M8">
        <v>2</v>
      </c>
      <c r="N8">
        <v>2</v>
      </c>
      <c r="O8">
        <v>2</v>
      </c>
      <c r="P8">
        <v>1</v>
      </c>
      <c r="Q8">
        <f>SUM(J8) + SUM(L8:P8)</f>
        <v>14</v>
      </c>
      <c r="R8">
        <v>3.4685000000000001</v>
      </c>
      <c r="BC8">
        <v>1</v>
      </c>
      <c r="BD8" s="2">
        <v>1.8965517199999999</v>
      </c>
      <c r="BE8">
        <v>15</v>
      </c>
    </row>
    <row r="9" spans="1:57" x14ac:dyDescent="0.2">
      <c r="A9" t="s">
        <v>151</v>
      </c>
      <c r="B9">
        <v>4.4000000000000004</v>
      </c>
      <c r="C9">
        <v>2.6</v>
      </c>
      <c r="D9">
        <v>2</v>
      </c>
      <c r="E9">
        <f t="shared" si="1"/>
        <v>1.6923076923076923</v>
      </c>
      <c r="F9">
        <f t="shared" si="2"/>
        <v>11.973866666666668</v>
      </c>
      <c r="G9" t="s">
        <v>15</v>
      </c>
      <c r="H9" t="s">
        <v>15</v>
      </c>
      <c r="I9">
        <v>5</v>
      </c>
      <c r="J9">
        <v>4</v>
      </c>
      <c r="L9">
        <v>3</v>
      </c>
      <c r="M9">
        <v>1</v>
      </c>
      <c r="N9">
        <v>2</v>
      </c>
      <c r="O9">
        <v>2</v>
      </c>
      <c r="P9">
        <v>3</v>
      </c>
      <c r="Q9">
        <f>SUM(J9) + SUM(L9:P9)</f>
        <v>15</v>
      </c>
      <c r="R9">
        <v>3.4847000000000001</v>
      </c>
      <c r="BC9">
        <v>1</v>
      </c>
      <c r="BD9" s="2">
        <v>1.69230769</v>
      </c>
      <c r="BE9">
        <v>18</v>
      </c>
    </row>
    <row r="10" spans="1:57" x14ac:dyDescent="0.2">
      <c r="A10" t="s">
        <v>152</v>
      </c>
      <c r="B10">
        <v>5.4</v>
      </c>
      <c r="C10">
        <v>3.1</v>
      </c>
      <c r="D10">
        <v>2.46</v>
      </c>
      <c r="E10">
        <f t="shared" si="1"/>
        <v>1.7419354838709677</v>
      </c>
      <c r="F10">
        <f t="shared" si="2"/>
        <v>21.551075999999998</v>
      </c>
      <c r="G10" t="s">
        <v>22</v>
      </c>
      <c r="H10" t="s">
        <v>15</v>
      </c>
      <c r="I10">
        <v>5</v>
      </c>
      <c r="J10">
        <v>2</v>
      </c>
      <c r="L10">
        <v>3</v>
      </c>
      <c r="M10">
        <v>1</v>
      </c>
      <c r="N10">
        <v>1</v>
      </c>
      <c r="O10">
        <v>1</v>
      </c>
      <c r="P10">
        <v>2</v>
      </c>
      <c r="Q10">
        <f>SUM(J10) + SUM(L10:P10)</f>
        <v>10</v>
      </c>
      <c r="R10">
        <v>3.5354999999999999</v>
      </c>
      <c r="BC10">
        <v>1</v>
      </c>
      <c r="BD10" s="2">
        <v>1.74193548</v>
      </c>
      <c r="BE10">
        <v>13</v>
      </c>
    </row>
    <row r="11" spans="1:57" x14ac:dyDescent="0.2">
      <c r="A11" t="s">
        <v>153</v>
      </c>
      <c r="B11">
        <v>5.9</v>
      </c>
      <c r="C11">
        <v>2.9</v>
      </c>
      <c r="D11">
        <v>2.44</v>
      </c>
      <c r="E11">
        <f t="shared" si="1"/>
        <v>2.0344827586206899</v>
      </c>
      <c r="F11">
        <f t="shared" si="2"/>
        <v>21.848329333333332</v>
      </c>
      <c r="G11" t="s">
        <v>22</v>
      </c>
      <c r="H11" t="s">
        <v>15</v>
      </c>
      <c r="I11">
        <v>5</v>
      </c>
      <c r="J11">
        <v>4</v>
      </c>
      <c r="L11">
        <v>3</v>
      </c>
      <c r="M11">
        <v>1</v>
      </c>
      <c r="N11">
        <v>2</v>
      </c>
      <c r="O11">
        <v>2</v>
      </c>
      <c r="P11">
        <v>1</v>
      </c>
      <c r="Q11">
        <f>SUM(J11) + SUM(L11:P11)</f>
        <v>13</v>
      </c>
      <c r="R11">
        <v>3.4929000000000001</v>
      </c>
      <c r="BC11">
        <v>1</v>
      </c>
      <c r="BD11" s="2">
        <v>2.0344827599999999</v>
      </c>
      <c r="BE11">
        <v>14</v>
      </c>
    </row>
    <row r="12" spans="1:57" x14ac:dyDescent="0.2">
      <c r="A12" t="s">
        <v>154</v>
      </c>
      <c r="B12">
        <v>5.3</v>
      </c>
      <c r="C12">
        <v>3</v>
      </c>
      <c r="D12">
        <v>2.5099999999999998</v>
      </c>
      <c r="E12">
        <f t="shared" si="1"/>
        <v>1.7666666666666666</v>
      </c>
      <c r="F12">
        <f t="shared" si="2"/>
        <v>20.885709999999992</v>
      </c>
      <c r="G12" t="s">
        <v>22</v>
      </c>
      <c r="H12" t="s">
        <v>15</v>
      </c>
      <c r="I12">
        <v>5</v>
      </c>
      <c r="J12">
        <v>4</v>
      </c>
      <c r="L12">
        <v>3</v>
      </c>
      <c r="M12">
        <v>2</v>
      </c>
      <c r="N12">
        <v>3</v>
      </c>
      <c r="O12">
        <v>3</v>
      </c>
      <c r="P12">
        <v>2</v>
      </c>
      <c r="Q12">
        <f>SUM(J12) + SUM(L12:P12)</f>
        <v>17</v>
      </c>
      <c r="R12">
        <v>3.5259</v>
      </c>
      <c r="BC12">
        <v>1</v>
      </c>
      <c r="BD12" s="2">
        <v>1.76666667</v>
      </c>
      <c r="BE12">
        <v>19</v>
      </c>
    </row>
    <row r="13" spans="1:57" x14ac:dyDescent="0.2">
      <c r="A13" t="s">
        <v>155</v>
      </c>
      <c r="B13">
        <v>5.2</v>
      </c>
      <c r="C13">
        <v>3.1</v>
      </c>
      <c r="D13">
        <v>2.52</v>
      </c>
      <c r="E13">
        <f t="shared" si="1"/>
        <v>1.6774193548387097</v>
      </c>
      <c r="F13">
        <f t="shared" si="2"/>
        <v>21.259056000000001</v>
      </c>
      <c r="G13" t="s">
        <v>22</v>
      </c>
      <c r="H13" t="s">
        <v>15</v>
      </c>
      <c r="I13">
        <v>5</v>
      </c>
      <c r="J13">
        <v>4</v>
      </c>
      <c r="L13">
        <v>1</v>
      </c>
      <c r="M13">
        <v>1</v>
      </c>
      <c r="N13">
        <v>1</v>
      </c>
      <c r="O13">
        <v>1</v>
      </c>
      <c r="P13">
        <v>3</v>
      </c>
      <c r="Q13">
        <f>SUM(J13) + SUM(L13:P13)</f>
        <v>11</v>
      </c>
      <c r="R13">
        <v>3.5522999999999998</v>
      </c>
      <c r="BC13">
        <v>1</v>
      </c>
      <c r="BD13" s="2">
        <v>1.6774193500000001</v>
      </c>
      <c r="BE13">
        <v>12</v>
      </c>
    </row>
    <row r="14" spans="1:57" x14ac:dyDescent="0.2">
      <c r="A14" t="s">
        <v>156</v>
      </c>
      <c r="B14">
        <v>5.8</v>
      </c>
      <c r="C14">
        <v>3.4</v>
      </c>
      <c r="D14">
        <v>2.73</v>
      </c>
      <c r="E14">
        <f t="shared" si="1"/>
        <v>1.7058823529411764</v>
      </c>
      <c r="F14">
        <f t="shared" si="2"/>
        <v>28.173963999999998</v>
      </c>
      <c r="G14" t="s">
        <v>15</v>
      </c>
      <c r="H14" t="s">
        <v>15</v>
      </c>
      <c r="I14">
        <v>5</v>
      </c>
      <c r="J14">
        <v>3</v>
      </c>
      <c r="L14">
        <v>3</v>
      </c>
      <c r="M14">
        <v>3</v>
      </c>
      <c r="N14">
        <v>1</v>
      </c>
      <c r="O14">
        <v>1</v>
      </c>
      <c r="P14">
        <v>3</v>
      </c>
      <c r="Q14">
        <f>SUM(J14) + SUM(L14:P14)</f>
        <v>14</v>
      </c>
      <c r="R14">
        <v>3.4752000000000001</v>
      </c>
      <c r="BC14">
        <v>1</v>
      </c>
      <c r="BD14" s="2">
        <v>1.70588235</v>
      </c>
      <c r="BE14">
        <v>16</v>
      </c>
    </row>
    <row r="15" spans="1:57" x14ac:dyDescent="0.2">
      <c r="A15" t="s">
        <v>157</v>
      </c>
      <c r="B15">
        <v>5.01</v>
      </c>
      <c r="C15">
        <v>2.63</v>
      </c>
      <c r="D15">
        <v>2.13</v>
      </c>
      <c r="E15">
        <f t="shared" si="1"/>
        <v>1.9049429657794676</v>
      </c>
      <c r="F15">
        <f t="shared" si="2"/>
        <v>14.687621609999997</v>
      </c>
      <c r="G15" t="s">
        <v>22</v>
      </c>
      <c r="H15" t="s">
        <v>15</v>
      </c>
      <c r="I15">
        <v>5</v>
      </c>
      <c r="J15">
        <v>3</v>
      </c>
      <c r="L15">
        <v>4</v>
      </c>
      <c r="M15">
        <v>2</v>
      </c>
      <c r="N15">
        <v>2</v>
      </c>
      <c r="O15">
        <v>2</v>
      </c>
      <c r="P15">
        <v>1</v>
      </c>
      <c r="Q15">
        <f>SUM(J15) + SUM(L15:P15)</f>
        <v>14</v>
      </c>
      <c r="R15">
        <v>3.4952000000000001</v>
      </c>
      <c r="BC15">
        <v>1</v>
      </c>
      <c r="BD15" s="2">
        <v>1.90494297</v>
      </c>
      <c r="BE15">
        <v>17</v>
      </c>
    </row>
    <row r="16" spans="1:57" x14ac:dyDescent="0.2">
      <c r="A16" t="s">
        <v>158</v>
      </c>
      <c r="B16">
        <v>5.79</v>
      </c>
      <c r="C16">
        <v>3.13</v>
      </c>
      <c r="D16">
        <v>2.52</v>
      </c>
      <c r="E16">
        <f t="shared" si="1"/>
        <v>1.8498402555910545</v>
      </c>
      <c r="F16">
        <f t="shared" si="2"/>
        <v>23.900216760000003</v>
      </c>
      <c r="G16" t="s">
        <v>22</v>
      </c>
      <c r="H16" t="s">
        <v>15</v>
      </c>
      <c r="I16">
        <v>5</v>
      </c>
      <c r="J16">
        <v>4</v>
      </c>
      <c r="L16">
        <v>2</v>
      </c>
      <c r="M16">
        <v>2</v>
      </c>
      <c r="N16">
        <v>1</v>
      </c>
      <c r="O16">
        <v>1</v>
      </c>
      <c r="P16">
        <v>2</v>
      </c>
      <c r="Q16">
        <f>SUM(J16) + SUM(L16:P16)</f>
        <v>12</v>
      </c>
      <c r="R16">
        <v>3.5164</v>
      </c>
      <c r="BC16">
        <v>1</v>
      </c>
      <c r="BD16" s="2">
        <v>1.8498402599999999</v>
      </c>
      <c r="BE16">
        <v>15</v>
      </c>
    </row>
    <row r="17" spans="1:57" x14ac:dyDescent="0.2">
      <c r="A17" t="s">
        <v>159</v>
      </c>
      <c r="B17">
        <v>4.9800000000000004</v>
      </c>
      <c r="C17">
        <v>2.72</v>
      </c>
      <c r="D17">
        <v>2.2400000000000002</v>
      </c>
      <c r="E17">
        <f t="shared" si="1"/>
        <v>1.8308823529411764</v>
      </c>
      <c r="F17">
        <f t="shared" si="2"/>
        <v>15.879055360000004</v>
      </c>
      <c r="G17" t="s">
        <v>22</v>
      </c>
      <c r="H17" t="s">
        <v>15</v>
      </c>
      <c r="I17">
        <v>5</v>
      </c>
      <c r="J17">
        <v>4</v>
      </c>
      <c r="L17">
        <v>2</v>
      </c>
      <c r="M17">
        <v>1</v>
      </c>
      <c r="N17">
        <v>1</v>
      </c>
      <c r="O17">
        <v>1</v>
      </c>
      <c r="P17">
        <v>1</v>
      </c>
      <c r="Q17">
        <f>SUM(J17) + SUM(L17:P17)</f>
        <v>10</v>
      </c>
      <c r="R17">
        <v>3.504</v>
      </c>
      <c r="BC17">
        <v>1</v>
      </c>
      <c r="BD17" s="2">
        <v>1.83088235</v>
      </c>
      <c r="BE17">
        <v>13</v>
      </c>
    </row>
    <row r="18" spans="1:57" x14ac:dyDescent="0.2">
      <c r="A18" t="s">
        <v>160</v>
      </c>
      <c r="B18">
        <v>5.2</v>
      </c>
      <c r="C18">
        <v>2.5</v>
      </c>
      <c r="D18">
        <v>1.8</v>
      </c>
      <c r="E18">
        <f t="shared" si="1"/>
        <v>2.08</v>
      </c>
      <c r="F18">
        <f t="shared" si="2"/>
        <v>12.246</v>
      </c>
      <c r="G18" t="s">
        <v>22</v>
      </c>
      <c r="H18" t="s">
        <v>15</v>
      </c>
      <c r="I18">
        <v>5</v>
      </c>
      <c r="J18">
        <v>2</v>
      </c>
      <c r="L18">
        <v>1</v>
      </c>
      <c r="M18">
        <v>1</v>
      </c>
      <c r="N18">
        <v>1</v>
      </c>
      <c r="O18">
        <v>1</v>
      </c>
      <c r="P18">
        <v>1</v>
      </c>
      <c r="Q18">
        <f>SUM(J18) + SUM(L18:P18)</f>
        <v>7</v>
      </c>
      <c r="R18">
        <v>3.5028000000000001</v>
      </c>
      <c r="BC18">
        <v>1</v>
      </c>
      <c r="BD18" s="2">
        <v>2.08</v>
      </c>
      <c r="BE18">
        <v>9</v>
      </c>
    </row>
    <row r="19" spans="1:57" x14ac:dyDescent="0.2">
      <c r="A19" t="s">
        <v>161</v>
      </c>
      <c r="B19">
        <v>4.76</v>
      </c>
      <c r="C19">
        <v>2.97</v>
      </c>
      <c r="D19">
        <v>2.23</v>
      </c>
      <c r="E19">
        <f t="shared" si="1"/>
        <v>1.6026936026936025</v>
      </c>
      <c r="F19">
        <f t="shared" si="2"/>
        <v>16.49858364</v>
      </c>
      <c r="G19" t="s">
        <v>15</v>
      </c>
      <c r="H19" t="s">
        <v>15</v>
      </c>
      <c r="I19">
        <v>5</v>
      </c>
      <c r="J19">
        <v>5</v>
      </c>
      <c r="L19">
        <v>3</v>
      </c>
      <c r="M19">
        <v>2</v>
      </c>
      <c r="N19">
        <v>1</v>
      </c>
      <c r="O19">
        <v>1</v>
      </c>
      <c r="P19">
        <v>3</v>
      </c>
      <c r="Q19">
        <f>SUM(J19) + SUM(L19:P19)</f>
        <v>15</v>
      </c>
      <c r="R19">
        <v>3.4607999999999999</v>
      </c>
      <c r="BC19">
        <v>1</v>
      </c>
      <c r="BD19" s="2">
        <v>1.6026936000000001</v>
      </c>
      <c r="BE19">
        <v>16</v>
      </c>
    </row>
    <row r="20" spans="1:57" x14ac:dyDescent="0.2">
      <c r="A20" t="s">
        <v>162</v>
      </c>
      <c r="B20">
        <v>6.38</v>
      </c>
      <c r="C20">
        <v>3.03</v>
      </c>
      <c r="D20">
        <v>2.19</v>
      </c>
      <c r="E20">
        <f t="shared" si="1"/>
        <v>2.1056105610561056</v>
      </c>
      <c r="F20">
        <f t="shared" si="2"/>
        <v>22.155717540000001</v>
      </c>
      <c r="G20" t="s">
        <v>22</v>
      </c>
      <c r="H20" t="s">
        <v>22</v>
      </c>
      <c r="I20">
        <v>5</v>
      </c>
      <c r="J20">
        <v>2</v>
      </c>
      <c r="L20">
        <v>2</v>
      </c>
      <c r="M20">
        <v>1</v>
      </c>
      <c r="N20">
        <v>1</v>
      </c>
      <c r="O20">
        <v>1</v>
      </c>
      <c r="P20">
        <v>1</v>
      </c>
      <c r="Q20">
        <f>SUM(J20) + SUM(L20:P20)</f>
        <v>8</v>
      </c>
      <c r="R20">
        <v>3.5556000000000001</v>
      </c>
      <c r="BC20">
        <v>1</v>
      </c>
      <c r="BD20" s="2">
        <v>2.1056105600000001</v>
      </c>
      <c r="BE20">
        <v>10</v>
      </c>
    </row>
    <row r="21" spans="1:57" x14ac:dyDescent="0.2">
      <c r="A21" t="s">
        <v>163</v>
      </c>
      <c r="B21">
        <v>5.59</v>
      </c>
      <c r="C21">
        <v>3.11</v>
      </c>
      <c r="D21">
        <v>2.44</v>
      </c>
      <c r="E21">
        <f t="shared" si="1"/>
        <v>1.797427652733119</v>
      </c>
      <c r="F21">
        <f t="shared" si="2"/>
        <v>22.199358306666664</v>
      </c>
      <c r="G21" t="s">
        <v>22</v>
      </c>
      <c r="H21" t="s">
        <v>22</v>
      </c>
      <c r="I21">
        <v>5</v>
      </c>
      <c r="J21">
        <v>1</v>
      </c>
      <c r="L21">
        <v>2</v>
      </c>
      <c r="M21">
        <v>1</v>
      </c>
      <c r="N21">
        <v>2</v>
      </c>
      <c r="O21">
        <v>1</v>
      </c>
      <c r="P21">
        <v>1</v>
      </c>
      <c r="Q21">
        <f>SUM(J21) + SUM(L21:P21)</f>
        <v>8</v>
      </c>
      <c r="R21">
        <v>3.4674</v>
      </c>
      <c r="BC21">
        <v>1</v>
      </c>
      <c r="BD21" s="2">
        <v>1.7974276499999999</v>
      </c>
      <c r="BE21">
        <v>9</v>
      </c>
    </row>
    <row r="22" spans="1:57" x14ac:dyDescent="0.2">
      <c r="A22" t="s">
        <v>191</v>
      </c>
      <c r="B22">
        <v>5.03</v>
      </c>
      <c r="C22">
        <v>3.01</v>
      </c>
      <c r="D22">
        <v>2.33</v>
      </c>
      <c r="E22">
        <f t="shared" si="1"/>
        <v>1.6710963455149503</v>
      </c>
      <c r="F22">
        <f t="shared" si="2"/>
        <v>18.461577143333333</v>
      </c>
      <c r="G22" t="s">
        <v>22</v>
      </c>
      <c r="H22" t="s">
        <v>22</v>
      </c>
      <c r="I22">
        <v>5</v>
      </c>
      <c r="J22">
        <v>1</v>
      </c>
      <c r="L22">
        <v>3</v>
      </c>
      <c r="M22">
        <v>1</v>
      </c>
      <c r="N22">
        <v>2</v>
      </c>
      <c r="O22">
        <v>2</v>
      </c>
      <c r="P22">
        <v>2</v>
      </c>
      <c r="Q22">
        <f>SUM(J22) + SUM(L22:P22)</f>
        <v>11</v>
      </c>
      <c r="R22">
        <v>3.4581</v>
      </c>
      <c r="BC22">
        <v>1</v>
      </c>
      <c r="BD22" s="2">
        <v>1.67109635</v>
      </c>
      <c r="BE22">
        <v>15</v>
      </c>
    </row>
    <row r="23" spans="1:57" x14ac:dyDescent="0.2">
      <c r="A23" t="s">
        <v>166</v>
      </c>
      <c r="B23">
        <v>6.28</v>
      </c>
      <c r="C23">
        <v>4.03</v>
      </c>
      <c r="D23">
        <v>3.08</v>
      </c>
      <c r="E23">
        <f>B23/C23</f>
        <v>1.5583126550868487</v>
      </c>
      <c r="F23">
        <f xml:space="preserve"> (4/3)*3.14*(B23/2)*(C23/2)*(D23/2)</f>
        <v>40.793766346666672</v>
      </c>
      <c r="G23" t="s">
        <v>22</v>
      </c>
      <c r="H23" t="s">
        <v>15</v>
      </c>
      <c r="I23">
        <v>5</v>
      </c>
      <c r="J23">
        <v>4</v>
      </c>
      <c r="L23">
        <v>3</v>
      </c>
      <c r="M23">
        <v>2</v>
      </c>
      <c r="N23">
        <v>2</v>
      </c>
      <c r="O23">
        <v>2</v>
      </c>
      <c r="P23">
        <v>3</v>
      </c>
      <c r="Q23">
        <f>SUM(J23) + SUM(L23:P23)</f>
        <v>16</v>
      </c>
      <c r="R23">
        <v>3.5190000000000001</v>
      </c>
      <c r="BC23">
        <v>2</v>
      </c>
      <c r="BD23" s="2">
        <v>1.5583126599999999</v>
      </c>
      <c r="BE23">
        <v>19</v>
      </c>
    </row>
    <row r="24" spans="1:57" x14ac:dyDescent="0.2">
      <c r="A24" t="s">
        <v>167</v>
      </c>
      <c r="B24">
        <v>5.82</v>
      </c>
      <c r="C24">
        <v>3.15</v>
      </c>
      <c r="D24">
        <v>2.66</v>
      </c>
      <c r="E24">
        <f t="shared" ref="E24:E45" si="4">B24/C24</f>
        <v>1.8476190476190477</v>
      </c>
      <c r="F24">
        <f xml:space="preserve"> (4/3)*3.14*(B24/2)*(C24/2)*(D24/2)</f>
        <v>25.5207582</v>
      </c>
      <c r="G24" t="s">
        <v>22</v>
      </c>
      <c r="H24" t="s">
        <v>15</v>
      </c>
      <c r="I24">
        <v>5</v>
      </c>
      <c r="J24">
        <v>4</v>
      </c>
      <c r="L24">
        <v>3</v>
      </c>
      <c r="M24">
        <v>2</v>
      </c>
      <c r="N24">
        <v>2</v>
      </c>
      <c r="O24">
        <v>2</v>
      </c>
      <c r="P24">
        <v>2</v>
      </c>
      <c r="Q24">
        <f>SUM(J24) + SUM(L24:P24)</f>
        <v>15</v>
      </c>
      <c r="R24">
        <v>3.4380000000000002</v>
      </c>
      <c r="BC24">
        <v>2</v>
      </c>
      <c r="BD24" s="2">
        <v>1.84761905</v>
      </c>
      <c r="BE24">
        <v>16</v>
      </c>
    </row>
    <row r="25" spans="1:57" x14ac:dyDescent="0.2">
      <c r="A25" t="s">
        <v>168</v>
      </c>
      <c r="B25">
        <v>6.14</v>
      </c>
      <c r="C25">
        <v>3.62</v>
      </c>
      <c r="D25">
        <v>2.94</v>
      </c>
      <c r="E25">
        <f t="shared" si="4"/>
        <v>1.6961325966850826</v>
      </c>
      <c r="F25">
        <f xml:space="preserve"> (4/3)*3.14*(B25/2)*(C25/2)*(D25/2)</f>
        <v>34.198154479999999</v>
      </c>
      <c r="G25" t="s">
        <v>22</v>
      </c>
      <c r="H25" t="s">
        <v>15</v>
      </c>
      <c r="I25">
        <v>5</v>
      </c>
      <c r="J25">
        <v>3</v>
      </c>
      <c r="L25">
        <v>3</v>
      </c>
      <c r="M25">
        <v>3</v>
      </c>
      <c r="N25">
        <v>2</v>
      </c>
      <c r="O25">
        <v>1</v>
      </c>
      <c r="P25">
        <v>3</v>
      </c>
      <c r="Q25">
        <f>SUM(J25) + SUM(L25:P25)</f>
        <v>15</v>
      </c>
      <c r="R25">
        <v>3.5354999999999999</v>
      </c>
      <c r="BC25">
        <v>2</v>
      </c>
      <c r="BD25" s="2">
        <v>1.6961326000000001</v>
      </c>
      <c r="BE25">
        <v>18</v>
      </c>
    </row>
    <row r="26" spans="1:57" x14ac:dyDescent="0.2">
      <c r="A26" t="s">
        <v>169</v>
      </c>
      <c r="B26">
        <v>6.59</v>
      </c>
      <c r="C26">
        <v>3.35</v>
      </c>
      <c r="D26">
        <v>2.46</v>
      </c>
      <c r="E26">
        <f t="shared" si="4"/>
        <v>1.9671641791044776</v>
      </c>
      <c r="F26">
        <f xml:space="preserve"> (4/3)*3.14*(B26/2)*(C26/2)*(D26/2)</f>
        <v>28.4212861</v>
      </c>
      <c r="G26" t="s">
        <v>15</v>
      </c>
      <c r="H26" t="s">
        <v>15</v>
      </c>
      <c r="I26">
        <v>5</v>
      </c>
      <c r="J26">
        <v>3</v>
      </c>
      <c r="L26">
        <v>1</v>
      </c>
      <c r="M26">
        <v>2</v>
      </c>
      <c r="N26">
        <v>2</v>
      </c>
      <c r="O26">
        <v>2</v>
      </c>
      <c r="P26">
        <v>1</v>
      </c>
      <c r="Q26">
        <f>SUM(J26) + SUM(L26:P26)</f>
        <v>11</v>
      </c>
      <c r="R26">
        <v>3.5207999999999999</v>
      </c>
      <c r="BC26">
        <v>2</v>
      </c>
      <c r="BD26">
        <v>1.9671641791044776</v>
      </c>
      <c r="BE26">
        <v>12</v>
      </c>
    </row>
    <row r="27" spans="1:57" x14ac:dyDescent="0.2">
      <c r="A27" t="s">
        <v>170</v>
      </c>
      <c r="B27">
        <v>5.83</v>
      </c>
      <c r="C27">
        <v>3.47</v>
      </c>
      <c r="D27">
        <v>3.04</v>
      </c>
      <c r="E27">
        <f t="shared" si="4"/>
        <v>1.6801152737752161</v>
      </c>
      <c r="F27">
        <f xml:space="preserve"> (4/3)*3.14*(B27/2)*(C27/2)*(D27/2)</f>
        <v>32.184740426666664</v>
      </c>
      <c r="G27" t="s">
        <v>22</v>
      </c>
      <c r="H27" t="s">
        <v>15</v>
      </c>
      <c r="I27">
        <v>5</v>
      </c>
      <c r="J27">
        <v>4</v>
      </c>
      <c r="L27">
        <v>3</v>
      </c>
      <c r="M27">
        <v>3</v>
      </c>
      <c r="N27">
        <v>2</v>
      </c>
      <c r="O27">
        <v>2</v>
      </c>
      <c r="P27">
        <v>3</v>
      </c>
      <c r="Q27">
        <f>SUM(J27) + SUM(L27:P27)</f>
        <v>17</v>
      </c>
      <c r="R27">
        <v>3.5034000000000001</v>
      </c>
      <c r="BC27">
        <v>2</v>
      </c>
      <c r="BD27" s="2">
        <v>1.6801152699999999</v>
      </c>
      <c r="BE27">
        <v>20</v>
      </c>
    </row>
    <row r="28" spans="1:57" x14ac:dyDescent="0.2">
      <c r="A28" t="s">
        <v>171</v>
      </c>
      <c r="B28">
        <v>6.09</v>
      </c>
      <c r="C28">
        <v>3.23</v>
      </c>
      <c r="D28">
        <v>2.89</v>
      </c>
      <c r="E28">
        <f t="shared" si="4"/>
        <v>1.8854489164086687</v>
      </c>
      <c r="F28">
        <f xml:space="preserve"> (4/3)*3.14*(B28/2)*(C28/2)*(D28/2)</f>
        <v>29.750622370000002</v>
      </c>
      <c r="G28" t="s">
        <v>22</v>
      </c>
      <c r="H28" t="s">
        <v>15</v>
      </c>
      <c r="I28">
        <v>5</v>
      </c>
      <c r="J28">
        <v>4</v>
      </c>
      <c r="L28">
        <v>3</v>
      </c>
      <c r="M28">
        <v>3</v>
      </c>
      <c r="N28">
        <v>2</v>
      </c>
      <c r="O28">
        <v>3</v>
      </c>
      <c r="P28">
        <v>2</v>
      </c>
      <c r="Q28">
        <f>SUM(J28) + SUM(L28:P28)</f>
        <v>17</v>
      </c>
      <c r="R28">
        <v>3.5318999999999998</v>
      </c>
      <c r="BC28">
        <v>2</v>
      </c>
      <c r="BD28" s="2">
        <v>1.88544892</v>
      </c>
      <c r="BE28">
        <v>20</v>
      </c>
    </row>
    <row r="29" spans="1:57" x14ac:dyDescent="0.2">
      <c r="A29" t="s">
        <v>172</v>
      </c>
      <c r="B29">
        <v>5.12</v>
      </c>
      <c r="C29">
        <v>2.88</v>
      </c>
      <c r="D29">
        <v>2.4500000000000002</v>
      </c>
      <c r="E29">
        <f t="shared" si="4"/>
        <v>1.7777777777777779</v>
      </c>
      <c r="F29">
        <f xml:space="preserve"> (4/3)*3.14*(B29/2)*(C29/2)*(D29/2)</f>
        <v>18.906316799999999</v>
      </c>
      <c r="G29" t="s">
        <v>22</v>
      </c>
      <c r="H29" t="s">
        <v>15</v>
      </c>
      <c r="I29">
        <v>5</v>
      </c>
      <c r="J29">
        <v>2</v>
      </c>
      <c r="L29">
        <v>3</v>
      </c>
      <c r="M29">
        <v>1</v>
      </c>
      <c r="N29">
        <v>2</v>
      </c>
      <c r="O29">
        <v>2</v>
      </c>
      <c r="P29">
        <v>2</v>
      </c>
      <c r="Q29">
        <f>SUM(J29) + SUM(L29:P29)</f>
        <v>12</v>
      </c>
      <c r="R29">
        <v>3.5366</v>
      </c>
      <c r="BC29">
        <v>2</v>
      </c>
      <c r="BD29" s="2">
        <v>1.7777777800000001</v>
      </c>
      <c r="BE29">
        <v>15</v>
      </c>
    </row>
    <row r="30" spans="1:57" x14ac:dyDescent="0.2">
      <c r="A30" t="s">
        <v>173</v>
      </c>
      <c r="B30">
        <v>5.28</v>
      </c>
      <c r="C30">
        <v>3.28</v>
      </c>
      <c r="D30">
        <v>2.71</v>
      </c>
      <c r="E30">
        <f t="shared" si="4"/>
        <v>1.6097560975609757</v>
      </c>
      <c r="F30">
        <f xml:space="preserve"> (4/3)*3.14*(B30/2)*(C30/2)*(D30/2)</f>
        <v>24.561532159999999</v>
      </c>
      <c r="G30" t="s">
        <v>22</v>
      </c>
      <c r="H30" t="s">
        <v>15</v>
      </c>
      <c r="I30">
        <v>5</v>
      </c>
      <c r="J30">
        <v>1</v>
      </c>
      <c r="L30">
        <v>3</v>
      </c>
      <c r="M30">
        <v>2</v>
      </c>
      <c r="N30">
        <v>1</v>
      </c>
      <c r="O30">
        <v>1</v>
      </c>
      <c r="P30">
        <v>2</v>
      </c>
      <c r="Q30">
        <f>SUM(J30) + SUM(L30:P30)</f>
        <v>10</v>
      </c>
      <c r="R30">
        <v>3.4716999999999998</v>
      </c>
      <c r="BC30">
        <v>2</v>
      </c>
      <c r="BD30" s="2">
        <v>1.6097561</v>
      </c>
      <c r="BE30">
        <v>13</v>
      </c>
    </row>
    <row r="31" spans="1:57" x14ac:dyDescent="0.2">
      <c r="A31" t="s">
        <v>174</v>
      </c>
      <c r="B31">
        <v>5.04</v>
      </c>
      <c r="C31">
        <v>2.99</v>
      </c>
      <c r="D31">
        <v>2.1800000000000002</v>
      </c>
      <c r="E31">
        <f t="shared" si="4"/>
        <v>1.68561872909699</v>
      </c>
      <c r="F31">
        <f xml:space="preserve"> (4/3)*3.14*(B31/2)*(C31/2)*(D31/2)</f>
        <v>17.192404320000001</v>
      </c>
      <c r="G31" t="s">
        <v>15</v>
      </c>
      <c r="H31" t="s">
        <v>15</v>
      </c>
      <c r="I31">
        <v>5</v>
      </c>
      <c r="J31">
        <v>4</v>
      </c>
      <c r="L31">
        <v>3</v>
      </c>
      <c r="M31">
        <v>1</v>
      </c>
      <c r="N31">
        <v>4</v>
      </c>
      <c r="O31">
        <v>3</v>
      </c>
      <c r="P31">
        <v>2</v>
      </c>
      <c r="Q31">
        <f>SUM(J31) + SUM(L31:P31)</f>
        <v>17</v>
      </c>
      <c r="R31">
        <v>3.5354999999999999</v>
      </c>
      <c r="BC31">
        <v>2</v>
      </c>
      <c r="BD31" s="2">
        <v>1.6856187300000001</v>
      </c>
      <c r="BE31">
        <v>19</v>
      </c>
    </row>
    <row r="32" spans="1:57" x14ac:dyDescent="0.2">
      <c r="A32" t="s">
        <v>175</v>
      </c>
      <c r="B32">
        <v>5.0199999999999996</v>
      </c>
      <c r="C32">
        <v>2.93</v>
      </c>
      <c r="D32">
        <v>2.41</v>
      </c>
      <c r="E32">
        <f t="shared" si="4"/>
        <v>1.7133105802047779</v>
      </c>
      <c r="F32">
        <f xml:space="preserve"> (4/3)*3.14*(B32/2)*(C32/2)*(D32/2)</f>
        <v>18.550976606666666</v>
      </c>
      <c r="G32" t="s">
        <v>22</v>
      </c>
      <c r="H32" t="s">
        <v>15</v>
      </c>
      <c r="I32">
        <v>5</v>
      </c>
      <c r="J32">
        <v>2</v>
      </c>
      <c r="L32">
        <v>3</v>
      </c>
      <c r="M32">
        <v>2</v>
      </c>
      <c r="N32">
        <v>2</v>
      </c>
      <c r="O32">
        <v>2</v>
      </c>
      <c r="P32">
        <v>2</v>
      </c>
      <c r="Q32">
        <f>SUM(J32) + SUM(L32:P32)</f>
        <v>13</v>
      </c>
      <c r="R32">
        <v>3.5160999999999998</v>
      </c>
      <c r="BC32">
        <v>2</v>
      </c>
      <c r="BD32" s="2">
        <v>1.7133105799999999</v>
      </c>
      <c r="BE32">
        <v>16</v>
      </c>
    </row>
    <row r="33" spans="1:57" x14ac:dyDescent="0.2">
      <c r="A33" t="s">
        <v>176</v>
      </c>
      <c r="B33">
        <v>5.39</v>
      </c>
      <c r="C33">
        <v>3.41</v>
      </c>
      <c r="D33">
        <v>2.76</v>
      </c>
      <c r="E33">
        <f t="shared" si="4"/>
        <v>1.5806451612903225</v>
      </c>
      <c r="F33">
        <f xml:space="preserve"> (4/3)*3.14*(B33/2)*(C33/2)*(D33/2)</f>
        <v>26.547927559999998</v>
      </c>
      <c r="G33" t="s">
        <v>22</v>
      </c>
      <c r="H33" t="s">
        <v>15</v>
      </c>
      <c r="I33">
        <v>5</v>
      </c>
      <c r="J33">
        <v>3</v>
      </c>
      <c r="L33">
        <v>3</v>
      </c>
      <c r="M33">
        <v>2</v>
      </c>
      <c r="N33">
        <v>2</v>
      </c>
      <c r="O33">
        <v>2</v>
      </c>
      <c r="P33">
        <v>2</v>
      </c>
      <c r="Q33">
        <f>SUM(J33) + SUM(L33:P33)</f>
        <v>14</v>
      </c>
      <c r="R33">
        <v>3.4413</v>
      </c>
      <c r="BC33">
        <v>2</v>
      </c>
      <c r="BD33" s="2">
        <v>1.58064516</v>
      </c>
      <c r="BE33">
        <v>17</v>
      </c>
    </row>
    <row r="34" spans="1:57" x14ac:dyDescent="0.2">
      <c r="A34" t="s">
        <v>177</v>
      </c>
      <c r="B34">
        <v>5.4</v>
      </c>
      <c r="C34">
        <v>3.19</v>
      </c>
      <c r="D34">
        <v>2.37</v>
      </c>
      <c r="E34">
        <f t="shared" si="4"/>
        <v>1.6927899686520378</v>
      </c>
      <c r="F34">
        <f xml:space="preserve"> (4/3)*3.14*(B34/2)*(C34/2)*(D34/2)</f>
        <v>21.3654078</v>
      </c>
      <c r="G34" t="s">
        <v>15</v>
      </c>
      <c r="H34" t="s">
        <v>15</v>
      </c>
      <c r="I34">
        <v>5</v>
      </c>
      <c r="J34">
        <v>1</v>
      </c>
      <c r="L34">
        <v>3</v>
      </c>
      <c r="M34">
        <v>2</v>
      </c>
      <c r="N34">
        <v>1</v>
      </c>
      <c r="O34">
        <v>2</v>
      </c>
      <c r="P34">
        <v>2</v>
      </c>
      <c r="Q34">
        <f>SUM(J34) + SUM(L34:P34)</f>
        <v>11</v>
      </c>
      <c r="R34">
        <v>3.5152000000000001</v>
      </c>
      <c r="BC34">
        <v>2</v>
      </c>
      <c r="BD34" s="2">
        <v>1.69278997</v>
      </c>
      <c r="BE34">
        <v>14</v>
      </c>
    </row>
    <row r="35" spans="1:57" x14ac:dyDescent="0.2">
      <c r="A35" t="s">
        <v>178</v>
      </c>
      <c r="B35">
        <v>5.3</v>
      </c>
      <c r="C35">
        <v>2.95</v>
      </c>
      <c r="D35">
        <v>2.4300000000000002</v>
      </c>
      <c r="E35">
        <f t="shared" si="4"/>
        <v>1.7966101694915253</v>
      </c>
      <c r="F35">
        <f xml:space="preserve"> (4/3)*3.14*(B35/2)*(C35/2)*(D35/2)</f>
        <v>19.883029500000003</v>
      </c>
      <c r="G35" t="s">
        <v>15</v>
      </c>
      <c r="H35" t="s">
        <v>15</v>
      </c>
      <c r="I35">
        <v>5</v>
      </c>
      <c r="J35">
        <v>3</v>
      </c>
      <c r="L35">
        <v>1</v>
      </c>
      <c r="M35">
        <v>1</v>
      </c>
      <c r="N35">
        <v>3</v>
      </c>
      <c r="O35">
        <v>2</v>
      </c>
      <c r="P35">
        <v>2</v>
      </c>
      <c r="Q35">
        <f>SUM(J35) + SUM(L35:P35)</f>
        <v>12</v>
      </c>
      <c r="R35">
        <v>3.5179</v>
      </c>
      <c r="BC35">
        <v>2</v>
      </c>
      <c r="BD35" s="2">
        <v>1.7966101699999999</v>
      </c>
      <c r="BE35">
        <v>15</v>
      </c>
    </row>
    <row r="36" spans="1:57" x14ac:dyDescent="0.2">
      <c r="A36" t="s">
        <v>179</v>
      </c>
      <c r="B36">
        <v>5.47</v>
      </c>
      <c r="C36">
        <v>3.06</v>
      </c>
      <c r="D36">
        <v>2.79</v>
      </c>
      <c r="E36">
        <f t="shared" si="4"/>
        <v>1.7875816993464051</v>
      </c>
      <c r="F36">
        <f xml:space="preserve"> (4/3)*3.14*(B36/2)*(C36/2)*(D36/2)</f>
        <v>24.43944582</v>
      </c>
      <c r="G36" t="s">
        <v>22</v>
      </c>
      <c r="H36" t="s">
        <v>15</v>
      </c>
      <c r="I36">
        <v>5</v>
      </c>
      <c r="J36">
        <v>2</v>
      </c>
      <c r="L36">
        <v>4</v>
      </c>
      <c r="M36">
        <v>2</v>
      </c>
      <c r="N36">
        <v>4</v>
      </c>
      <c r="O36">
        <v>4</v>
      </c>
      <c r="P36">
        <v>2</v>
      </c>
      <c r="Q36">
        <f>SUM(J36) + SUM(L36:P36)</f>
        <v>18</v>
      </c>
      <c r="R36">
        <v>3.5213000000000001</v>
      </c>
      <c r="BC36">
        <v>2</v>
      </c>
      <c r="BD36" s="2">
        <v>1.7875817000000001</v>
      </c>
      <c r="BE36">
        <v>21</v>
      </c>
    </row>
    <row r="37" spans="1:57" x14ac:dyDescent="0.2">
      <c r="A37" t="s">
        <v>180</v>
      </c>
      <c r="B37">
        <v>5.28</v>
      </c>
      <c r="C37">
        <v>2.86</v>
      </c>
      <c r="D37">
        <v>2.4</v>
      </c>
      <c r="E37">
        <f t="shared" si="4"/>
        <v>1.8461538461538463</v>
      </c>
      <c r="F37">
        <f xml:space="preserve"> (4/3)*3.14*(B37/2)*(C37/2)*(D37/2)</f>
        <v>18.966604799999999</v>
      </c>
      <c r="G37" t="s">
        <v>15</v>
      </c>
      <c r="H37" t="s">
        <v>15</v>
      </c>
      <c r="I37">
        <v>5</v>
      </c>
      <c r="J37">
        <v>2</v>
      </c>
      <c r="L37">
        <v>3</v>
      </c>
      <c r="M37">
        <v>2</v>
      </c>
      <c r="N37">
        <v>3</v>
      </c>
      <c r="O37">
        <v>2</v>
      </c>
      <c r="P37">
        <v>2</v>
      </c>
      <c r="Q37">
        <f>SUM(J37) + SUM(L37:P37)</f>
        <v>14</v>
      </c>
      <c r="R37">
        <v>3.5571000000000002</v>
      </c>
      <c r="BC37">
        <v>2</v>
      </c>
      <c r="BD37" s="2">
        <v>1.8461538500000001</v>
      </c>
      <c r="BE37">
        <v>17</v>
      </c>
    </row>
    <row r="38" spans="1:57" x14ac:dyDescent="0.2">
      <c r="A38" t="s">
        <v>181</v>
      </c>
      <c r="B38">
        <v>5.36</v>
      </c>
      <c r="C38">
        <v>3.45</v>
      </c>
      <c r="D38">
        <v>2.61</v>
      </c>
      <c r="E38">
        <f t="shared" si="4"/>
        <v>1.5536231884057972</v>
      </c>
      <c r="F38">
        <f xml:space="preserve"> (4/3)*3.14*(B38/2)*(C38/2)*(D38/2)</f>
        <v>25.258222800000002</v>
      </c>
      <c r="G38" t="s">
        <v>22</v>
      </c>
      <c r="H38" t="s">
        <v>15</v>
      </c>
      <c r="I38">
        <v>5</v>
      </c>
      <c r="J38">
        <v>5</v>
      </c>
      <c r="L38">
        <v>3</v>
      </c>
      <c r="M38">
        <v>1</v>
      </c>
      <c r="N38">
        <v>4</v>
      </c>
      <c r="O38">
        <v>2</v>
      </c>
      <c r="P38">
        <v>3</v>
      </c>
      <c r="Q38">
        <f>SUM(J38) + SUM(L38:P38)</f>
        <v>18</v>
      </c>
      <c r="R38">
        <v>3.5034999999999998</v>
      </c>
      <c r="BC38">
        <v>2</v>
      </c>
      <c r="BD38" s="2">
        <v>1.5536231899999999</v>
      </c>
      <c r="BE38">
        <v>20</v>
      </c>
    </row>
    <row r="39" spans="1:57" x14ac:dyDescent="0.2">
      <c r="A39" t="s">
        <v>182</v>
      </c>
      <c r="B39">
        <v>6.34</v>
      </c>
      <c r="C39">
        <v>3.32</v>
      </c>
      <c r="D39">
        <v>2.5</v>
      </c>
      <c r="E39">
        <f t="shared" si="4"/>
        <v>1.9096385542168675</v>
      </c>
      <c r="F39">
        <f xml:space="preserve"> (4/3)*3.14*(B39/2)*(C39/2)*(D39/2)</f>
        <v>27.538846666666661</v>
      </c>
      <c r="G39" t="s">
        <v>22</v>
      </c>
      <c r="H39" t="s">
        <v>15</v>
      </c>
      <c r="I39">
        <v>5</v>
      </c>
      <c r="J39">
        <v>2</v>
      </c>
      <c r="L39">
        <v>4</v>
      </c>
      <c r="M39">
        <v>2</v>
      </c>
      <c r="N39">
        <v>2</v>
      </c>
      <c r="O39">
        <v>2</v>
      </c>
      <c r="P39">
        <v>1</v>
      </c>
      <c r="Q39">
        <f>SUM(J39) + SUM(L39:P39)</f>
        <v>13</v>
      </c>
      <c r="R39">
        <v>3.5329999999999999</v>
      </c>
      <c r="BC39">
        <v>2</v>
      </c>
      <c r="BD39" s="2">
        <v>1.9096385499999999</v>
      </c>
      <c r="BE39">
        <v>16</v>
      </c>
    </row>
    <row r="40" spans="1:57" x14ac:dyDescent="0.2">
      <c r="A40" t="s">
        <v>183</v>
      </c>
      <c r="B40">
        <v>5.18</v>
      </c>
      <c r="C40">
        <v>2.96</v>
      </c>
      <c r="D40">
        <v>2.44</v>
      </c>
      <c r="E40">
        <f t="shared" si="4"/>
        <v>1.75</v>
      </c>
      <c r="F40">
        <f xml:space="preserve"> (4/3)*3.14*(B40/2)*(C40/2)*(D40/2)</f>
        <v>19.57896341333333</v>
      </c>
      <c r="G40" t="s">
        <v>22</v>
      </c>
      <c r="H40" t="s">
        <v>15</v>
      </c>
      <c r="I40">
        <v>5</v>
      </c>
      <c r="J40">
        <v>3</v>
      </c>
      <c r="L40">
        <v>3</v>
      </c>
      <c r="M40">
        <v>1</v>
      </c>
      <c r="N40">
        <v>4</v>
      </c>
      <c r="O40">
        <v>2</v>
      </c>
      <c r="P40">
        <v>2</v>
      </c>
      <c r="Q40">
        <f>SUM(J40) + SUM(L40:P40)</f>
        <v>15</v>
      </c>
      <c r="R40">
        <v>3.5070000000000001</v>
      </c>
      <c r="BC40">
        <v>2</v>
      </c>
      <c r="BD40" s="2">
        <v>1.75</v>
      </c>
      <c r="BE40">
        <v>19</v>
      </c>
    </row>
    <row r="41" spans="1:57" x14ac:dyDescent="0.2">
      <c r="A41" t="s">
        <v>184</v>
      </c>
      <c r="B41">
        <v>5.31</v>
      </c>
      <c r="C41">
        <v>2.92</v>
      </c>
      <c r="D41">
        <v>2.4700000000000002</v>
      </c>
      <c r="E41">
        <f t="shared" si="4"/>
        <v>1.8184931506849313</v>
      </c>
      <c r="F41">
        <f xml:space="preserve"> (4/3)*3.14*(B41/2)*(C41/2)*(D41/2)</f>
        <v>20.042538359999998</v>
      </c>
      <c r="G41" t="s">
        <v>15</v>
      </c>
      <c r="H41" t="s">
        <v>15</v>
      </c>
      <c r="I41">
        <v>5</v>
      </c>
      <c r="J41">
        <v>1</v>
      </c>
      <c r="L41">
        <v>4</v>
      </c>
      <c r="M41">
        <v>2</v>
      </c>
      <c r="N41">
        <v>4</v>
      </c>
      <c r="O41">
        <v>4</v>
      </c>
      <c r="P41">
        <v>3</v>
      </c>
      <c r="Q41">
        <f>SUM(J41) + SUM(L41:P41)</f>
        <v>18</v>
      </c>
      <c r="R41">
        <v>3.4506000000000001</v>
      </c>
      <c r="BC41">
        <v>2</v>
      </c>
      <c r="BD41" s="2">
        <v>1.8184931499999999</v>
      </c>
      <c r="BE41">
        <v>22</v>
      </c>
    </row>
    <row r="42" spans="1:57" x14ac:dyDescent="0.2">
      <c r="A42" t="s">
        <v>185</v>
      </c>
      <c r="B42">
        <v>5.46</v>
      </c>
      <c r="C42">
        <v>3.43</v>
      </c>
      <c r="D42">
        <v>2.5099999999999998</v>
      </c>
      <c r="E42">
        <f t="shared" si="4"/>
        <v>1.5918367346938775</v>
      </c>
      <c r="F42">
        <f xml:space="preserve"> (4/3)*3.14*(B42/2)*(C42/2)*(D42/2)</f>
        <v>24.600213819999997</v>
      </c>
      <c r="G42" t="s">
        <v>22</v>
      </c>
      <c r="H42" t="s">
        <v>22</v>
      </c>
      <c r="I42">
        <v>5</v>
      </c>
      <c r="J42">
        <v>2</v>
      </c>
      <c r="L42">
        <v>4</v>
      </c>
      <c r="M42">
        <v>3</v>
      </c>
      <c r="N42">
        <v>3</v>
      </c>
      <c r="O42">
        <v>4</v>
      </c>
      <c r="P42">
        <v>3</v>
      </c>
      <c r="Q42">
        <f>SUM(J42) + SUM(L42:P42)</f>
        <v>19</v>
      </c>
      <c r="R42">
        <v>3.5461</v>
      </c>
      <c r="BC42">
        <v>2</v>
      </c>
      <c r="BD42" s="2">
        <v>1.59183673</v>
      </c>
      <c r="BE42">
        <v>23</v>
      </c>
    </row>
    <row r="43" spans="1:57" x14ac:dyDescent="0.2">
      <c r="A43" t="s">
        <v>186</v>
      </c>
      <c r="B43">
        <v>5.61</v>
      </c>
      <c r="C43">
        <v>3.56</v>
      </c>
      <c r="D43">
        <v>3.28</v>
      </c>
      <c r="E43">
        <f t="shared" si="4"/>
        <v>1.5758426966292136</v>
      </c>
      <c r="F43">
        <f xml:space="preserve"> (4/3)*3.14*(B43/2)*(C43/2)*(D43/2)</f>
        <v>34.281917120000003</v>
      </c>
      <c r="G43" t="s">
        <v>22</v>
      </c>
      <c r="H43" t="s">
        <v>22</v>
      </c>
      <c r="I43">
        <v>5</v>
      </c>
      <c r="J43">
        <v>2</v>
      </c>
      <c r="L43">
        <v>3</v>
      </c>
      <c r="M43">
        <v>1</v>
      </c>
      <c r="N43">
        <v>1</v>
      </c>
      <c r="O43">
        <v>2</v>
      </c>
      <c r="P43">
        <v>3</v>
      </c>
      <c r="Q43">
        <f>SUM(J43) + SUM(L43:P43)</f>
        <v>12</v>
      </c>
      <c r="R43">
        <v>3.5339</v>
      </c>
      <c r="BC43">
        <v>2</v>
      </c>
      <c r="BD43" s="2">
        <v>1.5758426999999999</v>
      </c>
      <c r="BE43">
        <v>16</v>
      </c>
    </row>
    <row r="44" spans="1:57" x14ac:dyDescent="0.2">
      <c r="A44" t="s">
        <v>189</v>
      </c>
      <c r="B44">
        <v>5.66</v>
      </c>
      <c r="C44">
        <v>3.04</v>
      </c>
      <c r="D44">
        <v>2.34</v>
      </c>
      <c r="E44">
        <f t="shared" si="4"/>
        <v>1.861842105263158</v>
      </c>
      <c r="F44">
        <f xml:space="preserve"> (4/3)*3.14*(B44/2)*(C44/2)*(D44/2)</f>
        <v>21.070957440000001</v>
      </c>
      <c r="G44" t="s">
        <v>22</v>
      </c>
      <c r="H44" t="s">
        <v>22</v>
      </c>
      <c r="I44">
        <v>5</v>
      </c>
      <c r="J44">
        <v>5</v>
      </c>
      <c r="L44">
        <v>4</v>
      </c>
      <c r="M44">
        <v>1</v>
      </c>
      <c r="N44">
        <v>1</v>
      </c>
      <c r="O44">
        <v>2</v>
      </c>
      <c r="P44">
        <v>2</v>
      </c>
      <c r="Q44">
        <f>SUM(J44) + SUM(L44:P44)</f>
        <v>15</v>
      </c>
      <c r="R44">
        <v>3.5276999999999998</v>
      </c>
      <c r="BC44">
        <v>2</v>
      </c>
      <c r="BD44" s="2">
        <v>1.86184211</v>
      </c>
      <c r="BE44">
        <v>17</v>
      </c>
    </row>
    <row r="45" spans="1:57" x14ac:dyDescent="0.2">
      <c r="A45" t="s">
        <v>190</v>
      </c>
      <c r="B45">
        <v>5.75</v>
      </c>
      <c r="C45">
        <v>3.65</v>
      </c>
      <c r="D45">
        <v>2.83</v>
      </c>
      <c r="E45">
        <f t="shared" si="4"/>
        <v>1.5753424657534247</v>
      </c>
      <c r="F45">
        <f xml:space="preserve"> (4/3)*3.14*(B45/2)*(C45/2)*(D45/2)</f>
        <v>31.083187083333332</v>
      </c>
      <c r="G45" t="s">
        <v>22</v>
      </c>
      <c r="H45" t="s">
        <v>22</v>
      </c>
      <c r="I45">
        <v>5</v>
      </c>
      <c r="J45">
        <v>2</v>
      </c>
      <c r="L45">
        <v>4</v>
      </c>
      <c r="M45">
        <v>3</v>
      </c>
      <c r="N45">
        <v>2</v>
      </c>
      <c r="O45">
        <v>2</v>
      </c>
      <c r="P45">
        <v>3</v>
      </c>
      <c r="Q45">
        <f>SUM(J45) + SUM(L45:P45)</f>
        <v>16</v>
      </c>
      <c r="R45">
        <v>3.5493000000000001</v>
      </c>
      <c r="BC45">
        <v>2</v>
      </c>
      <c r="BD45" s="2">
        <v>1.5753424700000001</v>
      </c>
      <c r="BE45">
        <v>20</v>
      </c>
    </row>
    <row r="46" spans="1:57" x14ac:dyDescent="0.2">
      <c r="A46" t="s">
        <v>193</v>
      </c>
      <c r="B46">
        <v>4.8</v>
      </c>
      <c r="C46">
        <v>3.26</v>
      </c>
      <c r="D46">
        <v>2.9</v>
      </c>
      <c r="E46">
        <f>B46/C46</f>
        <v>1.4723926380368098</v>
      </c>
      <c r="F46">
        <f xml:space="preserve"> (4/3)*3.14*(B46/2)*(C46/2)*(D46/2)</f>
        <v>23.748447999999996</v>
      </c>
      <c r="G46" t="s">
        <v>22</v>
      </c>
      <c r="H46" t="s">
        <v>15</v>
      </c>
      <c r="I46">
        <v>5</v>
      </c>
      <c r="J46">
        <v>5</v>
      </c>
      <c r="L46">
        <v>3</v>
      </c>
      <c r="M46">
        <v>2</v>
      </c>
      <c r="N46">
        <v>5</v>
      </c>
      <c r="O46">
        <v>3</v>
      </c>
      <c r="P46">
        <v>3</v>
      </c>
      <c r="Q46">
        <f>SUM(J46) + SUM(L46:P46)</f>
        <v>21</v>
      </c>
      <c r="R46">
        <v>3.4535</v>
      </c>
      <c r="BC46">
        <v>3</v>
      </c>
      <c r="BD46" s="2">
        <v>1.47239264</v>
      </c>
      <c r="BE46">
        <v>24</v>
      </c>
    </row>
    <row r="47" spans="1:57" x14ac:dyDescent="0.2">
      <c r="A47" t="s">
        <v>194</v>
      </c>
      <c r="B47">
        <v>5.12</v>
      </c>
      <c r="C47">
        <v>2.76</v>
      </c>
      <c r="D47">
        <v>2.23</v>
      </c>
      <c r="E47">
        <f t="shared" ref="E47:E66" si="5">B47/C47</f>
        <v>1.8550724637681162</v>
      </c>
      <c r="F47">
        <f xml:space="preserve"> (4/3)*3.14*(B47/2)*(C47/2)*(D47/2)</f>
        <v>16.491581439999997</v>
      </c>
      <c r="G47" t="s">
        <v>22</v>
      </c>
      <c r="H47" t="s">
        <v>15</v>
      </c>
      <c r="I47">
        <v>5</v>
      </c>
      <c r="J47">
        <v>3</v>
      </c>
      <c r="L47">
        <v>4</v>
      </c>
      <c r="M47">
        <v>3</v>
      </c>
      <c r="N47">
        <v>3</v>
      </c>
      <c r="O47">
        <v>3</v>
      </c>
      <c r="P47">
        <v>1</v>
      </c>
      <c r="Q47">
        <f>SUM(J47) + SUM(L47:P47)</f>
        <v>17</v>
      </c>
      <c r="R47">
        <v>3.5365000000000002</v>
      </c>
      <c r="BC47">
        <v>3</v>
      </c>
      <c r="BD47" s="2">
        <v>1.8550724599999999</v>
      </c>
      <c r="BE47">
        <v>20</v>
      </c>
    </row>
    <row r="48" spans="1:57" x14ac:dyDescent="0.2">
      <c r="A48" t="s">
        <v>195</v>
      </c>
      <c r="B48">
        <v>5.0199999999999996</v>
      </c>
      <c r="C48">
        <v>3.3</v>
      </c>
      <c r="D48">
        <v>2.83</v>
      </c>
      <c r="E48">
        <f t="shared" si="5"/>
        <v>1.5212121212121212</v>
      </c>
      <c r="F48">
        <f xml:space="preserve"> (4/3)*3.14*(B48/2)*(C48/2)*(D48/2)</f>
        <v>24.534798200000001</v>
      </c>
      <c r="G48" t="s">
        <v>22</v>
      </c>
      <c r="H48" t="s">
        <v>15</v>
      </c>
      <c r="I48">
        <v>5</v>
      </c>
      <c r="J48">
        <v>1</v>
      </c>
      <c r="L48">
        <v>4</v>
      </c>
      <c r="M48">
        <v>2</v>
      </c>
      <c r="N48">
        <v>3</v>
      </c>
      <c r="O48">
        <v>4</v>
      </c>
      <c r="P48">
        <v>2</v>
      </c>
      <c r="Q48">
        <f>SUM(J48) + SUM(L48:P48)</f>
        <v>16</v>
      </c>
      <c r="R48">
        <v>3.4350999999999998</v>
      </c>
      <c r="BC48">
        <v>3</v>
      </c>
      <c r="BD48" s="2">
        <v>1.5212121199999999</v>
      </c>
      <c r="BE48">
        <v>19</v>
      </c>
    </row>
    <row r="49" spans="1:57" x14ac:dyDescent="0.2">
      <c r="A49" t="s">
        <v>196</v>
      </c>
      <c r="B49">
        <v>5.24</v>
      </c>
      <c r="C49">
        <v>3.08</v>
      </c>
      <c r="D49">
        <v>2.58</v>
      </c>
      <c r="E49">
        <f t="shared" si="5"/>
        <v>1.7012987012987013</v>
      </c>
      <c r="F49">
        <f xml:space="preserve"> (4/3)*3.14*(B49/2)*(C49/2)*(D49/2)</f>
        <v>21.791147840000001</v>
      </c>
      <c r="G49" t="s">
        <v>22</v>
      </c>
      <c r="H49" t="s">
        <v>15</v>
      </c>
      <c r="I49">
        <v>5</v>
      </c>
      <c r="J49">
        <v>2</v>
      </c>
      <c r="L49">
        <v>3</v>
      </c>
      <c r="M49">
        <v>2</v>
      </c>
      <c r="N49">
        <v>3</v>
      </c>
      <c r="O49">
        <v>4</v>
      </c>
      <c r="P49">
        <v>3</v>
      </c>
      <c r="Q49">
        <f>SUM(J49) + SUM(L49:P49)</f>
        <v>17</v>
      </c>
      <c r="R49">
        <v>3.4401999999999999</v>
      </c>
      <c r="BC49">
        <v>3</v>
      </c>
      <c r="BD49" s="2">
        <v>1.7012986999999999</v>
      </c>
      <c r="BE49">
        <v>20</v>
      </c>
    </row>
    <row r="50" spans="1:57" x14ac:dyDescent="0.2">
      <c r="A50" t="s">
        <v>197</v>
      </c>
      <c r="B50">
        <v>5.88</v>
      </c>
      <c r="C50">
        <v>3.59</v>
      </c>
      <c r="D50">
        <v>2.96</v>
      </c>
      <c r="E50">
        <f t="shared" si="5"/>
        <v>1.6378830083565461</v>
      </c>
      <c r="F50">
        <f xml:space="preserve"> (4/3)*3.14*(B50/2)*(C50/2)*(D50/2)</f>
        <v>32.699558080000003</v>
      </c>
      <c r="G50" t="s">
        <v>22</v>
      </c>
      <c r="H50" t="s">
        <v>15</v>
      </c>
      <c r="I50">
        <v>5</v>
      </c>
      <c r="J50">
        <v>2</v>
      </c>
      <c r="L50">
        <v>3</v>
      </c>
      <c r="M50">
        <v>4</v>
      </c>
      <c r="N50">
        <v>5</v>
      </c>
      <c r="O50">
        <v>1</v>
      </c>
      <c r="P50">
        <v>3</v>
      </c>
      <c r="Q50">
        <f>SUM(J50) + SUM(L50:P50)</f>
        <v>18</v>
      </c>
      <c r="R50">
        <v>3.5287000000000002</v>
      </c>
      <c r="BC50">
        <v>3</v>
      </c>
      <c r="BD50" s="2">
        <v>1.6378830099999999</v>
      </c>
      <c r="BE50">
        <v>22</v>
      </c>
    </row>
    <row r="51" spans="1:57" x14ac:dyDescent="0.2">
      <c r="A51" t="s">
        <v>198</v>
      </c>
      <c r="B51">
        <v>5.42</v>
      </c>
      <c r="C51">
        <v>3.13</v>
      </c>
      <c r="D51">
        <v>2.57</v>
      </c>
      <c r="E51">
        <f t="shared" si="5"/>
        <v>1.7316293929712461</v>
      </c>
      <c r="F51">
        <f xml:space="preserve"> (4/3)*3.14*(B51/2)*(C51/2)*(D51/2)</f>
        <v>22.816821513333327</v>
      </c>
      <c r="G51" t="s">
        <v>15</v>
      </c>
      <c r="H51" t="s">
        <v>15</v>
      </c>
      <c r="I51">
        <v>5</v>
      </c>
      <c r="J51">
        <v>4</v>
      </c>
      <c r="L51">
        <v>3</v>
      </c>
      <c r="M51">
        <v>1</v>
      </c>
      <c r="N51">
        <v>3</v>
      </c>
      <c r="O51">
        <v>3</v>
      </c>
      <c r="P51">
        <v>1</v>
      </c>
      <c r="Q51">
        <f>SUM(J51) + SUM(L51:P51)</f>
        <v>15</v>
      </c>
      <c r="R51">
        <v>3.5179999999999998</v>
      </c>
      <c r="BC51">
        <v>3</v>
      </c>
      <c r="BD51" s="2">
        <v>1.7316293899999999</v>
      </c>
      <c r="BE51">
        <v>16</v>
      </c>
    </row>
    <row r="52" spans="1:57" x14ac:dyDescent="0.2">
      <c r="A52" t="s">
        <v>199</v>
      </c>
      <c r="B52">
        <v>5.74</v>
      </c>
      <c r="C52">
        <v>3.43</v>
      </c>
      <c r="D52">
        <v>2.93</v>
      </c>
      <c r="E52">
        <f t="shared" si="5"/>
        <v>1.6734693877551021</v>
      </c>
      <c r="F52">
        <f xml:space="preserve"> (4/3)*3.14*(B52/2)*(C52/2)*(D52/2)</f>
        <v>30.189229606666668</v>
      </c>
      <c r="G52" t="s">
        <v>22</v>
      </c>
      <c r="H52" t="s">
        <v>15</v>
      </c>
      <c r="I52">
        <v>5</v>
      </c>
      <c r="J52">
        <v>3</v>
      </c>
      <c r="L52">
        <v>4</v>
      </c>
      <c r="M52">
        <v>2</v>
      </c>
      <c r="N52">
        <v>3</v>
      </c>
      <c r="O52">
        <v>4</v>
      </c>
      <c r="P52">
        <v>3</v>
      </c>
      <c r="Q52">
        <f>SUM(J52) + SUM(L52:P52)</f>
        <v>19</v>
      </c>
      <c r="R52">
        <v>3.4666999999999999</v>
      </c>
      <c r="BC52">
        <v>3</v>
      </c>
      <c r="BD52" s="2">
        <v>1.6734693899999999</v>
      </c>
      <c r="BE52">
        <v>22</v>
      </c>
    </row>
    <row r="53" spans="1:57" x14ac:dyDescent="0.2">
      <c r="A53" t="s">
        <v>200</v>
      </c>
      <c r="B53">
        <v>5.14</v>
      </c>
      <c r="C53">
        <v>3.37</v>
      </c>
      <c r="D53">
        <v>2.76</v>
      </c>
      <c r="E53">
        <f t="shared" si="5"/>
        <v>1.5252225519287832</v>
      </c>
      <c r="F53">
        <f xml:space="preserve"> (4/3)*3.14*(B53/2)*(C53/2)*(D53/2)</f>
        <v>25.019607919999995</v>
      </c>
      <c r="G53" t="s">
        <v>22</v>
      </c>
      <c r="H53" t="s">
        <v>15</v>
      </c>
      <c r="I53">
        <v>5</v>
      </c>
      <c r="J53">
        <v>2</v>
      </c>
      <c r="L53">
        <v>3</v>
      </c>
      <c r="M53">
        <v>3</v>
      </c>
      <c r="N53">
        <v>5</v>
      </c>
      <c r="O53">
        <v>3</v>
      </c>
      <c r="P53">
        <v>4</v>
      </c>
      <c r="Q53">
        <f>SUM(J53) + SUM(L53:P53)</f>
        <v>20</v>
      </c>
      <c r="R53">
        <v>3.5434000000000001</v>
      </c>
      <c r="BC53">
        <v>3</v>
      </c>
      <c r="BD53" s="2">
        <v>1.5252225500000001</v>
      </c>
      <c r="BE53">
        <v>24</v>
      </c>
    </row>
    <row r="54" spans="1:57" x14ac:dyDescent="0.2">
      <c r="A54" t="s">
        <v>201</v>
      </c>
      <c r="B54">
        <v>5.03</v>
      </c>
      <c r="C54">
        <v>2.98</v>
      </c>
      <c r="D54">
        <v>2.4</v>
      </c>
      <c r="E54">
        <f t="shared" si="5"/>
        <v>1.6879194630872485</v>
      </c>
      <c r="F54">
        <f xml:space="preserve"> (4/3)*3.14*(B54/2)*(C54/2)*(D54/2)</f>
        <v>18.8266864</v>
      </c>
      <c r="G54" t="s">
        <v>15</v>
      </c>
      <c r="H54" t="s">
        <v>15</v>
      </c>
      <c r="I54">
        <v>5</v>
      </c>
      <c r="J54">
        <v>2</v>
      </c>
      <c r="L54">
        <v>4</v>
      </c>
      <c r="M54">
        <v>1</v>
      </c>
      <c r="N54">
        <v>4</v>
      </c>
      <c r="O54">
        <v>4</v>
      </c>
      <c r="P54">
        <v>2</v>
      </c>
      <c r="Q54">
        <f>SUM(J54) + SUM(L54:P54)</f>
        <v>17</v>
      </c>
      <c r="R54">
        <v>3.4792999999999998</v>
      </c>
      <c r="BC54">
        <v>3</v>
      </c>
      <c r="BD54" s="2">
        <v>1.68791946</v>
      </c>
      <c r="BE54">
        <v>21</v>
      </c>
    </row>
    <row r="55" spans="1:57" x14ac:dyDescent="0.2">
      <c r="A55" t="s">
        <v>202</v>
      </c>
      <c r="B55">
        <v>4.67</v>
      </c>
      <c r="C55">
        <v>2.89</v>
      </c>
      <c r="D55">
        <v>2.81</v>
      </c>
      <c r="E55">
        <f t="shared" si="5"/>
        <v>1.6159169550173009</v>
      </c>
      <c r="F55">
        <f xml:space="preserve"> (4/3)*3.14*(B55/2)*(C55/2)*(D55/2)</f>
        <v>19.847208903333332</v>
      </c>
      <c r="G55" t="s">
        <v>22</v>
      </c>
      <c r="H55" t="s">
        <v>15</v>
      </c>
      <c r="I55">
        <v>5</v>
      </c>
      <c r="J55">
        <v>5</v>
      </c>
      <c r="L55">
        <v>3</v>
      </c>
      <c r="M55">
        <v>1</v>
      </c>
      <c r="N55">
        <v>4</v>
      </c>
      <c r="O55">
        <v>3</v>
      </c>
      <c r="P55">
        <v>3</v>
      </c>
      <c r="Q55">
        <f>SUM(J55) + SUM(L55:P55)</f>
        <v>19</v>
      </c>
      <c r="R55">
        <v>3.5057</v>
      </c>
      <c r="BC55">
        <v>3</v>
      </c>
      <c r="BD55" s="2">
        <v>1.6159169600000001</v>
      </c>
      <c r="BE55">
        <v>22</v>
      </c>
    </row>
    <row r="56" spans="1:57" x14ac:dyDescent="0.2">
      <c r="A56" t="s">
        <v>203</v>
      </c>
      <c r="B56">
        <v>4.57</v>
      </c>
      <c r="C56">
        <v>2.76</v>
      </c>
      <c r="D56">
        <v>2.35</v>
      </c>
      <c r="E56">
        <f t="shared" si="5"/>
        <v>1.6557971014492756</v>
      </c>
      <c r="F56">
        <f xml:space="preserve"> (4/3)*3.14*(B56/2)*(C56/2)*(D56/2)</f>
        <v>15.512133799999999</v>
      </c>
      <c r="G56" t="s">
        <v>15</v>
      </c>
      <c r="H56" t="s">
        <v>15</v>
      </c>
      <c r="I56">
        <v>5</v>
      </c>
      <c r="J56">
        <v>2</v>
      </c>
      <c r="L56">
        <v>3</v>
      </c>
      <c r="M56">
        <v>3</v>
      </c>
      <c r="N56">
        <v>3</v>
      </c>
      <c r="O56">
        <v>3</v>
      </c>
      <c r="P56">
        <v>2</v>
      </c>
      <c r="Q56">
        <f>SUM(J56) + SUM(L56:P56)</f>
        <v>16</v>
      </c>
      <c r="R56">
        <v>3.5304000000000002</v>
      </c>
      <c r="BC56">
        <v>3</v>
      </c>
      <c r="BD56" s="2">
        <v>1.6557971</v>
      </c>
      <c r="BE56">
        <v>20</v>
      </c>
    </row>
    <row r="57" spans="1:57" x14ac:dyDescent="0.2">
      <c r="A57" t="s">
        <v>204</v>
      </c>
      <c r="B57">
        <v>4.96</v>
      </c>
      <c r="C57">
        <v>3.23</v>
      </c>
      <c r="D57">
        <v>2.72</v>
      </c>
      <c r="E57">
        <f t="shared" si="5"/>
        <v>1.5356037151702786</v>
      </c>
      <c r="F57">
        <f xml:space="preserve"> (4/3)*3.14*(B57/2)*(C57/2)*(D57/2)</f>
        <v>22.805074773333338</v>
      </c>
      <c r="G57" t="s">
        <v>15</v>
      </c>
      <c r="H57" t="s">
        <v>15</v>
      </c>
      <c r="I57">
        <v>5</v>
      </c>
      <c r="J57">
        <v>4</v>
      </c>
      <c r="L57">
        <v>4</v>
      </c>
      <c r="M57">
        <v>2</v>
      </c>
      <c r="N57">
        <v>4</v>
      </c>
      <c r="O57">
        <v>4</v>
      </c>
      <c r="P57">
        <v>3</v>
      </c>
      <c r="Q57">
        <f>SUM(J57) + SUM(L57:P57)</f>
        <v>21</v>
      </c>
      <c r="R57">
        <v>3.4885000000000002</v>
      </c>
      <c r="BC57">
        <v>3</v>
      </c>
      <c r="BD57" s="2">
        <v>1.5356037199999999</v>
      </c>
      <c r="BE57">
        <v>25</v>
      </c>
    </row>
    <row r="58" spans="1:57" x14ac:dyDescent="0.2">
      <c r="A58" t="s">
        <v>205</v>
      </c>
      <c r="B58">
        <v>4.59</v>
      </c>
      <c r="C58">
        <v>3.06</v>
      </c>
      <c r="D58">
        <v>2.38</v>
      </c>
      <c r="E58">
        <f t="shared" si="5"/>
        <v>1.5</v>
      </c>
      <c r="F58">
        <f xml:space="preserve"> (4/3)*3.14*(B58/2)*(C58/2)*(D58/2)</f>
        <v>17.494013879999997</v>
      </c>
      <c r="G58" t="s">
        <v>15</v>
      </c>
      <c r="H58" t="s">
        <v>15</v>
      </c>
      <c r="I58">
        <v>5</v>
      </c>
      <c r="J58">
        <v>4</v>
      </c>
      <c r="L58">
        <v>3</v>
      </c>
      <c r="M58">
        <v>4</v>
      </c>
      <c r="N58">
        <v>4</v>
      </c>
      <c r="O58">
        <v>4</v>
      </c>
      <c r="P58">
        <v>3</v>
      </c>
      <c r="Q58">
        <f>SUM(J58) + SUM(L58:P58)</f>
        <v>22</v>
      </c>
      <c r="R58">
        <v>3.5491000000000001</v>
      </c>
      <c r="BC58">
        <v>3</v>
      </c>
      <c r="BD58" s="2">
        <v>1.5</v>
      </c>
      <c r="BE58">
        <v>25</v>
      </c>
    </row>
    <row r="59" spans="1:57" x14ac:dyDescent="0.2">
      <c r="A59" t="s">
        <v>206</v>
      </c>
      <c r="B59">
        <v>5.58</v>
      </c>
      <c r="C59">
        <v>3.43</v>
      </c>
      <c r="D59">
        <v>3.15</v>
      </c>
      <c r="E59">
        <f t="shared" si="5"/>
        <v>1.6268221574344022</v>
      </c>
      <c r="F59">
        <f xml:space="preserve"> (4/3)*3.14*(B59/2)*(C59/2)*(D59/2)</f>
        <v>31.551300900000001</v>
      </c>
      <c r="G59" t="s">
        <v>22</v>
      </c>
      <c r="H59" t="s">
        <v>15</v>
      </c>
      <c r="I59">
        <v>5</v>
      </c>
      <c r="J59">
        <v>5</v>
      </c>
      <c r="L59">
        <v>4</v>
      </c>
      <c r="M59">
        <v>2</v>
      </c>
      <c r="N59">
        <v>1</v>
      </c>
      <c r="O59">
        <v>2</v>
      </c>
      <c r="P59">
        <v>3</v>
      </c>
      <c r="Q59">
        <f>SUM(J59) + SUM(L59:P59)</f>
        <v>17</v>
      </c>
      <c r="R59">
        <v>3.5251999999999999</v>
      </c>
      <c r="BC59">
        <v>3</v>
      </c>
      <c r="BD59" s="2">
        <v>1.6268221599999999</v>
      </c>
      <c r="BE59">
        <v>21</v>
      </c>
    </row>
    <row r="60" spans="1:57" x14ac:dyDescent="0.2">
      <c r="A60" t="s">
        <v>207</v>
      </c>
      <c r="B60">
        <v>4.87</v>
      </c>
      <c r="C60">
        <v>3.08</v>
      </c>
      <c r="D60">
        <v>2.34</v>
      </c>
      <c r="E60">
        <f t="shared" si="5"/>
        <v>1.5811688311688312</v>
      </c>
      <c r="F60">
        <f xml:space="preserve"> (4/3)*3.14*(B60/2)*(C60/2)*(D60/2)</f>
        <v>18.36851016</v>
      </c>
      <c r="G60" t="s">
        <v>22</v>
      </c>
      <c r="H60" t="s">
        <v>15</v>
      </c>
      <c r="I60">
        <v>5</v>
      </c>
      <c r="J60">
        <v>4</v>
      </c>
      <c r="L60">
        <v>3</v>
      </c>
      <c r="M60">
        <v>3</v>
      </c>
      <c r="N60">
        <v>1</v>
      </c>
      <c r="O60">
        <v>2</v>
      </c>
      <c r="P60">
        <v>3</v>
      </c>
      <c r="Q60">
        <f>SUM(J60) + SUM(L60:P60)</f>
        <v>16</v>
      </c>
      <c r="R60">
        <v>3.4746999999999999</v>
      </c>
      <c r="BC60">
        <v>3</v>
      </c>
      <c r="BD60" s="2">
        <v>1.58116883</v>
      </c>
      <c r="BE60">
        <v>20</v>
      </c>
    </row>
    <row r="61" spans="1:57" x14ac:dyDescent="0.2">
      <c r="A61" t="s">
        <v>208</v>
      </c>
      <c r="B61">
        <v>5.24</v>
      </c>
      <c r="C61">
        <v>3.17</v>
      </c>
      <c r="D61">
        <v>2.5499999999999998</v>
      </c>
      <c r="E61">
        <f t="shared" si="5"/>
        <v>1.6529968454258677</v>
      </c>
      <c r="F61">
        <f xml:space="preserve"> (4/3)*3.14*(B61/2)*(C61/2)*(D61/2)</f>
        <v>22.167112599999996</v>
      </c>
      <c r="G61" t="s">
        <v>22</v>
      </c>
      <c r="H61" t="s">
        <v>15</v>
      </c>
      <c r="I61">
        <v>5</v>
      </c>
      <c r="J61">
        <v>2</v>
      </c>
      <c r="L61">
        <v>4</v>
      </c>
      <c r="M61">
        <v>4</v>
      </c>
      <c r="N61">
        <v>4</v>
      </c>
      <c r="O61">
        <v>4</v>
      </c>
      <c r="P61">
        <v>2</v>
      </c>
      <c r="Q61">
        <f>SUM(J61) + SUM(L61:P61)</f>
        <v>20</v>
      </c>
      <c r="R61">
        <v>3.5108000000000001</v>
      </c>
      <c r="BC61">
        <v>3</v>
      </c>
      <c r="BD61" s="2">
        <v>1.6529968500000001</v>
      </c>
      <c r="BE61">
        <v>24</v>
      </c>
    </row>
    <row r="62" spans="1:57" x14ac:dyDescent="0.2">
      <c r="A62" t="s">
        <v>209</v>
      </c>
      <c r="B62">
        <v>5.23</v>
      </c>
      <c r="C62">
        <v>3.12</v>
      </c>
      <c r="D62">
        <v>2.5</v>
      </c>
      <c r="E62">
        <f t="shared" si="5"/>
        <v>1.6762820512820513</v>
      </c>
      <c r="F62">
        <f xml:space="preserve"> (4/3)*3.14*(B62/2)*(C62/2)*(D62/2)</f>
        <v>21.348860000000002</v>
      </c>
      <c r="G62" t="s">
        <v>22</v>
      </c>
      <c r="H62" t="s">
        <v>15</v>
      </c>
      <c r="I62">
        <v>5</v>
      </c>
      <c r="J62">
        <v>3</v>
      </c>
      <c r="L62">
        <v>3</v>
      </c>
      <c r="M62">
        <v>3</v>
      </c>
      <c r="N62">
        <v>4</v>
      </c>
      <c r="O62">
        <v>4</v>
      </c>
      <c r="P62">
        <v>2</v>
      </c>
      <c r="Q62">
        <f>SUM(J62) + SUM(L62:P62)</f>
        <v>19</v>
      </c>
      <c r="R62">
        <v>3.5295999999999998</v>
      </c>
      <c r="BC62">
        <v>3</v>
      </c>
      <c r="BD62" s="2">
        <v>1.67628205</v>
      </c>
      <c r="BE62">
        <v>23</v>
      </c>
    </row>
    <row r="63" spans="1:57" x14ac:dyDescent="0.2">
      <c r="A63" t="s">
        <v>210</v>
      </c>
      <c r="B63">
        <v>5.09</v>
      </c>
      <c r="C63">
        <v>2.94</v>
      </c>
      <c r="D63">
        <v>2.48</v>
      </c>
      <c r="E63">
        <f t="shared" si="5"/>
        <v>1.7312925170068028</v>
      </c>
      <c r="F63">
        <f xml:space="preserve"> (4/3)*3.14*(B63/2)*(C63/2)*(D63/2)</f>
        <v>19.422055520000001</v>
      </c>
      <c r="G63" t="s">
        <v>15</v>
      </c>
      <c r="H63" t="s">
        <v>15</v>
      </c>
      <c r="I63">
        <v>5</v>
      </c>
      <c r="J63">
        <v>2</v>
      </c>
      <c r="L63">
        <v>4</v>
      </c>
      <c r="M63">
        <v>2</v>
      </c>
      <c r="N63">
        <v>3</v>
      </c>
      <c r="O63">
        <v>4</v>
      </c>
      <c r="P63">
        <v>2</v>
      </c>
      <c r="Q63">
        <f>SUM(J63) + SUM(L63:P63)</f>
        <v>17</v>
      </c>
      <c r="R63">
        <v>3.5026000000000002</v>
      </c>
      <c r="BC63">
        <v>3</v>
      </c>
      <c r="BD63" s="2">
        <v>1.73129252</v>
      </c>
      <c r="BE63">
        <v>21</v>
      </c>
    </row>
    <row r="64" spans="1:57" x14ac:dyDescent="0.2">
      <c r="A64" t="s">
        <v>211</v>
      </c>
      <c r="B64">
        <v>5.38</v>
      </c>
      <c r="C64">
        <v>3.08</v>
      </c>
      <c r="D64">
        <v>2.5299999999999998</v>
      </c>
      <c r="E64">
        <f t="shared" si="5"/>
        <v>1.7467532467532467</v>
      </c>
      <c r="F64">
        <f xml:space="preserve"> (4/3)*3.14*(B64/2)*(C64/2)*(D64/2)</f>
        <v>21.939761946666664</v>
      </c>
      <c r="G64" t="s">
        <v>22</v>
      </c>
      <c r="H64" t="s">
        <v>22</v>
      </c>
      <c r="I64">
        <v>5</v>
      </c>
      <c r="J64">
        <v>2</v>
      </c>
      <c r="L64">
        <v>4</v>
      </c>
      <c r="M64">
        <v>3</v>
      </c>
      <c r="N64">
        <v>3</v>
      </c>
      <c r="O64">
        <v>4</v>
      </c>
      <c r="P64">
        <v>1</v>
      </c>
      <c r="Q64">
        <f>SUM(J64) + SUM(L64:P64)</f>
        <v>17</v>
      </c>
      <c r="R64">
        <v>3.4483000000000001</v>
      </c>
      <c r="BC64">
        <v>3</v>
      </c>
      <c r="BD64" s="2">
        <v>1.74675325</v>
      </c>
      <c r="BE64">
        <v>21</v>
      </c>
    </row>
    <row r="65" spans="1:57" x14ac:dyDescent="0.2">
      <c r="A65" t="s">
        <v>212</v>
      </c>
      <c r="B65">
        <v>5.17</v>
      </c>
      <c r="C65">
        <v>3.31</v>
      </c>
      <c r="D65">
        <v>2.78</v>
      </c>
      <c r="E65">
        <f t="shared" si="5"/>
        <v>1.5619335347432024</v>
      </c>
      <c r="F65">
        <f xml:space="preserve"> (4/3)*3.14*(B65/2)*(C65/2)*(D65/2)</f>
        <v>24.896696806666661</v>
      </c>
      <c r="G65" t="s">
        <v>22</v>
      </c>
      <c r="H65" t="s">
        <v>22</v>
      </c>
      <c r="I65">
        <v>5</v>
      </c>
      <c r="J65">
        <v>2</v>
      </c>
      <c r="L65">
        <v>4</v>
      </c>
      <c r="M65">
        <v>2</v>
      </c>
      <c r="N65">
        <v>4</v>
      </c>
      <c r="O65">
        <v>4</v>
      </c>
      <c r="P65">
        <v>2</v>
      </c>
      <c r="Q65">
        <f>SUM(J65) + SUM(L65:P65)</f>
        <v>18</v>
      </c>
      <c r="R65">
        <v>3.5369999999999999</v>
      </c>
      <c r="BC65">
        <v>3</v>
      </c>
      <c r="BD65" s="2">
        <v>1.5619335299999999</v>
      </c>
      <c r="BE65">
        <v>22</v>
      </c>
    </row>
    <row r="66" spans="1:57" x14ac:dyDescent="0.2">
      <c r="A66" t="s">
        <v>213</v>
      </c>
      <c r="B66">
        <v>5.05</v>
      </c>
      <c r="C66">
        <v>3.46</v>
      </c>
      <c r="D66">
        <v>2.5</v>
      </c>
      <c r="E66">
        <f t="shared" si="5"/>
        <v>1.4595375722543351</v>
      </c>
      <c r="F66">
        <f xml:space="preserve"> (4/3)*3.14*(B66/2)*(C66/2)*(D66/2)</f>
        <v>22.860508333333335</v>
      </c>
      <c r="G66" t="s">
        <v>15</v>
      </c>
      <c r="H66" t="s">
        <v>22</v>
      </c>
      <c r="I66">
        <v>5</v>
      </c>
      <c r="J66">
        <v>2</v>
      </c>
      <c r="L66">
        <v>4</v>
      </c>
      <c r="M66">
        <v>3</v>
      </c>
      <c r="N66">
        <v>4</v>
      </c>
      <c r="O66">
        <v>4</v>
      </c>
      <c r="P66">
        <v>4</v>
      </c>
      <c r="Q66">
        <f>SUM(J66) + SUM(L66:P66)</f>
        <v>21</v>
      </c>
      <c r="R66">
        <v>3.5320999999999998</v>
      </c>
      <c r="BC66">
        <v>3</v>
      </c>
      <c r="BD66" s="2">
        <v>1.45953757</v>
      </c>
      <c r="BE66">
        <v>25</v>
      </c>
    </row>
    <row r="67" spans="1:57" x14ac:dyDescent="0.2">
      <c r="A67" t="s">
        <v>214</v>
      </c>
      <c r="B67">
        <v>5.1100000000000003</v>
      </c>
      <c r="C67">
        <v>3.22</v>
      </c>
      <c r="D67">
        <v>2.83</v>
      </c>
      <c r="E67">
        <f>B67/C67</f>
        <v>1.5869565217391304</v>
      </c>
      <c r="F67">
        <f xml:space="preserve"> (4/3)*3.14*(B67/2)*(C67/2)*(D67/2)</f>
        <v>24.369218673333339</v>
      </c>
      <c r="G67" t="s">
        <v>22</v>
      </c>
      <c r="H67" t="s">
        <v>15</v>
      </c>
      <c r="I67">
        <v>5</v>
      </c>
      <c r="J67">
        <v>2</v>
      </c>
      <c r="L67">
        <v>3</v>
      </c>
      <c r="M67">
        <v>4</v>
      </c>
      <c r="N67">
        <v>5</v>
      </c>
      <c r="O67">
        <v>4</v>
      </c>
      <c r="P67">
        <v>4</v>
      </c>
      <c r="Q67">
        <f>SUM(J67) + SUM(L67:P67)</f>
        <v>22</v>
      </c>
      <c r="R67">
        <v>3.5274000000000001</v>
      </c>
      <c r="BC67">
        <v>4</v>
      </c>
      <c r="BD67" s="2">
        <v>1.58695652</v>
      </c>
      <c r="BE67">
        <v>25</v>
      </c>
    </row>
    <row r="68" spans="1:57" x14ac:dyDescent="0.2">
      <c r="A68" t="s">
        <v>215</v>
      </c>
      <c r="B68">
        <v>5.49</v>
      </c>
      <c r="C68">
        <v>3.21</v>
      </c>
      <c r="D68">
        <v>2.7</v>
      </c>
      <c r="E68">
        <f t="shared" ref="E68:E84" si="6">B68/C68</f>
        <v>1.7102803738317758</v>
      </c>
      <c r="F68">
        <f xml:space="preserve"> (4/3)*3.14*(B68/2)*(C68/2)*(D68/2)</f>
        <v>24.901157699999999</v>
      </c>
      <c r="G68" t="s">
        <v>22</v>
      </c>
      <c r="H68" t="s">
        <v>15</v>
      </c>
      <c r="I68">
        <v>5</v>
      </c>
      <c r="J68">
        <v>5</v>
      </c>
      <c r="L68">
        <v>3</v>
      </c>
      <c r="M68">
        <v>3</v>
      </c>
      <c r="N68">
        <v>5</v>
      </c>
      <c r="O68">
        <v>3</v>
      </c>
      <c r="P68">
        <v>3</v>
      </c>
      <c r="Q68">
        <f>SUM(J68) + SUM(L68:P68)</f>
        <v>22</v>
      </c>
      <c r="R68">
        <v>3.524</v>
      </c>
      <c r="BC68">
        <v>4</v>
      </c>
      <c r="BD68" s="2">
        <v>1.71028037</v>
      </c>
      <c r="BE68">
        <v>25</v>
      </c>
    </row>
    <row r="69" spans="1:57" x14ac:dyDescent="0.2">
      <c r="A69" t="s">
        <v>216</v>
      </c>
      <c r="B69">
        <v>5.43</v>
      </c>
      <c r="C69">
        <v>3.69</v>
      </c>
      <c r="D69">
        <v>2.98</v>
      </c>
      <c r="E69">
        <f t="shared" si="6"/>
        <v>1.4715447154471544</v>
      </c>
      <c r="F69">
        <f xml:space="preserve"> (4/3)*3.14*(B69/2)*(C69/2)*(D69/2)</f>
        <v>31.247901540000001</v>
      </c>
      <c r="G69" t="s">
        <v>22</v>
      </c>
      <c r="H69" t="s">
        <v>15</v>
      </c>
      <c r="I69">
        <v>5</v>
      </c>
      <c r="J69">
        <v>3</v>
      </c>
      <c r="L69">
        <v>4</v>
      </c>
      <c r="M69">
        <v>4</v>
      </c>
      <c r="N69">
        <v>5</v>
      </c>
      <c r="O69">
        <v>4</v>
      </c>
      <c r="P69">
        <v>4</v>
      </c>
      <c r="Q69">
        <f>SUM(J69) + SUM(L69:P69)</f>
        <v>24</v>
      </c>
      <c r="R69">
        <v>3.4363000000000001</v>
      </c>
      <c r="BC69">
        <v>4</v>
      </c>
      <c r="BD69" s="2">
        <v>1.47154472</v>
      </c>
      <c r="BE69">
        <v>28</v>
      </c>
    </row>
    <row r="70" spans="1:57" x14ac:dyDescent="0.2">
      <c r="A70" t="s">
        <v>217</v>
      </c>
      <c r="B70">
        <v>5.66</v>
      </c>
      <c r="C70">
        <v>3.83</v>
      </c>
      <c r="D70">
        <v>2.98</v>
      </c>
      <c r="E70">
        <f t="shared" si="6"/>
        <v>1.4778067885117494</v>
      </c>
      <c r="F70">
        <f xml:space="preserve"> (4/3)*3.14*(B70/2)*(C70/2)*(D70/2)</f>
        <v>33.807251693333335</v>
      </c>
      <c r="G70" t="s">
        <v>22</v>
      </c>
      <c r="H70" t="s">
        <v>15</v>
      </c>
      <c r="I70">
        <v>5</v>
      </c>
      <c r="J70" s="1">
        <v>3</v>
      </c>
      <c r="L70">
        <v>3</v>
      </c>
      <c r="M70">
        <v>2</v>
      </c>
      <c r="N70">
        <v>5</v>
      </c>
      <c r="O70">
        <v>4</v>
      </c>
      <c r="P70">
        <v>4</v>
      </c>
      <c r="Q70">
        <f>SUM(J70) + SUM(L70:P70)</f>
        <v>21</v>
      </c>
      <c r="R70">
        <v>3.5047000000000001</v>
      </c>
      <c r="BC70">
        <v>4</v>
      </c>
      <c r="BD70" s="2">
        <v>1.47780679</v>
      </c>
      <c r="BE70">
        <v>25</v>
      </c>
    </row>
    <row r="71" spans="1:57" x14ac:dyDescent="0.2">
      <c r="A71" t="s">
        <v>71</v>
      </c>
      <c r="B71">
        <v>5.9</v>
      </c>
      <c r="C71">
        <v>3.59</v>
      </c>
      <c r="D71">
        <v>2.77</v>
      </c>
      <c r="E71">
        <f t="shared" si="6"/>
        <v>1.6434540389972145</v>
      </c>
      <c r="F71">
        <f xml:space="preserve"> (4/3)*3.14*(B71/2)*(C71/2)*(D71/2)</f>
        <v>30.704683633333332</v>
      </c>
      <c r="G71" t="s">
        <v>22</v>
      </c>
      <c r="H71" t="s">
        <v>15</v>
      </c>
      <c r="I71">
        <v>5</v>
      </c>
      <c r="J71">
        <v>3</v>
      </c>
      <c r="L71">
        <v>3</v>
      </c>
      <c r="M71">
        <v>4</v>
      </c>
      <c r="N71">
        <v>5</v>
      </c>
      <c r="O71">
        <v>4</v>
      </c>
      <c r="P71">
        <v>4</v>
      </c>
      <c r="Q71">
        <f>SUM(J71) + SUM(L71:P71)</f>
        <v>23</v>
      </c>
      <c r="R71">
        <v>3.5028999999999999</v>
      </c>
      <c r="BC71">
        <v>4</v>
      </c>
      <c r="BD71" s="2">
        <v>1.6434540399999999</v>
      </c>
      <c r="BE71">
        <v>27</v>
      </c>
    </row>
    <row r="72" spans="1:57" x14ac:dyDescent="0.2">
      <c r="A72" t="s">
        <v>72</v>
      </c>
      <c r="B72">
        <v>6.08</v>
      </c>
      <c r="C72">
        <v>3.22</v>
      </c>
      <c r="D72">
        <v>2.81</v>
      </c>
      <c r="E72">
        <f t="shared" si="6"/>
        <v>1.8881987577639752</v>
      </c>
      <c r="F72">
        <f xml:space="preserve"> (4/3)*3.14*(B72/2)*(C72/2)*(D72/2)</f>
        <v>28.790165973333337</v>
      </c>
      <c r="G72" t="s">
        <v>22</v>
      </c>
      <c r="H72" t="s">
        <v>15</v>
      </c>
      <c r="I72">
        <v>5</v>
      </c>
      <c r="J72">
        <v>2</v>
      </c>
      <c r="L72">
        <v>4</v>
      </c>
      <c r="M72">
        <v>2</v>
      </c>
      <c r="N72">
        <v>5</v>
      </c>
      <c r="O72">
        <v>4</v>
      </c>
      <c r="P72">
        <v>2</v>
      </c>
      <c r="Q72">
        <f>SUM(J72) + SUM(L72:P72)</f>
        <v>19</v>
      </c>
      <c r="R72">
        <v>3.5813999999999999</v>
      </c>
      <c r="BC72">
        <v>4</v>
      </c>
      <c r="BD72" s="2">
        <v>1.8881987600000001</v>
      </c>
      <c r="BE72">
        <v>23</v>
      </c>
    </row>
    <row r="73" spans="1:57" x14ac:dyDescent="0.2">
      <c r="A73" t="s">
        <v>73</v>
      </c>
      <c r="B73">
        <v>6.32</v>
      </c>
      <c r="C73">
        <v>4.1399999999999997</v>
      </c>
      <c r="D73">
        <v>3.21</v>
      </c>
      <c r="E73">
        <f t="shared" si="6"/>
        <v>1.5265700483091789</v>
      </c>
      <c r="F73">
        <f xml:space="preserve"> (4/3)*3.14*(B73/2)*(C73/2)*(D73/2)</f>
        <v>43.954247519999996</v>
      </c>
      <c r="G73" t="s">
        <v>22</v>
      </c>
      <c r="H73" t="s">
        <v>15</v>
      </c>
      <c r="I73">
        <v>5</v>
      </c>
      <c r="J73">
        <v>3</v>
      </c>
      <c r="L73">
        <v>3</v>
      </c>
      <c r="M73">
        <v>2</v>
      </c>
      <c r="N73">
        <v>5</v>
      </c>
      <c r="O73">
        <v>3</v>
      </c>
      <c r="P73">
        <v>4</v>
      </c>
      <c r="Q73">
        <f>SUM(J73) + SUM(L73:P73)</f>
        <v>20</v>
      </c>
      <c r="R73">
        <v>3.5213000000000001</v>
      </c>
      <c r="BC73">
        <v>4</v>
      </c>
      <c r="BD73" s="2">
        <v>1.5265700499999999</v>
      </c>
      <c r="BE73">
        <v>23</v>
      </c>
    </row>
    <row r="74" spans="1:57" x14ac:dyDescent="0.2">
      <c r="A74" t="s">
        <v>74</v>
      </c>
      <c r="B74">
        <v>6.54</v>
      </c>
      <c r="C74">
        <v>4.1100000000000003</v>
      </c>
      <c r="D74">
        <v>3.09</v>
      </c>
      <c r="E74">
        <f t="shared" si="6"/>
        <v>1.5912408759124086</v>
      </c>
      <c r="F74">
        <f xml:space="preserve"> (4/3)*3.14*(B74/2)*(C74/2)*(D74/2)</f>
        <v>43.466677740000002</v>
      </c>
      <c r="G74" t="s">
        <v>15</v>
      </c>
      <c r="H74" t="s">
        <v>15</v>
      </c>
      <c r="I74">
        <v>5</v>
      </c>
      <c r="J74">
        <v>3</v>
      </c>
      <c r="L74">
        <v>4</v>
      </c>
      <c r="M74">
        <v>3</v>
      </c>
      <c r="N74">
        <v>5</v>
      </c>
      <c r="O74">
        <v>3</v>
      </c>
      <c r="P74">
        <v>4</v>
      </c>
      <c r="Q74">
        <f>SUM(J74) + SUM(L74:P74)</f>
        <v>22</v>
      </c>
      <c r="R74">
        <v>3.5758999999999999</v>
      </c>
      <c r="BC74">
        <v>4</v>
      </c>
      <c r="BD74" s="2">
        <v>1.59124088</v>
      </c>
      <c r="BE74">
        <v>27</v>
      </c>
    </row>
    <row r="75" spans="1:57" x14ac:dyDescent="0.2">
      <c r="A75" t="s">
        <v>75</v>
      </c>
      <c r="B75">
        <v>5.64</v>
      </c>
      <c r="C75">
        <v>3.6</v>
      </c>
      <c r="D75">
        <v>2.5299999999999998</v>
      </c>
      <c r="E75">
        <f t="shared" si="6"/>
        <v>1.5666666666666664</v>
      </c>
      <c r="F75">
        <f xml:space="preserve"> (4/3)*3.14*(B75/2)*(C75/2)*(D75/2)</f>
        <v>26.883172799999993</v>
      </c>
      <c r="G75" t="s">
        <v>22</v>
      </c>
      <c r="H75" t="s">
        <v>15</v>
      </c>
      <c r="I75">
        <v>5</v>
      </c>
      <c r="J75">
        <v>3</v>
      </c>
      <c r="L75">
        <v>3</v>
      </c>
      <c r="M75">
        <v>4</v>
      </c>
      <c r="N75">
        <v>5</v>
      </c>
      <c r="O75">
        <v>2</v>
      </c>
      <c r="P75">
        <v>4</v>
      </c>
      <c r="Q75">
        <f>SUM(J75) + SUM(L75:P75)</f>
        <v>21</v>
      </c>
      <c r="R75">
        <v>3.5367999999999999</v>
      </c>
      <c r="BC75">
        <v>4</v>
      </c>
      <c r="BD75" s="2">
        <v>1.56666667</v>
      </c>
      <c r="BE75">
        <v>24</v>
      </c>
    </row>
    <row r="76" spans="1:57" x14ac:dyDescent="0.2">
      <c r="A76" t="s">
        <v>76</v>
      </c>
      <c r="B76">
        <v>5.13</v>
      </c>
      <c r="C76">
        <v>3.27</v>
      </c>
      <c r="D76">
        <v>2.72</v>
      </c>
      <c r="E76">
        <f t="shared" si="6"/>
        <v>1.5688073394495412</v>
      </c>
      <c r="F76">
        <f xml:space="preserve"> (4/3)*3.14*(B76/2)*(C76/2)*(D76/2)</f>
        <v>23.878795680000003</v>
      </c>
      <c r="G76" t="s">
        <v>15</v>
      </c>
      <c r="H76" t="s">
        <v>15</v>
      </c>
      <c r="I76">
        <v>5</v>
      </c>
      <c r="J76">
        <v>4</v>
      </c>
      <c r="L76">
        <v>3</v>
      </c>
      <c r="M76">
        <v>2</v>
      </c>
      <c r="N76">
        <v>2</v>
      </c>
      <c r="O76">
        <v>3</v>
      </c>
      <c r="P76">
        <v>3</v>
      </c>
      <c r="Q76">
        <f>SUM(J76) + SUM(L76:P76)</f>
        <v>17</v>
      </c>
      <c r="R76">
        <v>3.4927999999999999</v>
      </c>
      <c r="BC76">
        <v>4</v>
      </c>
      <c r="BD76" s="2">
        <v>1.56880734</v>
      </c>
      <c r="BE76">
        <v>20</v>
      </c>
    </row>
    <row r="77" spans="1:57" x14ac:dyDescent="0.2">
      <c r="A77" t="s">
        <v>77</v>
      </c>
      <c r="B77">
        <v>5.13</v>
      </c>
      <c r="C77">
        <v>3.47</v>
      </c>
      <c r="D77">
        <v>2.78</v>
      </c>
      <c r="E77">
        <f t="shared" si="6"/>
        <v>1.478386167146974</v>
      </c>
      <c r="F77">
        <f xml:space="preserve"> (4/3)*3.14*(B77/2)*(C77/2)*(D77/2)</f>
        <v>25.898227019999997</v>
      </c>
      <c r="G77" t="s">
        <v>22</v>
      </c>
      <c r="H77" t="s">
        <v>15</v>
      </c>
      <c r="I77">
        <v>5</v>
      </c>
      <c r="J77">
        <v>3</v>
      </c>
      <c r="L77">
        <v>3</v>
      </c>
      <c r="M77">
        <v>1</v>
      </c>
      <c r="N77">
        <v>5</v>
      </c>
      <c r="O77">
        <v>3</v>
      </c>
      <c r="P77">
        <v>4</v>
      </c>
      <c r="Q77">
        <f>SUM(J77) + SUM(L77:P77)</f>
        <v>19</v>
      </c>
      <c r="R77">
        <v>3.4889000000000001</v>
      </c>
      <c r="BC77">
        <v>4</v>
      </c>
      <c r="BD77" s="2">
        <v>1.4783861700000001</v>
      </c>
      <c r="BE77">
        <v>22</v>
      </c>
    </row>
    <row r="78" spans="1:57" x14ac:dyDescent="0.2">
      <c r="A78" t="s">
        <v>78</v>
      </c>
      <c r="B78">
        <v>5.32</v>
      </c>
      <c r="C78">
        <v>3.47</v>
      </c>
      <c r="D78">
        <v>2.73</v>
      </c>
      <c r="E78">
        <f t="shared" si="6"/>
        <v>1.5331412103746398</v>
      </c>
      <c r="F78">
        <f xml:space="preserve"> (4/3)*3.14*(B78/2)*(C78/2)*(D78/2)</f>
        <v>26.374373480000006</v>
      </c>
      <c r="G78" t="s">
        <v>15</v>
      </c>
      <c r="H78" t="s">
        <v>15</v>
      </c>
      <c r="I78">
        <v>5</v>
      </c>
      <c r="J78">
        <v>1</v>
      </c>
      <c r="L78">
        <v>3</v>
      </c>
      <c r="M78">
        <v>4</v>
      </c>
      <c r="N78">
        <v>5</v>
      </c>
      <c r="O78">
        <v>5</v>
      </c>
      <c r="P78">
        <v>4</v>
      </c>
      <c r="Q78">
        <f>SUM(J78) + SUM(L78:P78)</f>
        <v>22</v>
      </c>
      <c r="R78">
        <v>3.5070000000000001</v>
      </c>
      <c r="BC78">
        <v>4</v>
      </c>
      <c r="BD78" s="2">
        <v>1.5331412099999999</v>
      </c>
      <c r="BE78">
        <v>25</v>
      </c>
    </row>
    <row r="79" spans="1:57" x14ac:dyDescent="0.2">
      <c r="A79" t="s">
        <v>79</v>
      </c>
      <c r="B79">
        <v>4.72</v>
      </c>
      <c r="C79">
        <v>2.65</v>
      </c>
      <c r="D79">
        <v>2.33</v>
      </c>
      <c r="E79">
        <f t="shared" si="6"/>
        <v>1.7811320754716982</v>
      </c>
      <c r="F79">
        <f xml:space="preserve"> (4/3)*3.14*(B79/2)*(C79/2)*(D79/2)</f>
        <v>15.251838266666665</v>
      </c>
      <c r="G79" t="s">
        <v>15</v>
      </c>
      <c r="H79" t="s">
        <v>15</v>
      </c>
      <c r="I79">
        <v>5</v>
      </c>
      <c r="J79">
        <v>5</v>
      </c>
      <c r="L79">
        <v>3</v>
      </c>
      <c r="M79">
        <v>2</v>
      </c>
      <c r="N79">
        <v>5</v>
      </c>
      <c r="O79">
        <v>4</v>
      </c>
      <c r="P79">
        <v>4</v>
      </c>
      <c r="Q79">
        <f>SUM(J79) + SUM(L79:P79)</f>
        <v>23</v>
      </c>
      <c r="R79">
        <v>3.4235000000000002</v>
      </c>
      <c r="BC79">
        <v>4</v>
      </c>
      <c r="BD79" s="2">
        <v>1.7811320799999999</v>
      </c>
      <c r="BE79">
        <v>25</v>
      </c>
    </row>
    <row r="80" spans="1:57" x14ac:dyDescent="0.2">
      <c r="A80" t="s">
        <v>80</v>
      </c>
      <c r="B80">
        <v>5.2</v>
      </c>
      <c r="C80">
        <v>3.03</v>
      </c>
      <c r="D80">
        <v>2.25</v>
      </c>
      <c r="E80">
        <f t="shared" si="6"/>
        <v>1.7161716171617163</v>
      </c>
      <c r="F80">
        <f xml:space="preserve"> (4/3)*3.14*(B80/2)*(C80/2)*(D80/2)</f>
        <v>18.552689999999998</v>
      </c>
      <c r="G80" t="s">
        <v>22</v>
      </c>
      <c r="H80" t="s">
        <v>15</v>
      </c>
      <c r="I80">
        <v>5</v>
      </c>
      <c r="J80">
        <v>4</v>
      </c>
      <c r="L80">
        <v>4</v>
      </c>
      <c r="M80">
        <v>3</v>
      </c>
      <c r="N80">
        <v>2</v>
      </c>
      <c r="O80">
        <v>3</v>
      </c>
      <c r="P80">
        <v>4</v>
      </c>
      <c r="Q80">
        <f>SUM(J80) + SUM(L80:P80)</f>
        <v>20</v>
      </c>
      <c r="R80">
        <v>3.4662999999999999</v>
      </c>
      <c r="BC80">
        <v>4</v>
      </c>
      <c r="BD80" s="2">
        <v>1.7161716199999999</v>
      </c>
      <c r="BE80">
        <v>23</v>
      </c>
    </row>
    <row r="81" spans="1:57" x14ac:dyDescent="0.2">
      <c r="A81" t="s">
        <v>81</v>
      </c>
      <c r="B81">
        <v>5.15</v>
      </c>
      <c r="C81">
        <v>3.02</v>
      </c>
      <c r="D81">
        <v>2.77</v>
      </c>
      <c r="E81">
        <f t="shared" si="6"/>
        <v>1.7052980132450333</v>
      </c>
      <c r="F81">
        <f xml:space="preserve"> (4/3)*3.14*(B81/2)*(C81/2)*(D81/2)</f>
        <v>22.546147233333336</v>
      </c>
      <c r="G81" t="s">
        <v>15</v>
      </c>
      <c r="H81" t="s">
        <v>15</v>
      </c>
      <c r="I81">
        <v>5</v>
      </c>
      <c r="J81">
        <v>5</v>
      </c>
      <c r="L81">
        <v>3</v>
      </c>
      <c r="M81">
        <v>4</v>
      </c>
      <c r="N81">
        <v>5</v>
      </c>
      <c r="O81">
        <v>3</v>
      </c>
      <c r="P81">
        <v>3</v>
      </c>
      <c r="Q81">
        <f>SUM(J81) + SUM(L81:P81)</f>
        <v>23</v>
      </c>
      <c r="R81">
        <v>3.5205000000000002</v>
      </c>
      <c r="BC81">
        <v>4</v>
      </c>
      <c r="BD81" s="2">
        <v>1.7052980099999999</v>
      </c>
      <c r="BE81">
        <v>26</v>
      </c>
    </row>
    <row r="82" spans="1:57" x14ac:dyDescent="0.2">
      <c r="A82" t="s">
        <v>82</v>
      </c>
      <c r="B82">
        <v>5.69</v>
      </c>
      <c r="C82">
        <v>3.98</v>
      </c>
      <c r="D82">
        <v>2.4500000000000002</v>
      </c>
      <c r="E82">
        <f t="shared" si="6"/>
        <v>1.4296482412060303</v>
      </c>
      <c r="F82">
        <f xml:space="preserve"> (4/3)*3.14*(B82/2)*(C82/2)*(D82/2)</f>
        <v>29.036202766666669</v>
      </c>
      <c r="G82" t="s">
        <v>15</v>
      </c>
      <c r="H82" t="s">
        <v>15</v>
      </c>
      <c r="I82">
        <v>5</v>
      </c>
      <c r="J82">
        <v>1</v>
      </c>
      <c r="L82">
        <v>3</v>
      </c>
      <c r="M82">
        <v>2</v>
      </c>
      <c r="N82">
        <v>5</v>
      </c>
      <c r="O82">
        <v>4</v>
      </c>
      <c r="P82">
        <v>4</v>
      </c>
      <c r="Q82">
        <f>SUM(J82) + SUM(L82:P82)</f>
        <v>19</v>
      </c>
      <c r="R82">
        <v>3.5326</v>
      </c>
      <c r="BC82">
        <v>4</v>
      </c>
      <c r="BD82" s="2">
        <v>1.4296482399999999</v>
      </c>
      <c r="BE82">
        <v>23</v>
      </c>
    </row>
    <row r="83" spans="1:57" x14ac:dyDescent="0.2">
      <c r="A83" t="s">
        <v>83</v>
      </c>
      <c r="B83">
        <v>5.26</v>
      </c>
      <c r="C83">
        <v>3.07</v>
      </c>
      <c r="D83">
        <v>2.48</v>
      </c>
      <c r="E83">
        <f t="shared" si="6"/>
        <v>1.7133550488599349</v>
      </c>
      <c r="F83">
        <f xml:space="preserve"> (4/3)*3.14*(B83/2)*(C83/2)*(D83/2)</f>
        <v>20.95821050666666</v>
      </c>
      <c r="G83" t="s">
        <v>15</v>
      </c>
      <c r="H83" t="s">
        <v>15</v>
      </c>
      <c r="I83">
        <v>5</v>
      </c>
      <c r="J83">
        <v>4</v>
      </c>
      <c r="L83">
        <v>3</v>
      </c>
      <c r="M83">
        <v>4</v>
      </c>
      <c r="N83">
        <v>5</v>
      </c>
      <c r="O83">
        <v>3</v>
      </c>
      <c r="P83">
        <v>4</v>
      </c>
      <c r="Q83">
        <f>SUM(J83) + SUM(L83:P83)</f>
        <v>23</v>
      </c>
      <c r="R83">
        <v>3.4695</v>
      </c>
      <c r="BC83">
        <v>4</v>
      </c>
      <c r="BD83" s="2">
        <v>1.7133550500000001</v>
      </c>
      <c r="BE83">
        <v>27</v>
      </c>
    </row>
    <row r="84" spans="1:57" x14ac:dyDescent="0.2">
      <c r="A84" t="s">
        <v>84</v>
      </c>
      <c r="B84">
        <v>5.46</v>
      </c>
      <c r="C84">
        <v>3.09</v>
      </c>
      <c r="D84">
        <v>2.37</v>
      </c>
      <c r="E84">
        <f t="shared" si="6"/>
        <v>1.766990291262136</v>
      </c>
      <c r="F84">
        <f xml:space="preserve"> (4/3)*3.14*(B84/2)*(C84/2)*(D84/2)</f>
        <v>20.925597419999999</v>
      </c>
      <c r="G84" t="s">
        <v>15</v>
      </c>
      <c r="H84" t="s">
        <v>15</v>
      </c>
      <c r="I84">
        <v>5</v>
      </c>
      <c r="J84">
        <v>5</v>
      </c>
      <c r="L84">
        <v>2</v>
      </c>
      <c r="M84">
        <v>1</v>
      </c>
      <c r="N84">
        <v>5</v>
      </c>
      <c r="O84">
        <v>2</v>
      </c>
      <c r="P84">
        <v>4</v>
      </c>
      <c r="Q84">
        <f>SUM(J84) + SUM(L84:P84)</f>
        <v>19</v>
      </c>
      <c r="R84">
        <v>3.5158</v>
      </c>
      <c r="BC84">
        <v>4</v>
      </c>
      <c r="BD84" s="2">
        <v>1.7669902900000001</v>
      </c>
      <c r="BE84">
        <v>19</v>
      </c>
    </row>
    <row r="85" spans="1:57" x14ac:dyDescent="0.2">
      <c r="A85" t="s">
        <v>219</v>
      </c>
      <c r="B85">
        <v>6.22</v>
      </c>
      <c r="C85">
        <v>3.95</v>
      </c>
      <c r="D85">
        <v>3</v>
      </c>
      <c r="E85">
        <f>B85/C85</f>
        <v>1.5746835443037974</v>
      </c>
      <c r="F85">
        <f xml:space="preserve"> (4/3)*3.14*(B85/2)*(C85/2)*(D85/2)</f>
        <v>38.573329999999999</v>
      </c>
      <c r="G85" t="s">
        <v>15</v>
      </c>
      <c r="H85" t="s">
        <v>15</v>
      </c>
      <c r="I85">
        <v>5</v>
      </c>
      <c r="J85">
        <v>1</v>
      </c>
      <c r="L85">
        <v>5</v>
      </c>
      <c r="M85">
        <v>5</v>
      </c>
      <c r="N85">
        <v>5</v>
      </c>
      <c r="O85">
        <v>4</v>
      </c>
      <c r="P85">
        <v>4</v>
      </c>
      <c r="Q85">
        <f>SUM(J85) + SUM(L85:P85)</f>
        <v>24</v>
      </c>
      <c r="R85">
        <v>3.5438999999999998</v>
      </c>
      <c r="BC85">
        <v>5</v>
      </c>
      <c r="BD85" s="2">
        <v>1.5746835400000001</v>
      </c>
      <c r="BE85">
        <v>29</v>
      </c>
    </row>
    <row r="86" spans="1:57" x14ac:dyDescent="0.2">
      <c r="A86" t="s">
        <v>220</v>
      </c>
      <c r="B86">
        <v>5.53</v>
      </c>
      <c r="C86">
        <v>3.52</v>
      </c>
      <c r="D86">
        <v>2.81</v>
      </c>
      <c r="E86">
        <f t="shared" ref="E86:E90" si="7">B86/C86</f>
        <v>1.5710227272727273</v>
      </c>
      <c r="F86">
        <f xml:space="preserve"> (4/3)*3.14*(B86/2)*(C86/2)*(D86/2)</f>
        <v>28.625462506666665</v>
      </c>
      <c r="G86" t="s">
        <v>22</v>
      </c>
      <c r="H86" t="s">
        <v>15</v>
      </c>
      <c r="I86">
        <v>5</v>
      </c>
      <c r="J86">
        <v>1</v>
      </c>
      <c r="L86">
        <v>5</v>
      </c>
      <c r="M86">
        <v>5</v>
      </c>
      <c r="N86">
        <v>5</v>
      </c>
      <c r="O86">
        <v>5</v>
      </c>
      <c r="P86">
        <v>4</v>
      </c>
      <c r="Q86">
        <f>SUM(J86) + SUM(L86:P86)</f>
        <v>25</v>
      </c>
      <c r="R86">
        <v>3.5630000000000002</v>
      </c>
      <c r="BC86">
        <v>5</v>
      </c>
      <c r="BD86" s="2">
        <v>1.5710227299999999</v>
      </c>
      <c r="BE86">
        <v>30</v>
      </c>
    </row>
    <row r="87" spans="1:57" x14ac:dyDescent="0.2">
      <c r="A87" t="s">
        <v>221</v>
      </c>
      <c r="B87">
        <v>5.54</v>
      </c>
      <c r="C87">
        <v>3.58</v>
      </c>
      <c r="D87">
        <v>2.91</v>
      </c>
      <c r="E87">
        <f t="shared" si="7"/>
        <v>1.5474860335195531</v>
      </c>
      <c r="F87">
        <f t="shared" ref="F87:F90" si="8" xml:space="preserve"> (4/3)*3.14*(B87/2)*(C87/2)*(D87/2)</f>
        <v>30.203980280000003</v>
      </c>
      <c r="G87" t="s">
        <v>15</v>
      </c>
      <c r="H87" t="s">
        <v>15</v>
      </c>
      <c r="I87">
        <v>5</v>
      </c>
      <c r="J87">
        <v>1</v>
      </c>
      <c r="L87">
        <v>5</v>
      </c>
      <c r="M87">
        <v>5</v>
      </c>
      <c r="N87">
        <v>5</v>
      </c>
      <c r="O87">
        <v>5</v>
      </c>
      <c r="P87">
        <v>4</v>
      </c>
      <c r="Q87">
        <f>SUM(J87) + SUM(L87:P87)</f>
        <v>25</v>
      </c>
      <c r="R87">
        <v>3.4237000000000002</v>
      </c>
      <c r="BC87">
        <v>5</v>
      </c>
      <c r="BD87" s="2">
        <v>1.54748603</v>
      </c>
      <c r="BE87">
        <v>30</v>
      </c>
    </row>
    <row r="88" spans="1:57" x14ac:dyDescent="0.2">
      <c r="A88" t="s">
        <v>222</v>
      </c>
      <c r="B88">
        <v>4.83</v>
      </c>
      <c r="C88">
        <v>2.5499999999999998</v>
      </c>
      <c r="D88">
        <v>2.31</v>
      </c>
      <c r="E88">
        <f t="shared" si="7"/>
        <v>1.8941176470588237</v>
      </c>
      <c r="F88">
        <f t="shared" si="8"/>
        <v>14.889416849999998</v>
      </c>
      <c r="G88" t="s">
        <v>15</v>
      </c>
      <c r="H88" t="s">
        <v>15</v>
      </c>
      <c r="I88">
        <v>5</v>
      </c>
      <c r="J88">
        <v>1</v>
      </c>
      <c r="L88">
        <v>5</v>
      </c>
      <c r="M88">
        <v>5</v>
      </c>
      <c r="N88">
        <v>5</v>
      </c>
      <c r="O88">
        <v>5</v>
      </c>
      <c r="P88">
        <v>5</v>
      </c>
      <c r="Q88">
        <f>SUM(J88) + SUM(L88:P88)</f>
        <v>26</v>
      </c>
      <c r="R88">
        <v>3.4733999999999998</v>
      </c>
      <c r="BC88">
        <v>5</v>
      </c>
      <c r="BD88" s="2">
        <v>1.8941176500000001</v>
      </c>
      <c r="BE88">
        <v>31</v>
      </c>
    </row>
    <row r="89" spans="1:57" x14ac:dyDescent="0.2">
      <c r="A89" t="s">
        <v>223</v>
      </c>
      <c r="B89">
        <v>6.15</v>
      </c>
      <c r="C89">
        <v>2.66</v>
      </c>
      <c r="D89">
        <v>2.4300000000000002</v>
      </c>
      <c r="E89">
        <f t="shared" si="7"/>
        <v>2.3120300751879701</v>
      </c>
      <c r="F89">
        <f t="shared" si="8"/>
        <v>20.803740300000005</v>
      </c>
      <c r="G89" t="s">
        <v>15</v>
      </c>
      <c r="H89" t="s">
        <v>15</v>
      </c>
      <c r="I89">
        <v>5</v>
      </c>
      <c r="J89">
        <v>1</v>
      </c>
      <c r="L89">
        <v>5</v>
      </c>
      <c r="M89">
        <v>5</v>
      </c>
      <c r="N89">
        <v>5</v>
      </c>
      <c r="O89">
        <v>5</v>
      </c>
      <c r="P89">
        <v>5</v>
      </c>
      <c r="Q89">
        <f>SUM(J89) + SUM(L89:P89)</f>
        <v>26</v>
      </c>
      <c r="R89">
        <v>3.4761000000000002</v>
      </c>
      <c r="BC89">
        <v>5</v>
      </c>
      <c r="BD89" s="2">
        <v>2.31203008</v>
      </c>
      <c r="BE89">
        <v>31</v>
      </c>
    </row>
    <row r="90" spans="1:57" x14ac:dyDescent="0.2">
      <c r="A90" t="s">
        <v>224</v>
      </c>
      <c r="B90">
        <v>4.9400000000000004</v>
      </c>
      <c r="C90">
        <v>3.14</v>
      </c>
      <c r="D90">
        <v>2.38</v>
      </c>
      <c r="E90">
        <f t="shared" si="7"/>
        <v>1.5732484076433122</v>
      </c>
      <c r="F90">
        <f t="shared" si="8"/>
        <v>19.320214853333333</v>
      </c>
      <c r="G90" t="s">
        <v>15</v>
      </c>
      <c r="H90" t="s">
        <v>15</v>
      </c>
      <c r="I90">
        <v>5</v>
      </c>
      <c r="J90">
        <v>1</v>
      </c>
      <c r="L90">
        <v>5</v>
      </c>
      <c r="M90">
        <v>5</v>
      </c>
      <c r="N90">
        <v>5</v>
      </c>
      <c r="O90">
        <v>5</v>
      </c>
      <c r="P90">
        <v>5</v>
      </c>
      <c r="Q90">
        <f>SUM(J90) + SUM(L90:P90)</f>
        <v>26</v>
      </c>
      <c r="R90">
        <v>3.4741</v>
      </c>
      <c r="BC90">
        <v>5</v>
      </c>
      <c r="BD90" s="2">
        <v>1.5732484099999999</v>
      </c>
      <c r="BE90">
        <v>31</v>
      </c>
    </row>
    <row r="91" spans="1:57" x14ac:dyDescent="0.2">
      <c r="A91" t="s">
        <v>14</v>
      </c>
      <c r="B91">
        <v>6.31</v>
      </c>
      <c r="C91">
        <v>2.99</v>
      </c>
      <c r="D91">
        <v>2.2599999999999998</v>
      </c>
      <c r="E91">
        <f>B91/C91</f>
        <v>2.1103678929765883</v>
      </c>
      <c r="F91">
        <f>(4/3)*3.14*(B91/2)*(C91/2)*(D91/2)</f>
        <v>22.314511526666667</v>
      </c>
      <c r="G91" t="s">
        <v>22</v>
      </c>
      <c r="I91">
        <v>5</v>
      </c>
      <c r="J91">
        <v>5</v>
      </c>
      <c r="K91">
        <v>2</v>
      </c>
      <c r="L91">
        <v>2</v>
      </c>
      <c r="M91">
        <v>1</v>
      </c>
      <c r="N91">
        <v>1</v>
      </c>
      <c r="O91">
        <v>1</v>
      </c>
      <c r="P91">
        <v>1</v>
      </c>
      <c r="Q91">
        <f>SUM(J91)+SUM(L91:P91)</f>
        <v>11</v>
      </c>
      <c r="R91">
        <v>3.532</v>
      </c>
      <c r="S91">
        <f>ABS(F91-W$6)</f>
        <v>5.1114191700000013</v>
      </c>
    </row>
    <row r="92" spans="1:57" x14ac:dyDescent="0.2">
      <c r="A92" t="s">
        <v>21</v>
      </c>
      <c r="B92">
        <v>5.43</v>
      </c>
      <c r="C92">
        <v>3.1</v>
      </c>
      <c r="D92">
        <v>2.1800000000000002</v>
      </c>
      <c r="E92">
        <f t="shared" ref="E92:E105" si="9">B92/C92</f>
        <v>1.7516129032258063</v>
      </c>
      <c r="F92">
        <f t="shared" ref="F92:F105" si="10">(4/3)*3.14*(B92/2)*(C92/2)*(D92/2)</f>
        <v>19.204208600000001</v>
      </c>
      <c r="G92" t="s">
        <v>22</v>
      </c>
      <c r="I92">
        <v>5</v>
      </c>
      <c r="J92">
        <v>5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f>SUM(J92)+SUM(L92:P92)</f>
        <v>10</v>
      </c>
      <c r="R92">
        <v>3.5019999999999998</v>
      </c>
      <c r="S92">
        <f>ABS(F92-W$6)</f>
        <v>8.2217220966666673</v>
      </c>
    </row>
    <row r="93" spans="1:57" x14ac:dyDescent="0.2">
      <c r="A93" t="s">
        <v>27</v>
      </c>
      <c r="B93">
        <v>6.09</v>
      </c>
      <c r="C93">
        <v>3.06</v>
      </c>
      <c r="D93">
        <v>2.44</v>
      </c>
      <c r="E93">
        <f t="shared" si="9"/>
        <v>1.9901960784313724</v>
      </c>
      <c r="F93">
        <f t="shared" si="10"/>
        <v>23.796163439999997</v>
      </c>
      <c r="G93" t="s">
        <v>22</v>
      </c>
      <c r="I93">
        <v>5</v>
      </c>
      <c r="J93">
        <v>5</v>
      </c>
      <c r="K93">
        <v>1</v>
      </c>
      <c r="L93">
        <v>2</v>
      </c>
      <c r="M93">
        <v>1</v>
      </c>
      <c r="N93">
        <v>2</v>
      </c>
      <c r="O93">
        <v>2</v>
      </c>
      <c r="P93">
        <v>1</v>
      </c>
      <c r="Q93">
        <f>SUM(J93)+SUM(L93:P93)</f>
        <v>13</v>
      </c>
      <c r="R93">
        <v>3.4887999999999999</v>
      </c>
      <c r="S93">
        <f>ABS(F93-W$6)</f>
        <v>3.6297672566666712</v>
      </c>
    </row>
    <row r="94" spans="1:57" x14ac:dyDescent="0.2">
      <c r="A94" t="s">
        <v>32</v>
      </c>
      <c r="B94">
        <v>5.58</v>
      </c>
      <c r="C94">
        <v>3.1</v>
      </c>
      <c r="D94">
        <v>2.6</v>
      </c>
      <c r="E94">
        <f t="shared" si="9"/>
        <v>1.8</v>
      </c>
      <c r="F94">
        <f t="shared" si="10"/>
        <v>23.536811999999998</v>
      </c>
      <c r="G94" t="s">
        <v>22</v>
      </c>
      <c r="I94">
        <v>5</v>
      </c>
      <c r="J94">
        <v>4</v>
      </c>
      <c r="K94">
        <v>2</v>
      </c>
      <c r="L94">
        <v>2</v>
      </c>
      <c r="M94">
        <v>1</v>
      </c>
      <c r="N94">
        <v>2</v>
      </c>
      <c r="O94">
        <v>2</v>
      </c>
      <c r="P94">
        <v>2</v>
      </c>
      <c r="Q94">
        <f>SUM(J94)+SUM(L94:P94)</f>
        <v>13</v>
      </c>
      <c r="R94">
        <v>3.4521000000000002</v>
      </c>
      <c r="S94">
        <f>ABS(F94-W$6)</f>
        <v>3.8891186966666709</v>
      </c>
    </row>
    <row r="95" spans="1:57" x14ac:dyDescent="0.2">
      <c r="A95" t="s">
        <v>37</v>
      </c>
      <c r="B95">
        <v>5.58</v>
      </c>
      <c r="C95">
        <v>2.86</v>
      </c>
      <c r="D95">
        <v>2.1800000000000002</v>
      </c>
      <c r="E95">
        <f t="shared" si="9"/>
        <v>1.9510489510489513</v>
      </c>
      <c r="F95">
        <f t="shared" si="10"/>
        <v>18.206862959999999</v>
      </c>
      <c r="G95" t="s">
        <v>15</v>
      </c>
      <c r="I95">
        <v>5</v>
      </c>
      <c r="J95">
        <v>4</v>
      </c>
      <c r="K95">
        <v>2</v>
      </c>
      <c r="L95">
        <v>2</v>
      </c>
      <c r="M95">
        <v>1</v>
      </c>
      <c r="N95">
        <v>2</v>
      </c>
      <c r="O95">
        <v>2</v>
      </c>
      <c r="P95">
        <v>1</v>
      </c>
      <c r="Q95">
        <f>SUM(J95)+SUM(L95:P95)</f>
        <v>12</v>
      </c>
      <c r="R95">
        <v>3.5314999999999999</v>
      </c>
      <c r="S95">
        <f>ABS(F95-W$6)</f>
        <v>9.2190677366666698</v>
      </c>
    </row>
    <row r="96" spans="1:57" x14ac:dyDescent="0.2">
      <c r="A96" t="s">
        <v>44</v>
      </c>
      <c r="B96">
        <v>5.96</v>
      </c>
      <c r="C96">
        <v>2.98</v>
      </c>
      <c r="D96">
        <v>2.64</v>
      </c>
      <c r="E96">
        <f t="shared" si="9"/>
        <v>2</v>
      </c>
      <c r="F96">
        <f t="shared" si="10"/>
        <v>24.538321279999998</v>
      </c>
      <c r="G96" t="s">
        <v>15</v>
      </c>
      <c r="I96">
        <v>5</v>
      </c>
      <c r="J96">
        <v>5</v>
      </c>
      <c r="K96">
        <v>1</v>
      </c>
      <c r="L96">
        <v>1</v>
      </c>
      <c r="M96">
        <v>1</v>
      </c>
      <c r="N96">
        <v>2</v>
      </c>
      <c r="O96">
        <v>2</v>
      </c>
      <c r="P96">
        <v>1</v>
      </c>
      <c r="Q96">
        <f>SUM(J96)+SUM(L96:P96)</f>
        <v>12</v>
      </c>
      <c r="R96">
        <v>3.5078999999999998</v>
      </c>
      <c r="S96">
        <f>ABS(F96-W$6)</f>
        <v>2.8876094166666704</v>
      </c>
    </row>
    <row r="97" spans="1:19" x14ac:dyDescent="0.2">
      <c r="A97" t="s">
        <v>45</v>
      </c>
      <c r="B97">
        <v>5.67</v>
      </c>
      <c r="C97">
        <v>3.04</v>
      </c>
      <c r="D97">
        <v>2.23</v>
      </c>
      <c r="E97">
        <f t="shared" si="9"/>
        <v>1.8651315789473684</v>
      </c>
      <c r="F97">
        <f t="shared" si="10"/>
        <v>20.115920159999998</v>
      </c>
      <c r="G97" t="s">
        <v>22</v>
      </c>
      <c r="I97">
        <v>5</v>
      </c>
      <c r="J97">
        <v>5</v>
      </c>
      <c r="K97">
        <v>1</v>
      </c>
      <c r="L97">
        <v>1</v>
      </c>
      <c r="M97">
        <v>1</v>
      </c>
      <c r="N97">
        <v>2</v>
      </c>
      <c r="O97">
        <v>2</v>
      </c>
      <c r="P97">
        <v>2</v>
      </c>
      <c r="Q97">
        <f>SUM(J97)+SUM(L97:P97)</f>
        <v>13</v>
      </c>
      <c r="R97">
        <v>3.5118999999999998</v>
      </c>
      <c r="S97">
        <f>ABS(F97-W$6)</f>
        <v>7.3100105366666703</v>
      </c>
    </row>
    <row r="98" spans="1:19" x14ac:dyDescent="0.2">
      <c r="A98" t="s">
        <v>46</v>
      </c>
      <c r="B98">
        <v>5.33</v>
      </c>
      <c r="C98">
        <v>2.99</v>
      </c>
      <c r="D98">
        <v>2.14</v>
      </c>
      <c r="E98">
        <f t="shared" si="9"/>
        <v>1.7826086956521738</v>
      </c>
      <c r="F98">
        <f t="shared" si="10"/>
        <v>17.848041553333331</v>
      </c>
      <c r="G98" t="s">
        <v>22</v>
      </c>
      <c r="I98">
        <v>5</v>
      </c>
      <c r="J98">
        <v>5</v>
      </c>
      <c r="K98">
        <v>2</v>
      </c>
      <c r="L98">
        <v>2</v>
      </c>
      <c r="M98">
        <v>1</v>
      </c>
      <c r="N98">
        <v>1</v>
      </c>
      <c r="O98">
        <v>1</v>
      </c>
      <c r="P98">
        <v>3</v>
      </c>
      <c r="Q98">
        <f>SUM(J98)+SUM(L98:P98)</f>
        <v>13</v>
      </c>
      <c r="R98">
        <v>3.4817</v>
      </c>
      <c r="S98">
        <f>ABS(F98-W$6)</f>
        <v>9.5778891433333371</v>
      </c>
    </row>
    <row r="99" spans="1:19" x14ac:dyDescent="0.2">
      <c r="A99" t="s">
        <v>47</v>
      </c>
      <c r="B99">
        <v>5.6</v>
      </c>
      <c r="C99">
        <v>3.16</v>
      </c>
      <c r="D99">
        <v>2.37</v>
      </c>
      <c r="E99">
        <f t="shared" si="9"/>
        <v>1.7721518987341771</v>
      </c>
      <c r="F99">
        <f t="shared" si="10"/>
        <v>21.948348799999998</v>
      </c>
      <c r="G99" t="s">
        <v>15</v>
      </c>
      <c r="I99">
        <v>5</v>
      </c>
      <c r="J99">
        <v>4</v>
      </c>
      <c r="K99">
        <v>2</v>
      </c>
      <c r="L99">
        <v>1</v>
      </c>
      <c r="M99">
        <v>2</v>
      </c>
      <c r="N99">
        <v>1</v>
      </c>
      <c r="O99">
        <v>1</v>
      </c>
      <c r="P99">
        <v>2</v>
      </c>
      <c r="Q99">
        <f>SUM(J99)+SUM(L99:P99)</f>
        <v>11</v>
      </c>
      <c r="R99">
        <v>3.4664999999999999</v>
      </c>
      <c r="S99">
        <f>ABS(F99-W$6)</f>
        <v>5.4775818966666705</v>
      </c>
    </row>
    <row r="100" spans="1:19" x14ac:dyDescent="0.2">
      <c r="A100" t="s">
        <v>48</v>
      </c>
      <c r="B100">
        <v>4.93</v>
      </c>
      <c r="C100">
        <v>2.61</v>
      </c>
      <c r="D100">
        <v>2.2200000000000002</v>
      </c>
      <c r="E100">
        <f t="shared" si="9"/>
        <v>1.8888888888888888</v>
      </c>
      <c r="F100">
        <f t="shared" si="10"/>
        <v>14.94922914</v>
      </c>
      <c r="G100" t="s">
        <v>22</v>
      </c>
      <c r="I100">
        <v>5</v>
      </c>
      <c r="J100">
        <v>4</v>
      </c>
      <c r="K100">
        <v>3</v>
      </c>
      <c r="L100">
        <v>1</v>
      </c>
      <c r="M100">
        <v>1</v>
      </c>
      <c r="N100">
        <v>1</v>
      </c>
      <c r="O100">
        <v>1</v>
      </c>
      <c r="P100">
        <v>2</v>
      </c>
      <c r="Q100">
        <f>SUM(J100)+SUM(L100:P100)</f>
        <v>10</v>
      </c>
      <c r="R100">
        <v>3.4790999999999999</v>
      </c>
      <c r="S100">
        <f>ABS(F100-W$6)</f>
        <v>12.476701556666669</v>
      </c>
    </row>
    <row r="101" spans="1:19" x14ac:dyDescent="0.2">
      <c r="A101" t="s">
        <v>49</v>
      </c>
      <c r="B101">
        <v>5.2</v>
      </c>
      <c r="C101">
        <v>3.2</v>
      </c>
      <c r="D101">
        <v>2.2400000000000002</v>
      </c>
      <c r="E101">
        <f t="shared" si="9"/>
        <v>1.625</v>
      </c>
      <c r="F101">
        <f t="shared" si="10"/>
        <v>19.506517333333335</v>
      </c>
      <c r="G101" t="s">
        <v>15</v>
      </c>
      <c r="I101">
        <v>5</v>
      </c>
      <c r="J101">
        <v>5</v>
      </c>
      <c r="K101">
        <v>2</v>
      </c>
      <c r="L101">
        <v>2</v>
      </c>
      <c r="M101">
        <v>1</v>
      </c>
      <c r="N101">
        <v>1</v>
      </c>
      <c r="O101">
        <v>1</v>
      </c>
      <c r="P101">
        <v>2</v>
      </c>
      <c r="Q101">
        <f>SUM(J101)+SUM(L101:P101)</f>
        <v>12</v>
      </c>
      <c r="R101">
        <v>3.4973999999999998</v>
      </c>
      <c r="S101">
        <f>ABS(F101-W$6)</f>
        <v>7.9194133633333337</v>
      </c>
    </row>
    <row r="102" spans="1:19" x14ac:dyDescent="0.2">
      <c r="A102" t="s">
        <v>50</v>
      </c>
      <c r="B102">
        <v>4.91</v>
      </c>
      <c r="C102">
        <v>2.74</v>
      </c>
      <c r="D102">
        <v>2.2999999999999998</v>
      </c>
      <c r="E102">
        <f t="shared" si="9"/>
        <v>1.7919708029197079</v>
      </c>
      <c r="F102">
        <f t="shared" si="10"/>
        <v>16.193409133333333</v>
      </c>
      <c r="G102" t="s">
        <v>15</v>
      </c>
      <c r="I102">
        <v>5</v>
      </c>
      <c r="J102">
        <v>5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2</v>
      </c>
      <c r="Q102">
        <f>SUM(J102)+SUM(L102:P102)</f>
        <v>11</v>
      </c>
      <c r="R102">
        <v>3.5162</v>
      </c>
      <c r="S102">
        <f>ABS(F102-W$6)</f>
        <v>11.232521563333336</v>
      </c>
    </row>
    <row r="103" spans="1:19" x14ac:dyDescent="0.2">
      <c r="A103" t="s">
        <v>51</v>
      </c>
      <c r="B103">
        <v>6.45</v>
      </c>
      <c r="C103">
        <v>3.06</v>
      </c>
      <c r="D103">
        <v>2.35</v>
      </c>
      <c r="E103">
        <f t="shared" si="9"/>
        <v>2.107843137254902</v>
      </c>
      <c r="F103">
        <f t="shared" si="10"/>
        <v>24.273220500000004</v>
      </c>
      <c r="G103" t="s">
        <v>22</v>
      </c>
      <c r="I103">
        <v>5</v>
      </c>
      <c r="J103">
        <v>5</v>
      </c>
      <c r="K103">
        <v>2</v>
      </c>
      <c r="L103">
        <v>1</v>
      </c>
      <c r="M103">
        <v>1</v>
      </c>
      <c r="N103">
        <v>1</v>
      </c>
      <c r="O103">
        <v>1</v>
      </c>
      <c r="P103">
        <v>1</v>
      </c>
      <c r="Q103">
        <f>SUM(J103)+SUM(L103:P103)</f>
        <v>10</v>
      </c>
      <c r="R103">
        <v>3.4777</v>
      </c>
      <c r="S103">
        <f>ABS(F103-W$6)</f>
        <v>3.1527101966666642</v>
      </c>
    </row>
    <row r="104" spans="1:19" x14ac:dyDescent="0.2">
      <c r="A104" t="s">
        <v>52</v>
      </c>
      <c r="B104">
        <v>5.93</v>
      </c>
      <c r="C104">
        <v>3</v>
      </c>
      <c r="D104">
        <v>2.59</v>
      </c>
      <c r="E104">
        <f t="shared" si="9"/>
        <v>1.9766666666666666</v>
      </c>
      <c r="F104">
        <f t="shared" si="10"/>
        <v>24.113159</v>
      </c>
      <c r="G104" t="s">
        <v>22</v>
      </c>
      <c r="I104">
        <v>5</v>
      </c>
      <c r="J104">
        <v>3</v>
      </c>
      <c r="K104">
        <v>3</v>
      </c>
      <c r="L104">
        <v>1</v>
      </c>
      <c r="M104">
        <v>2</v>
      </c>
      <c r="N104">
        <v>1</v>
      </c>
      <c r="O104">
        <v>1</v>
      </c>
      <c r="P104">
        <v>1</v>
      </c>
      <c r="Q104">
        <f>SUM(J104)+SUM(L104:P104)</f>
        <v>9</v>
      </c>
      <c r="R104">
        <v>3.4538000000000002</v>
      </c>
      <c r="S104">
        <f>ABS(F104-W$6)</f>
        <v>3.3127716966666689</v>
      </c>
    </row>
    <row r="105" spans="1:19" x14ac:dyDescent="0.2">
      <c r="A105" t="s">
        <v>53</v>
      </c>
      <c r="B105">
        <v>5.94</v>
      </c>
      <c r="C105">
        <v>2.71</v>
      </c>
      <c r="D105">
        <v>2.19</v>
      </c>
      <c r="E105">
        <f t="shared" si="9"/>
        <v>2.1918819188191883</v>
      </c>
      <c r="F105">
        <f t="shared" si="10"/>
        <v>18.449230139999997</v>
      </c>
      <c r="G105" t="s">
        <v>15</v>
      </c>
      <c r="I105">
        <v>5</v>
      </c>
      <c r="J105">
        <v>3</v>
      </c>
      <c r="K105">
        <v>2</v>
      </c>
      <c r="L105">
        <v>1</v>
      </c>
      <c r="M105">
        <v>2</v>
      </c>
      <c r="N105">
        <v>2</v>
      </c>
      <c r="O105">
        <v>2</v>
      </c>
      <c r="P105">
        <v>1</v>
      </c>
      <c r="Q105">
        <f>SUM(J105)+SUM(L105:P105)</f>
        <v>11</v>
      </c>
      <c r="R105">
        <v>3.5032999999999999</v>
      </c>
      <c r="S105">
        <f>ABS(F105-W$6)</f>
        <v>8.9767005566666711</v>
      </c>
    </row>
    <row r="106" spans="1:19" x14ac:dyDescent="0.2">
      <c r="A106" t="s">
        <v>54</v>
      </c>
      <c r="B106">
        <v>5.55</v>
      </c>
      <c r="C106">
        <v>3</v>
      </c>
      <c r="D106">
        <v>2.35</v>
      </c>
      <c r="E106">
        <f t="shared" ref="E106:E121" si="11">B106/C106</f>
        <v>1.8499999999999999</v>
      </c>
      <c r="F106">
        <f>(4/3)*3.14*(B106/2)*(C106/2)*(D106/2)</f>
        <v>20.476725000000002</v>
      </c>
      <c r="G106" t="s">
        <v>15</v>
      </c>
      <c r="I106">
        <v>5</v>
      </c>
      <c r="J106">
        <v>2</v>
      </c>
      <c r="K106">
        <v>3</v>
      </c>
      <c r="L106">
        <v>3</v>
      </c>
      <c r="M106">
        <v>3</v>
      </c>
      <c r="N106">
        <v>1</v>
      </c>
      <c r="O106">
        <v>1</v>
      </c>
      <c r="P106">
        <v>2</v>
      </c>
      <c r="Q106">
        <f t="shared" ref="Q106:Q121" si="12">SUM(J106)+SUM(L106:P106)</f>
        <v>12</v>
      </c>
      <c r="R106">
        <v>3.5276000000000001</v>
      </c>
      <c r="S106" s="10">
        <f>ABS(F106-W$6)</f>
        <v>6.9492056966666667</v>
      </c>
    </row>
    <row r="107" spans="1:19" x14ac:dyDescent="0.2">
      <c r="A107" t="s">
        <v>55</v>
      </c>
      <c r="B107">
        <v>5.49</v>
      </c>
      <c r="C107">
        <v>3.22</v>
      </c>
      <c r="D107">
        <v>2.5299999999999998</v>
      </c>
      <c r="E107">
        <f t="shared" si="11"/>
        <v>1.7049689440993789</v>
      </c>
      <c r="F107">
        <f>(4/3)*3.14*(B107/2)*(C107/2)*(D107/2)</f>
        <v>23.405996460000001</v>
      </c>
      <c r="G107" t="s">
        <v>22</v>
      </c>
      <c r="I107">
        <v>5</v>
      </c>
      <c r="J107">
        <v>1</v>
      </c>
      <c r="K107">
        <v>2</v>
      </c>
      <c r="L107">
        <v>4</v>
      </c>
      <c r="M107">
        <v>2</v>
      </c>
      <c r="N107">
        <v>1</v>
      </c>
      <c r="O107">
        <v>1</v>
      </c>
      <c r="P107">
        <v>2</v>
      </c>
      <c r="Q107">
        <f t="shared" si="12"/>
        <v>11</v>
      </c>
      <c r="R107">
        <v>3.5363000000000002</v>
      </c>
      <c r="S107" s="10">
        <f>ABS(F107-W$6)</f>
        <v>4.0199342366666677</v>
      </c>
    </row>
    <row r="108" spans="1:19" x14ac:dyDescent="0.2">
      <c r="A108" t="s">
        <v>56</v>
      </c>
      <c r="B108">
        <v>5.41</v>
      </c>
      <c r="C108">
        <v>2.88</v>
      </c>
      <c r="D108">
        <v>2.37</v>
      </c>
      <c r="E108">
        <f t="shared" si="11"/>
        <v>1.8784722222222223</v>
      </c>
      <c r="F108">
        <f>(4/3)*3.14*(B108/2)*(C108/2)*(D108/2)</f>
        <v>19.324866240000002</v>
      </c>
      <c r="G108" t="s">
        <v>15</v>
      </c>
      <c r="I108">
        <v>5</v>
      </c>
      <c r="J108">
        <v>4</v>
      </c>
      <c r="K108">
        <v>2</v>
      </c>
      <c r="L108">
        <v>4</v>
      </c>
      <c r="M108">
        <v>2</v>
      </c>
      <c r="N108">
        <v>1</v>
      </c>
      <c r="O108">
        <v>1</v>
      </c>
      <c r="P108">
        <v>2</v>
      </c>
      <c r="Q108">
        <f t="shared" si="12"/>
        <v>14</v>
      </c>
      <c r="R108">
        <v>3.5291000000000001</v>
      </c>
      <c r="S108" s="10">
        <f>ABS(F108-W$6)</f>
        <v>8.1010644566666663</v>
      </c>
    </row>
    <row r="109" spans="1:19" x14ac:dyDescent="0.2">
      <c r="A109" t="s">
        <v>57</v>
      </c>
      <c r="B109">
        <v>5.67</v>
      </c>
      <c r="C109">
        <v>3.51</v>
      </c>
      <c r="D109">
        <v>3.07</v>
      </c>
      <c r="E109">
        <f t="shared" si="11"/>
        <v>1.6153846153846154</v>
      </c>
      <c r="F109">
        <f>(4/3)*3.14*(B109/2)*(C109/2)*(D109/2)</f>
        <v>31.974734609999995</v>
      </c>
      <c r="G109" t="s">
        <v>22</v>
      </c>
      <c r="I109">
        <v>5</v>
      </c>
      <c r="J109">
        <v>1</v>
      </c>
      <c r="K109">
        <v>3</v>
      </c>
      <c r="L109">
        <v>4</v>
      </c>
      <c r="M109">
        <v>2</v>
      </c>
      <c r="N109">
        <v>2</v>
      </c>
      <c r="O109">
        <v>2</v>
      </c>
      <c r="P109">
        <v>4</v>
      </c>
      <c r="Q109">
        <f t="shared" si="12"/>
        <v>15</v>
      </c>
      <c r="R109">
        <v>3.4836999999999998</v>
      </c>
      <c r="S109" s="10">
        <f>ABS(F109-W$6)</f>
        <v>4.5488039133333267</v>
      </c>
    </row>
    <row r="110" spans="1:19" x14ac:dyDescent="0.2">
      <c r="A110" t="s">
        <v>58</v>
      </c>
      <c r="B110">
        <v>4.95</v>
      </c>
      <c r="C110">
        <v>3.02</v>
      </c>
      <c r="D110">
        <v>2.46</v>
      </c>
      <c r="E110">
        <f t="shared" si="11"/>
        <v>1.6390728476821192</v>
      </c>
      <c r="F110">
        <f>(4/3)*3.14*(B110/2)*(C110/2)*(D110/2)</f>
        <v>19.245342600000001</v>
      </c>
      <c r="G110" t="s">
        <v>15</v>
      </c>
      <c r="I110">
        <v>5</v>
      </c>
      <c r="J110">
        <v>2</v>
      </c>
      <c r="K110">
        <v>2</v>
      </c>
      <c r="L110">
        <v>3</v>
      </c>
      <c r="M110">
        <v>2</v>
      </c>
      <c r="N110">
        <v>1</v>
      </c>
      <c r="O110">
        <v>1</v>
      </c>
      <c r="P110">
        <v>4</v>
      </c>
      <c r="Q110">
        <f t="shared" si="12"/>
        <v>13</v>
      </c>
      <c r="R110">
        <v>3.5261</v>
      </c>
      <c r="S110" s="10">
        <f>ABS(F110-W$6)</f>
        <v>8.1805880966666678</v>
      </c>
    </row>
    <row r="111" spans="1:19" x14ac:dyDescent="0.2">
      <c r="A111" t="s">
        <v>59</v>
      </c>
      <c r="B111">
        <v>5.63</v>
      </c>
      <c r="C111">
        <v>2.57</v>
      </c>
      <c r="D111">
        <v>1.88</v>
      </c>
      <c r="E111">
        <f t="shared" si="11"/>
        <v>2.190661478599222</v>
      </c>
      <c r="F111">
        <f>(4/3)*3.14*(B111/2)*(C111/2)*(D111/2)</f>
        <v>14.235665186666665</v>
      </c>
      <c r="G111" t="s">
        <v>22</v>
      </c>
      <c r="I111">
        <v>5</v>
      </c>
      <c r="J111">
        <v>2</v>
      </c>
      <c r="K111">
        <v>3</v>
      </c>
      <c r="L111">
        <v>4</v>
      </c>
      <c r="M111">
        <v>3</v>
      </c>
      <c r="N111">
        <v>1</v>
      </c>
      <c r="O111">
        <v>1</v>
      </c>
      <c r="P111">
        <v>2</v>
      </c>
      <c r="Q111">
        <f t="shared" si="12"/>
        <v>13</v>
      </c>
      <c r="R111">
        <v>3.5234999999999999</v>
      </c>
      <c r="S111" s="10">
        <f>ABS(F111-W$6)</f>
        <v>13.190265510000003</v>
      </c>
    </row>
    <row r="112" spans="1:19" x14ac:dyDescent="0.2">
      <c r="A112" t="s">
        <v>60</v>
      </c>
      <c r="B112">
        <v>4.93</v>
      </c>
      <c r="C112">
        <v>2.92</v>
      </c>
      <c r="D112">
        <v>2.67</v>
      </c>
      <c r="E112">
        <f t="shared" si="11"/>
        <v>1.6883561643835616</v>
      </c>
      <c r="F112">
        <f>(4/3)*3.14*(B112/2)*(C112/2)*(D112/2)</f>
        <v>20.114971879999999</v>
      </c>
      <c r="G112" t="s">
        <v>22</v>
      </c>
      <c r="I112">
        <v>5</v>
      </c>
      <c r="J112">
        <v>4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f t="shared" si="12"/>
        <v>14</v>
      </c>
      <c r="R112">
        <v>3.4679000000000002</v>
      </c>
      <c r="S112" s="10">
        <f>ABS(F112-W$6)</f>
        <v>7.3109588166666697</v>
      </c>
    </row>
    <row r="113" spans="1:19" x14ac:dyDescent="0.2">
      <c r="A113" t="s">
        <v>61</v>
      </c>
      <c r="B113">
        <v>5.51</v>
      </c>
      <c r="C113">
        <v>3.24</v>
      </c>
      <c r="D113">
        <v>2.36</v>
      </c>
      <c r="E113">
        <f t="shared" si="11"/>
        <v>1.7006172839506171</v>
      </c>
      <c r="F113">
        <f>(4/3)*3.14*(B113/2)*(C113/2)*(D113/2)</f>
        <v>22.048904159999999</v>
      </c>
      <c r="G113" t="s">
        <v>15</v>
      </c>
      <c r="I113">
        <v>5</v>
      </c>
      <c r="J113">
        <v>4</v>
      </c>
      <c r="K113">
        <v>2</v>
      </c>
      <c r="L113">
        <v>4</v>
      </c>
      <c r="M113">
        <v>3</v>
      </c>
      <c r="N113">
        <v>2</v>
      </c>
      <c r="O113">
        <v>2</v>
      </c>
      <c r="P113">
        <v>2</v>
      </c>
      <c r="Q113">
        <f t="shared" si="12"/>
        <v>17</v>
      </c>
      <c r="R113">
        <v>3.5341999999999998</v>
      </c>
      <c r="S113" s="10">
        <f>ABS(F113-W$6)</f>
        <v>5.3770265366666692</v>
      </c>
    </row>
    <row r="114" spans="1:19" x14ac:dyDescent="0.2">
      <c r="A114" t="s">
        <v>62</v>
      </c>
      <c r="B114">
        <v>5.58</v>
      </c>
      <c r="C114">
        <v>3.43</v>
      </c>
      <c r="D114">
        <v>2.52</v>
      </c>
      <c r="E114">
        <f t="shared" si="11"/>
        <v>1.6268221574344022</v>
      </c>
      <c r="F114">
        <f>(4/3)*3.14*(B114/2)*(C114/2)*(D114/2)</f>
        <v>25.241040720000001</v>
      </c>
      <c r="G114" t="s">
        <v>15</v>
      </c>
      <c r="I114">
        <v>5</v>
      </c>
      <c r="J114">
        <v>5</v>
      </c>
      <c r="K114">
        <v>1</v>
      </c>
      <c r="L114">
        <v>2</v>
      </c>
      <c r="M114">
        <v>2</v>
      </c>
      <c r="N114">
        <v>2</v>
      </c>
      <c r="O114">
        <v>2</v>
      </c>
      <c r="P114">
        <v>4</v>
      </c>
      <c r="Q114">
        <f t="shared" si="12"/>
        <v>17</v>
      </c>
      <c r="R114">
        <v>3.4935</v>
      </c>
      <c r="S114" s="10">
        <f>ABS(F114-W$6)</f>
        <v>2.1848899766666676</v>
      </c>
    </row>
    <row r="115" spans="1:19" x14ac:dyDescent="0.2">
      <c r="A115" t="s">
        <v>63</v>
      </c>
      <c r="B115">
        <v>5.95</v>
      </c>
      <c r="C115">
        <v>3.27</v>
      </c>
      <c r="D115">
        <v>2.65</v>
      </c>
      <c r="E115">
        <f t="shared" si="11"/>
        <v>1.8195718654434252</v>
      </c>
      <c r="F115">
        <f>(4/3)*3.14*(B115/2)*(C115/2)*(D115/2)</f>
        <v>26.98292275</v>
      </c>
      <c r="G115" t="s">
        <v>15</v>
      </c>
      <c r="I115">
        <v>5</v>
      </c>
      <c r="J115">
        <v>5</v>
      </c>
      <c r="K115">
        <v>1</v>
      </c>
      <c r="L115">
        <v>1</v>
      </c>
      <c r="M115">
        <v>2</v>
      </c>
      <c r="N115">
        <v>2</v>
      </c>
      <c r="O115">
        <v>2</v>
      </c>
      <c r="P115">
        <v>2</v>
      </c>
      <c r="Q115">
        <f t="shared" si="12"/>
        <v>14</v>
      </c>
      <c r="R115">
        <v>3.5556999999999999</v>
      </c>
      <c r="S115" s="10">
        <f>ABS(F115-W$6)</f>
        <v>0.44300794666666832</v>
      </c>
    </row>
    <row r="116" spans="1:19" x14ac:dyDescent="0.2">
      <c r="A116" t="s">
        <v>64</v>
      </c>
      <c r="B116">
        <v>5.46</v>
      </c>
      <c r="C116">
        <v>3.01</v>
      </c>
      <c r="D116">
        <v>2.16</v>
      </c>
      <c r="E116">
        <f t="shared" si="11"/>
        <v>1.8139534883720931</v>
      </c>
      <c r="F116">
        <f>(4/3)*3.14*(B116/2)*(C116/2)*(D116/2)</f>
        <v>18.577671839999997</v>
      </c>
      <c r="G116" t="s">
        <v>15</v>
      </c>
      <c r="I116">
        <v>5</v>
      </c>
      <c r="J116">
        <v>5</v>
      </c>
      <c r="K116">
        <v>2</v>
      </c>
      <c r="L116">
        <v>1</v>
      </c>
      <c r="M116">
        <v>2</v>
      </c>
      <c r="N116">
        <v>1</v>
      </c>
      <c r="O116">
        <v>1</v>
      </c>
      <c r="P116">
        <v>2</v>
      </c>
      <c r="Q116">
        <f t="shared" si="12"/>
        <v>12</v>
      </c>
      <c r="R116">
        <v>3.5668000000000002</v>
      </c>
      <c r="S116" s="10">
        <f>ABS(F116-W$6)</f>
        <v>8.8482588566666713</v>
      </c>
    </row>
    <row r="117" spans="1:19" x14ac:dyDescent="0.2">
      <c r="A117" t="s">
        <v>65</v>
      </c>
      <c r="B117">
        <v>5.51</v>
      </c>
      <c r="C117">
        <v>3.13</v>
      </c>
      <c r="D117">
        <v>2.38</v>
      </c>
      <c r="E117">
        <f t="shared" si="11"/>
        <v>1.7603833865814695</v>
      </c>
      <c r="F117">
        <f>(4/3)*3.14*(B117/2)*(C117/2)*(D117/2)</f>
        <v>21.480841526666662</v>
      </c>
      <c r="G117" t="s">
        <v>22</v>
      </c>
      <c r="I117">
        <v>5</v>
      </c>
      <c r="J117">
        <v>4</v>
      </c>
      <c r="K117">
        <v>2</v>
      </c>
      <c r="L117">
        <v>2</v>
      </c>
      <c r="M117">
        <v>2</v>
      </c>
      <c r="N117">
        <v>4</v>
      </c>
      <c r="O117">
        <v>4</v>
      </c>
      <c r="P117">
        <v>3</v>
      </c>
      <c r="Q117">
        <f t="shared" si="12"/>
        <v>19</v>
      </c>
      <c r="R117">
        <v>3.5621</v>
      </c>
      <c r="S117" s="10">
        <f>ABS(F117-W$6)</f>
        <v>5.9450891700000064</v>
      </c>
    </row>
    <row r="118" spans="1:19" x14ac:dyDescent="0.2">
      <c r="A118" t="s">
        <v>66</v>
      </c>
      <c r="B118">
        <v>4.8099999999999996</v>
      </c>
      <c r="C118">
        <v>2.79</v>
      </c>
      <c r="D118">
        <v>2.46</v>
      </c>
      <c r="E118">
        <f t="shared" si="11"/>
        <v>1.7240143369175625</v>
      </c>
      <c r="F118">
        <f>(4/3)*3.14*(B118/2)*(C118/2)*(D118/2)</f>
        <v>17.276779259999998</v>
      </c>
      <c r="G118" t="s">
        <v>15</v>
      </c>
      <c r="I118">
        <v>5</v>
      </c>
      <c r="J118">
        <v>3</v>
      </c>
      <c r="K118">
        <v>3</v>
      </c>
      <c r="L118">
        <v>1</v>
      </c>
      <c r="M118">
        <v>3</v>
      </c>
      <c r="N118">
        <v>1</v>
      </c>
      <c r="O118">
        <v>1</v>
      </c>
      <c r="P118">
        <v>2</v>
      </c>
      <c r="Q118">
        <f t="shared" si="12"/>
        <v>11</v>
      </c>
      <c r="R118">
        <v>3.4998999999999998</v>
      </c>
      <c r="S118" s="10">
        <f>ABS(F118-W$6)</f>
        <v>10.149151436666671</v>
      </c>
    </row>
    <row r="119" spans="1:19" x14ac:dyDescent="0.2">
      <c r="A119" t="s">
        <v>67</v>
      </c>
      <c r="B119">
        <v>5.78</v>
      </c>
      <c r="C119">
        <v>3.23</v>
      </c>
      <c r="D119">
        <v>2.71</v>
      </c>
      <c r="E119">
        <f t="shared" si="11"/>
        <v>1.7894736842105263</v>
      </c>
      <c r="F119">
        <f>(4/3)*3.14*(B119/2)*(C119/2)*(D119/2)</f>
        <v>26.477565393333332</v>
      </c>
      <c r="G119" t="s">
        <v>22</v>
      </c>
      <c r="I119">
        <v>5</v>
      </c>
      <c r="J119">
        <v>5</v>
      </c>
      <c r="K119">
        <v>2</v>
      </c>
      <c r="L119">
        <v>4</v>
      </c>
      <c r="M119">
        <v>2</v>
      </c>
      <c r="N119">
        <v>3</v>
      </c>
      <c r="O119">
        <v>3</v>
      </c>
      <c r="P119">
        <v>2</v>
      </c>
      <c r="Q119">
        <f t="shared" si="12"/>
        <v>19</v>
      </c>
      <c r="R119">
        <v>3.5082</v>
      </c>
      <c r="S119" s="10">
        <f>ABS(F119-W$6)</f>
        <v>0.94836530333333613</v>
      </c>
    </row>
    <row r="120" spans="1:19" x14ac:dyDescent="0.2">
      <c r="A120" t="s">
        <v>68</v>
      </c>
      <c r="B120">
        <v>6.07</v>
      </c>
      <c r="C120">
        <v>2.87</v>
      </c>
      <c r="D120">
        <v>2.4300000000000002</v>
      </c>
      <c r="E120">
        <f t="shared" si="11"/>
        <v>2.1149825783972127</v>
      </c>
      <c r="F120">
        <f>(4/3)*3.14*(B120/2)*(C120/2)*(D120/2)</f>
        <v>22.15415853</v>
      </c>
      <c r="G120" t="s">
        <v>22</v>
      </c>
      <c r="I120">
        <v>5</v>
      </c>
      <c r="J120">
        <v>2</v>
      </c>
      <c r="K120">
        <v>2</v>
      </c>
      <c r="L120">
        <v>1</v>
      </c>
      <c r="M120">
        <v>2</v>
      </c>
      <c r="N120">
        <v>2</v>
      </c>
      <c r="O120">
        <v>2</v>
      </c>
      <c r="P120">
        <v>1</v>
      </c>
      <c r="Q120">
        <f t="shared" si="12"/>
        <v>10</v>
      </c>
      <c r="R120">
        <v>3.49</v>
      </c>
      <c r="S120" s="10">
        <f>ABS(F120-W$6)</f>
        <v>5.2717721666666684</v>
      </c>
    </row>
    <row r="121" spans="1:19" x14ac:dyDescent="0.2">
      <c r="A121" t="s">
        <v>69</v>
      </c>
      <c r="B121">
        <v>5.01</v>
      </c>
      <c r="C121">
        <v>2.66</v>
      </c>
      <c r="D121">
        <v>2.41</v>
      </c>
      <c r="E121">
        <f t="shared" si="11"/>
        <v>1.8834586466165413</v>
      </c>
      <c r="F121">
        <f>(4/3)*3.14*(B121/2)*(C121/2)*(D121/2)</f>
        <v>16.807952139999998</v>
      </c>
      <c r="G121" t="s">
        <v>15</v>
      </c>
      <c r="I121">
        <v>5</v>
      </c>
      <c r="J121">
        <v>4</v>
      </c>
      <c r="K121">
        <v>3</v>
      </c>
      <c r="L121">
        <v>3</v>
      </c>
      <c r="M121">
        <v>2</v>
      </c>
      <c r="N121">
        <v>1</v>
      </c>
      <c r="O121">
        <v>1</v>
      </c>
      <c r="P121">
        <v>1</v>
      </c>
      <c r="Q121">
        <f t="shared" si="12"/>
        <v>12</v>
      </c>
      <c r="R121">
        <v>3.5367000000000002</v>
      </c>
      <c r="S121" s="10">
        <f>ABS(F121-W$6)</f>
        <v>10.617978556666671</v>
      </c>
    </row>
    <row r="122" spans="1:19" x14ac:dyDescent="0.2">
      <c r="A122" t="s">
        <v>92</v>
      </c>
      <c r="B122">
        <v>5.3</v>
      </c>
      <c r="C122">
        <v>2.83</v>
      </c>
      <c r="D122">
        <v>2.54</v>
      </c>
      <c r="E122">
        <f t="shared" ref="E122:E142" si="13">B122/C122</f>
        <v>1.872791519434629</v>
      </c>
      <c r="F122">
        <f>(4/3)*3.14*(B122/2)*(C122/2)*(D122/2)</f>
        <v>19.937670733333331</v>
      </c>
      <c r="G122" t="s">
        <v>15</v>
      </c>
      <c r="I122">
        <v>5</v>
      </c>
      <c r="J122">
        <v>5</v>
      </c>
      <c r="K122">
        <v>4</v>
      </c>
      <c r="L122">
        <v>2</v>
      </c>
      <c r="M122">
        <v>3</v>
      </c>
      <c r="N122">
        <v>1</v>
      </c>
      <c r="O122">
        <v>1</v>
      </c>
      <c r="P122">
        <v>2</v>
      </c>
      <c r="Q122">
        <f>SUM(J122)+SUM(L122:P122)</f>
        <v>14</v>
      </c>
      <c r="R122">
        <v>3.4714</v>
      </c>
      <c r="S122" s="10">
        <f>ABS(F122-W$6)</f>
        <v>7.4882599633333378</v>
      </c>
    </row>
    <row r="123" spans="1:19" x14ac:dyDescent="0.2">
      <c r="A123" t="s">
        <v>93</v>
      </c>
      <c r="B123">
        <v>5.45</v>
      </c>
      <c r="C123">
        <v>3.13</v>
      </c>
      <c r="D123">
        <v>2.54</v>
      </c>
      <c r="E123">
        <f t="shared" si="13"/>
        <v>1.7412140575079873</v>
      </c>
      <c r="F123">
        <f>(4/3)*3.14*(B123/2)*(C123/2)*(D123/2)</f>
        <v>22.675295433333336</v>
      </c>
      <c r="G123" t="s">
        <v>15</v>
      </c>
      <c r="I123">
        <v>5</v>
      </c>
      <c r="J123">
        <v>3</v>
      </c>
      <c r="K123">
        <v>3</v>
      </c>
      <c r="L123">
        <v>5</v>
      </c>
      <c r="M123">
        <v>5</v>
      </c>
      <c r="N123">
        <v>5</v>
      </c>
      <c r="O123">
        <v>2</v>
      </c>
      <c r="P123">
        <v>2</v>
      </c>
      <c r="Q123">
        <f t="shared" ref="Q123:Q142" si="14">SUM(J123)+SUM(L123:P123)</f>
        <v>22</v>
      </c>
      <c r="R123">
        <v>3.4864999999999999</v>
      </c>
      <c r="S123" s="10">
        <f>ABS(F123-W$6)</f>
        <v>4.7506352633333329</v>
      </c>
    </row>
    <row r="124" spans="1:19" x14ac:dyDescent="0.2">
      <c r="A124" t="s">
        <v>94</v>
      </c>
      <c r="B124">
        <v>5.58</v>
      </c>
      <c r="C124">
        <v>3.38</v>
      </c>
      <c r="D124">
        <v>2.88</v>
      </c>
      <c r="E124">
        <f t="shared" si="13"/>
        <v>1.650887573964497</v>
      </c>
      <c r="F124">
        <f>(4/3)*3.14*(B124/2)*(C124/2)*(D124/2)</f>
        <v>28.426394879999997</v>
      </c>
      <c r="G124" t="s">
        <v>15</v>
      </c>
      <c r="I124">
        <v>5</v>
      </c>
      <c r="J124">
        <v>3</v>
      </c>
      <c r="K124">
        <v>3</v>
      </c>
      <c r="L124">
        <v>4</v>
      </c>
      <c r="M124">
        <v>3</v>
      </c>
      <c r="N124">
        <v>4</v>
      </c>
      <c r="O124">
        <v>4</v>
      </c>
      <c r="P124">
        <v>4</v>
      </c>
      <c r="Q124">
        <f t="shared" si="14"/>
        <v>22</v>
      </c>
      <c r="R124">
        <v>3.4634</v>
      </c>
      <c r="S124" s="10">
        <f>ABS(F124-W$6)</f>
        <v>1.0004641833333281</v>
      </c>
    </row>
    <row r="125" spans="1:19" x14ac:dyDescent="0.2">
      <c r="A125" t="s">
        <v>95</v>
      </c>
      <c r="B125">
        <v>6.06</v>
      </c>
      <c r="C125">
        <v>3.37</v>
      </c>
      <c r="D125">
        <v>2.76</v>
      </c>
      <c r="E125">
        <f t="shared" si="13"/>
        <v>1.7982195845697329</v>
      </c>
      <c r="F125">
        <f>(4/3)*3.14*(B125/2)*(C125/2)*(D125/2)</f>
        <v>29.497825679999995</v>
      </c>
      <c r="G125" t="s">
        <v>15</v>
      </c>
      <c r="I125">
        <v>5</v>
      </c>
      <c r="J125">
        <v>4</v>
      </c>
      <c r="K125">
        <v>3</v>
      </c>
      <c r="L125">
        <v>1</v>
      </c>
      <c r="M125">
        <v>4</v>
      </c>
      <c r="N125">
        <v>3</v>
      </c>
      <c r="O125">
        <v>3</v>
      </c>
      <c r="P125">
        <v>3</v>
      </c>
      <c r="Q125">
        <f t="shared" si="14"/>
        <v>18</v>
      </c>
      <c r="R125">
        <v>3.5341999999999998</v>
      </c>
      <c r="S125" s="10">
        <f>ABS(F125-W$6)</f>
        <v>2.0718949833333262</v>
      </c>
    </row>
    <row r="126" spans="1:19" x14ac:dyDescent="0.2">
      <c r="A126" t="s">
        <v>96</v>
      </c>
      <c r="B126">
        <v>5.49</v>
      </c>
      <c r="C126">
        <v>3.09</v>
      </c>
      <c r="D126">
        <v>2.54</v>
      </c>
      <c r="E126">
        <f t="shared" si="13"/>
        <v>1.7766990291262137</v>
      </c>
      <c r="F126">
        <f>(4/3)*3.14*(B126/2)*(C126/2)*(D126/2)</f>
        <v>22.549812660000001</v>
      </c>
      <c r="G126" t="s">
        <v>15</v>
      </c>
      <c r="I126">
        <v>5</v>
      </c>
      <c r="J126">
        <v>2</v>
      </c>
      <c r="K126">
        <v>3</v>
      </c>
      <c r="L126">
        <v>3</v>
      </c>
      <c r="M126">
        <v>3</v>
      </c>
      <c r="N126">
        <v>3</v>
      </c>
      <c r="O126">
        <v>3</v>
      </c>
      <c r="P126">
        <v>1</v>
      </c>
      <c r="Q126">
        <f t="shared" si="14"/>
        <v>15</v>
      </c>
      <c r="R126">
        <v>3.5186999999999999</v>
      </c>
      <c r="S126" s="10">
        <f>ABS(F126-W$6)</f>
        <v>4.8761180366666679</v>
      </c>
    </row>
    <row r="127" spans="1:19" x14ac:dyDescent="0.2">
      <c r="A127" t="s">
        <v>97</v>
      </c>
      <c r="B127">
        <v>5.21</v>
      </c>
      <c r="C127">
        <v>3.1</v>
      </c>
      <c r="D127">
        <v>2.81</v>
      </c>
      <c r="E127">
        <f t="shared" si="13"/>
        <v>1.6806451612903226</v>
      </c>
      <c r="F127">
        <f>(4/3)*3.14*(B127/2)*(C127/2)*(D127/2)</f>
        <v>23.751122233333334</v>
      </c>
      <c r="G127" t="s">
        <v>15</v>
      </c>
      <c r="I127">
        <v>5</v>
      </c>
      <c r="J127">
        <v>3</v>
      </c>
      <c r="K127">
        <v>3</v>
      </c>
      <c r="L127">
        <v>4</v>
      </c>
      <c r="M127">
        <v>3</v>
      </c>
      <c r="N127">
        <v>3</v>
      </c>
      <c r="O127">
        <v>1</v>
      </c>
      <c r="P127">
        <v>2</v>
      </c>
      <c r="Q127">
        <f t="shared" si="14"/>
        <v>16</v>
      </c>
      <c r="R127">
        <v>3.5146000000000002</v>
      </c>
      <c r="S127" s="10">
        <f>ABS(F127-W$6)</f>
        <v>3.6748084633333349</v>
      </c>
    </row>
    <row r="128" spans="1:19" x14ac:dyDescent="0.2">
      <c r="A128" t="s">
        <v>98</v>
      </c>
      <c r="B128">
        <v>5.04</v>
      </c>
      <c r="C128">
        <v>3.17</v>
      </c>
      <c r="D128">
        <v>2.98</v>
      </c>
      <c r="E128">
        <f t="shared" si="13"/>
        <v>1.5899053627760253</v>
      </c>
      <c r="F128">
        <f>(4/3)*3.14*(B128/2)*(C128/2)*(D128/2)</f>
        <v>24.916352159999995</v>
      </c>
      <c r="G128" t="s">
        <v>15</v>
      </c>
      <c r="I128">
        <v>5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3</v>
      </c>
      <c r="P128">
        <v>4</v>
      </c>
      <c r="Q128">
        <f t="shared" si="14"/>
        <v>18</v>
      </c>
      <c r="R128">
        <v>3.4836999999999998</v>
      </c>
      <c r="S128" s="10">
        <f>ABS(F128-W$6)</f>
        <v>2.5095785366666732</v>
      </c>
    </row>
    <row r="129" spans="1:19" x14ac:dyDescent="0.2">
      <c r="A129" t="s">
        <v>99</v>
      </c>
      <c r="B129">
        <v>5.14</v>
      </c>
      <c r="C129">
        <v>2.77</v>
      </c>
      <c r="D129">
        <v>2.2400000000000002</v>
      </c>
      <c r="E129">
        <f t="shared" si="13"/>
        <v>1.855595667870036</v>
      </c>
      <c r="F129">
        <f>(4/3)*3.14*(B129/2)*(C129/2)*(D129/2)</f>
        <v>16.690498346666669</v>
      </c>
      <c r="G129" t="s">
        <v>15</v>
      </c>
      <c r="I129">
        <v>5</v>
      </c>
      <c r="J129">
        <v>3</v>
      </c>
      <c r="K129">
        <v>4</v>
      </c>
      <c r="L129">
        <v>3</v>
      </c>
      <c r="M129">
        <v>3</v>
      </c>
      <c r="N129">
        <v>3</v>
      </c>
      <c r="O129">
        <v>3</v>
      </c>
      <c r="P129">
        <v>1</v>
      </c>
      <c r="Q129">
        <f t="shared" si="14"/>
        <v>16</v>
      </c>
      <c r="R129">
        <v>3.5057</v>
      </c>
      <c r="S129" s="10">
        <f>ABS(F129-W$6)</f>
        <v>10.73543235</v>
      </c>
    </row>
    <row r="130" spans="1:19" x14ac:dyDescent="0.2">
      <c r="A130" t="s">
        <v>100</v>
      </c>
      <c r="B130">
        <v>4.95</v>
      </c>
      <c r="C130">
        <v>2.88</v>
      </c>
      <c r="D130">
        <v>2.46</v>
      </c>
      <c r="E130">
        <f t="shared" si="13"/>
        <v>1.7187500000000002</v>
      </c>
      <c r="F130">
        <f>(4/3)*3.14*(B130/2)*(C130/2)*(D130/2)</f>
        <v>18.3531744</v>
      </c>
      <c r="G130" t="s">
        <v>15</v>
      </c>
      <c r="I130">
        <v>5</v>
      </c>
      <c r="J130">
        <v>1</v>
      </c>
      <c r="K130">
        <v>3</v>
      </c>
      <c r="L130">
        <v>5</v>
      </c>
      <c r="M130">
        <v>4</v>
      </c>
      <c r="N130">
        <v>3</v>
      </c>
      <c r="O130">
        <v>3</v>
      </c>
      <c r="P130">
        <v>5</v>
      </c>
      <c r="Q130">
        <f t="shared" si="14"/>
        <v>21</v>
      </c>
      <c r="R130">
        <v>3.5059999999999998</v>
      </c>
      <c r="S130" s="10">
        <f>ABS(F130-W$6)</f>
        <v>9.0727562966666682</v>
      </c>
    </row>
    <row r="131" spans="1:19" x14ac:dyDescent="0.2">
      <c r="A131" t="s">
        <v>101</v>
      </c>
      <c r="B131">
        <v>5.38</v>
      </c>
      <c r="C131">
        <v>2.87</v>
      </c>
      <c r="D131">
        <v>2.23</v>
      </c>
      <c r="E131">
        <f t="shared" si="13"/>
        <v>1.8745644599303135</v>
      </c>
      <c r="F131">
        <f>(4/3)*3.14*(B131/2)*(C131/2)*(D131/2)</f>
        <v>18.019694886666667</v>
      </c>
      <c r="G131" t="s">
        <v>15</v>
      </c>
      <c r="I131">
        <v>5</v>
      </c>
      <c r="J131">
        <v>1</v>
      </c>
      <c r="K131">
        <v>3</v>
      </c>
      <c r="L131">
        <v>4</v>
      </c>
      <c r="M131">
        <v>5</v>
      </c>
      <c r="N131">
        <v>3</v>
      </c>
      <c r="O131">
        <v>3</v>
      </c>
      <c r="P131">
        <v>5</v>
      </c>
      <c r="Q131">
        <f t="shared" si="14"/>
        <v>21</v>
      </c>
      <c r="R131">
        <v>3.5127999999999999</v>
      </c>
      <c r="S131" s="10">
        <f>ABS(F131-W$6)</f>
        <v>9.4062358100000019</v>
      </c>
    </row>
    <row r="132" spans="1:19" x14ac:dyDescent="0.2">
      <c r="A132" t="s">
        <v>102</v>
      </c>
      <c r="B132">
        <v>4.97</v>
      </c>
      <c r="C132">
        <v>3.01</v>
      </c>
      <c r="D132">
        <v>2.5099999999999998</v>
      </c>
      <c r="E132">
        <f t="shared" si="13"/>
        <v>1.6511627906976745</v>
      </c>
      <c r="F132">
        <f>(4/3)*3.14*(B132/2)*(C132/2)*(D132/2)</f>
        <v>19.650563263333328</v>
      </c>
      <c r="G132" t="s">
        <v>22</v>
      </c>
      <c r="I132">
        <v>5</v>
      </c>
      <c r="J132">
        <v>4</v>
      </c>
      <c r="K132">
        <v>2</v>
      </c>
      <c r="L132">
        <v>4</v>
      </c>
      <c r="M132">
        <v>4</v>
      </c>
      <c r="N132">
        <v>4</v>
      </c>
      <c r="O132">
        <v>4</v>
      </c>
      <c r="P132">
        <v>2</v>
      </c>
      <c r="Q132">
        <f t="shared" si="14"/>
        <v>22</v>
      </c>
      <c r="R132">
        <v>3.4805999999999999</v>
      </c>
      <c r="S132" s="10">
        <f>ABS(F132-W$6)</f>
        <v>7.77536743333334</v>
      </c>
    </row>
    <row r="133" spans="1:19" x14ac:dyDescent="0.2">
      <c r="A133" t="s">
        <v>103</v>
      </c>
      <c r="B133">
        <v>4.9800000000000004</v>
      </c>
      <c r="C133">
        <v>3.2</v>
      </c>
      <c r="D133">
        <v>2.6</v>
      </c>
      <c r="E133">
        <f t="shared" si="13"/>
        <v>1.5562500000000001</v>
      </c>
      <c r="F133">
        <f>(4/3)*3.14*(B133/2)*(C133/2)*(D133/2)</f>
        <v>21.683584000000003</v>
      </c>
      <c r="G133" t="s">
        <v>22</v>
      </c>
      <c r="I133">
        <v>5</v>
      </c>
      <c r="J133">
        <v>1</v>
      </c>
      <c r="K133">
        <v>4</v>
      </c>
      <c r="L133">
        <v>3</v>
      </c>
      <c r="M133">
        <v>4</v>
      </c>
      <c r="N133">
        <v>3</v>
      </c>
      <c r="O133">
        <v>3</v>
      </c>
      <c r="P133">
        <v>5</v>
      </c>
      <c r="Q133">
        <f t="shared" si="14"/>
        <v>19</v>
      </c>
      <c r="R133">
        <v>3.5135999999999998</v>
      </c>
      <c r="S133" s="10">
        <f>ABS(F133-W$6)</f>
        <v>5.7423466966666652</v>
      </c>
    </row>
    <row r="134" spans="1:19" x14ac:dyDescent="0.2">
      <c r="A134" t="s">
        <v>104</v>
      </c>
      <c r="B134">
        <v>5.22</v>
      </c>
      <c r="C134">
        <v>2.83</v>
      </c>
      <c r="D134">
        <v>2.3199999999999998</v>
      </c>
      <c r="E134">
        <f t="shared" si="13"/>
        <v>1.8445229681978796</v>
      </c>
      <c r="F134">
        <f>(4/3)*3.14*(B134/2)*(C134/2)*(D134/2)</f>
        <v>17.935906079999999</v>
      </c>
      <c r="G134" t="s">
        <v>22</v>
      </c>
      <c r="I134">
        <v>4</v>
      </c>
      <c r="J134">
        <v>3</v>
      </c>
      <c r="K134">
        <v>2</v>
      </c>
      <c r="L134">
        <v>1</v>
      </c>
      <c r="M134">
        <v>3</v>
      </c>
      <c r="N134">
        <v>3</v>
      </c>
      <c r="O134">
        <v>3</v>
      </c>
      <c r="P134">
        <v>2</v>
      </c>
      <c r="Q134">
        <f t="shared" si="14"/>
        <v>15</v>
      </c>
      <c r="R134">
        <v>3.5242</v>
      </c>
      <c r="S134" s="10">
        <f>ABS(F134-W$6)</f>
        <v>9.4900246166666697</v>
      </c>
    </row>
    <row r="135" spans="1:19" x14ac:dyDescent="0.2">
      <c r="A135" t="s">
        <v>105</v>
      </c>
      <c r="B135">
        <v>6.42</v>
      </c>
      <c r="C135">
        <v>3.36</v>
      </c>
      <c r="D135">
        <v>2.5299999999999998</v>
      </c>
      <c r="E135">
        <f t="shared" si="13"/>
        <v>1.9107142857142858</v>
      </c>
      <c r="F135">
        <f>(4/3)*3.14*(B135/2)*(C135/2)*(D135/2)</f>
        <v>28.560987839999996</v>
      </c>
      <c r="G135" t="s">
        <v>15</v>
      </c>
      <c r="I135">
        <v>5</v>
      </c>
      <c r="J135">
        <v>1</v>
      </c>
      <c r="K135">
        <v>4</v>
      </c>
      <c r="L135">
        <v>3</v>
      </c>
      <c r="M135">
        <v>4</v>
      </c>
      <c r="N135">
        <v>3</v>
      </c>
      <c r="O135">
        <v>3</v>
      </c>
      <c r="P135">
        <v>3</v>
      </c>
      <c r="Q135">
        <f t="shared" si="14"/>
        <v>17</v>
      </c>
      <c r="R135">
        <v>3.5217999999999998</v>
      </c>
      <c r="S135" s="10">
        <f>ABS(F135-W$6)</f>
        <v>1.1350571433333272</v>
      </c>
    </row>
    <row r="136" spans="1:19" x14ac:dyDescent="0.2">
      <c r="A136" t="s">
        <v>106</v>
      </c>
      <c r="B136">
        <v>5.5</v>
      </c>
      <c r="C136">
        <v>3.4</v>
      </c>
      <c r="D136">
        <v>2.84</v>
      </c>
      <c r="E136">
        <f t="shared" si="13"/>
        <v>1.6176470588235294</v>
      </c>
      <c r="F136">
        <f>(4/3)*3.14*(B136/2)*(C136/2)*(D136/2)</f>
        <v>27.793186666666664</v>
      </c>
      <c r="G136" t="s">
        <v>22</v>
      </c>
      <c r="I136">
        <v>5</v>
      </c>
      <c r="J136">
        <v>4</v>
      </c>
      <c r="K136">
        <v>2</v>
      </c>
      <c r="L136">
        <v>2</v>
      </c>
      <c r="M136">
        <v>3</v>
      </c>
      <c r="N136">
        <v>3</v>
      </c>
      <c r="O136">
        <v>3</v>
      </c>
      <c r="P136">
        <v>3</v>
      </c>
      <c r="Q136">
        <f t="shared" si="14"/>
        <v>18</v>
      </c>
      <c r="R136">
        <v>3.4615999999999998</v>
      </c>
      <c r="S136" s="10">
        <f>ABS(F136-W$6)</f>
        <v>0.3672559699999951</v>
      </c>
    </row>
    <row r="137" spans="1:19" x14ac:dyDescent="0.2">
      <c r="A137" t="s">
        <v>107</v>
      </c>
      <c r="B137">
        <v>4.6100000000000003</v>
      </c>
      <c r="C137">
        <v>2.71</v>
      </c>
      <c r="D137">
        <v>2.15</v>
      </c>
      <c r="E137">
        <f t="shared" si="13"/>
        <v>1.7011070110701108</v>
      </c>
      <c r="F137">
        <f>(4/3)*3.14*(B137/2)*(C137/2)*(D137/2)</f>
        <v>14.056819683333332</v>
      </c>
      <c r="G137" t="s">
        <v>15</v>
      </c>
      <c r="I137">
        <v>5</v>
      </c>
      <c r="J137">
        <v>1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2</v>
      </c>
      <c r="Q137">
        <f t="shared" si="14"/>
        <v>15</v>
      </c>
      <c r="R137">
        <v>3.4727000000000001</v>
      </c>
      <c r="S137" s="10">
        <f>ABS(F137-W$6)</f>
        <v>13.369111013333336</v>
      </c>
    </row>
    <row r="138" spans="1:19" x14ac:dyDescent="0.2">
      <c r="A138" t="s">
        <v>108</v>
      </c>
      <c r="B138">
        <v>5.91</v>
      </c>
      <c r="C138">
        <v>2.92</v>
      </c>
      <c r="D138">
        <v>2.7</v>
      </c>
      <c r="E138">
        <f t="shared" si="13"/>
        <v>2.0239726027397262</v>
      </c>
      <c r="F138">
        <f>(4/3)*3.14*(B138/2)*(C138/2)*(D138/2)</f>
        <v>24.384423599999998</v>
      </c>
      <c r="G138" t="s">
        <v>22</v>
      </c>
      <c r="I138">
        <v>5</v>
      </c>
      <c r="J138">
        <v>5</v>
      </c>
      <c r="K138">
        <v>3</v>
      </c>
      <c r="L138">
        <v>1</v>
      </c>
      <c r="M138">
        <v>3</v>
      </c>
      <c r="N138">
        <v>3</v>
      </c>
      <c r="O138">
        <v>3</v>
      </c>
      <c r="P138">
        <v>2</v>
      </c>
      <c r="Q138">
        <f t="shared" si="14"/>
        <v>17</v>
      </c>
      <c r="R138">
        <v>3.4784000000000002</v>
      </c>
      <c r="S138" s="10">
        <f>ABS(F138-W$6)</f>
        <v>3.0415070966666704</v>
      </c>
    </row>
    <row r="139" spans="1:19" x14ac:dyDescent="0.2">
      <c r="A139" t="s">
        <v>109</v>
      </c>
      <c r="B139">
        <v>5.12</v>
      </c>
      <c r="C139">
        <v>3.17</v>
      </c>
      <c r="D139">
        <v>3</v>
      </c>
      <c r="E139">
        <f t="shared" si="13"/>
        <v>1.6151419558359623</v>
      </c>
      <c r="F139">
        <f>(4/3)*3.14*(B139/2)*(C139/2)*(D139/2)</f>
        <v>25.481727999999997</v>
      </c>
      <c r="G139" t="s">
        <v>15</v>
      </c>
      <c r="I139">
        <v>5</v>
      </c>
      <c r="J139">
        <v>1</v>
      </c>
      <c r="K139">
        <v>3</v>
      </c>
      <c r="L139">
        <v>3</v>
      </c>
      <c r="M139">
        <v>4</v>
      </c>
      <c r="N139">
        <v>3</v>
      </c>
      <c r="O139">
        <v>3</v>
      </c>
      <c r="P139">
        <v>4</v>
      </c>
      <c r="Q139">
        <f t="shared" si="14"/>
        <v>18</v>
      </c>
      <c r="R139">
        <v>3.5057999999999998</v>
      </c>
      <c r="S139" s="10">
        <f>ABS(F139-W$6)</f>
        <v>1.9442026966666717</v>
      </c>
    </row>
    <row r="140" spans="1:19" x14ac:dyDescent="0.2">
      <c r="A140" t="s">
        <v>110</v>
      </c>
      <c r="B140">
        <v>5.15</v>
      </c>
      <c r="C140">
        <v>2.84</v>
      </c>
      <c r="D140">
        <v>2.12</v>
      </c>
      <c r="E140">
        <f t="shared" si="13"/>
        <v>1.813380281690141</v>
      </c>
      <c r="F140">
        <f>(4/3)*3.14*(B140/2)*(C140/2)*(D140/2)</f>
        <v>16.227059466666667</v>
      </c>
      <c r="G140" t="s">
        <v>15</v>
      </c>
      <c r="I140">
        <v>5</v>
      </c>
      <c r="J140">
        <v>4</v>
      </c>
      <c r="K140">
        <v>1</v>
      </c>
      <c r="L140">
        <v>5</v>
      </c>
      <c r="M140">
        <v>5</v>
      </c>
      <c r="N140">
        <v>3</v>
      </c>
      <c r="O140">
        <v>3</v>
      </c>
      <c r="P140">
        <v>3</v>
      </c>
      <c r="Q140">
        <f t="shared" si="14"/>
        <v>23</v>
      </c>
      <c r="R140">
        <v>3.4607999999999999</v>
      </c>
      <c r="S140" s="10">
        <f>ABS(F140-W$6)</f>
        <v>11.198871230000002</v>
      </c>
    </row>
    <row r="141" spans="1:19" x14ac:dyDescent="0.2">
      <c r="A141" t="s">
        <v>111</v>
      </c>
      <c r="B141">
        <v>5.34</v>
      </c>
      <c r="C141">
        <v>3.23</v>
      </c>
      <c r="D141">
        <v>2.5499999999999998</v>
      </c>
      <c r="E141">
        <f t="shared" si="13"/>
        <v>1.653250773993808</v>
      </c>
      <c r="F141">
        <f>(4/3)*3.14*(B141/2)*(C141/2)*(D141/2)</f>
        <v>23.017722899999999</v>
      </c>
      <c r="G141" t="s">
        <v>22</v>
      </c>
      <c r="I141">
        <v>5</v>
      </c>
      <c r="J141">
        <v>3</v>
      </c>
      <c r="K141">
        <v>1</v>
      </c>
      <c r="L141">
        <v>4</v>
      </c>
      <c r="M141">
        <v>4</v>
      </c>
      <c r="N141">
        <v>3</v>
      </c>
      <c r="O141">
        <v>3</v>
      </c>
      <c r="P141">
        <v>4</v>
      </c>
      <c r="Q141">
        <f t="shared" si="14"/>
        <v>21</v>
      </c>
      <c r="R141">
        <v>3.5358000000000001</v>
      </c>
      <c r="S141" s="10">
        <f>ABS(F141-W$6)</f>
        <v>4.4082077966666695</v>
      </c>
    </row>
    <row r="142" spans="1:19" x14ac:dyDescent="0.2">
      <c r="A142" t="s">
        <v>112</v>
      </c>
      <c r="B142">
        <v>5.67</v>
      </c>
      <c r="C142">
        <v>2.92</v>
      </c>
      <c r="D142">
        <v>2.33</v>
      </c>
      <c r="E142">
        <f t="shared" si="13"/>
        <v>1.9417808219178083</v>
      </c>
      <c r="F142">
        <f>(4/3)*3.14*(B142/2)*(C142/2)*(D142/2)</f>
        <v>20.188322279999998</v>
      </c>
      <c r="G142" t="s">
        <v>15</v>
      </c>
      <c r="I142">
        <v>5</v>
      </c>
      <c r="J142">
        <v>3</v>
      </c>
      <c r="K142">
        <v>2</v>
      </c>
      <c r="L142">
        <v>3</v>
      </c>
      <c r="M142">
        <v>4</v>
      </c>
      <c r="N142">
        <v>4</v>
      </c>
      <c r="O142">
        <v>4</v>
      </c>
      <c r="P142">
        <v>2</v>
      </c>
      <c r="Q142">
        <f t="shared" si="14"/>
        <v>20</v>
      </c>
      <c r="R142">
        <v>3.5295000000000001</v>
      </c>
      <c r="S142" s="10">
        <f>ABS(F142-W$6)</f>
        <v>7.2376084166666708</v>
      </c>
    </row>
    <row r="143" spans="1:19" x14ac:dyDescent="0.2">
      <c r="A143" t="s">
        <v>123</v>
      </c>
      <c r="B143">
        <v>5.49</v>
      </c>
      <c r="C143">
        <v>2.98</v>
      </c>
      <c r="D143">
        <v>2.4900000000000002</v>
      </c>
      <c r="E143">
        <f>B143/C143</f>
        <v>1.8422818791946309</v>
      </c>
      <c r="F143">
        <f>(4/3)*3.14*(B143/2)*(C143/2)*(D143/2)</f>
        <v>21.318976620000001</v>
      </c>
      <c r="G143" t="s">
        <v>15</v>
      </c>
      <c r="I143">
        <v>5</v>
      </c>
      <c r="J143">
        <v>2</v>
      </c>
      <c r="K143">
        <v>2</v>
      </c>
      <c r="L143">
        <v>5</v>
      </c>
      <c r="M143">
        <v>4</v>
      </c>
      <c r="N143">
        <v>5</v>
      </c>
      <c r="O143">
        <v>4</v>
      </c>
      <c r="P143">
        <v>4</v>
      </c>
      <c r="Q143">
        <f t="shared" ref="Q143:Q161" si="15">SUM(J143)+SUM(L143:P143)</f>
        <v>24</v>
      </c>
      <c r="R143">
        <v>3.4986000000000002</v>
      </c>
      <c r="S143">
        <f>ABS(F143-W$6)</f>
        <v>6.1069540766666677</v>
      </c>
    </row>
    <row r="144" spans="1:19" x14ac:dyDescent="0.2">
      <c r="A144" t="s">
        <v>124</v>
      </c>
      <c r="B144">
        <v>4.3899999999999997</v>
      </c>
      <c r="C144">
        <v>2.7</v>
      </c>
      <c r="D144">
        <v>2.58</v>
      </c>
      <c r="E144">
        <f>B144/C144</f>
        <v>1.6259259259259258</v>
      </c>
      <c r="F144">
        <f>(4/3)*3.14*(B144/2)*(C144/2)*(D144/2)</f>
        <v>16.003920600000001</v>
      </c>
      <c r="G144" t="s">
        <v>15</v>
      </c>
      <c r="I144">
        <v>5</v>
      </c>
      <c r="J144">
        <v>1</v>
      </c>
      <c r="K144">
        <v>2</v>
      </c>
      <c r="L144">
        <v>5</v>
      </c>
      <c r="M144">
        <v>5</v>
      </c>
      <c r="N144">
        <v>5</v>
      </c>
      <c r="O144">
        <v>4</v>
      </c>
      <c r="P144">
        <v>5</v>
      </c>
      <c r="Q144">
        <f t="shared" si="15"/>
        <v>25</v>
      </c>
      <c r="R144">
        <v>3.4607000000000001</v>
      </c>
      <c r="S144">
        <f>ABS(F144-W$6)</f>
        <v>11.422010096666668</v>
      </c>
    </row>
    <row r="145" spans="1:19" x14ac:dyDescent="0.2">
      <c r="A145" t="s">
        <v>125</v>
      </c>
      <c r="B145">
        <v>5.21</v>
      </c>
      <c r="C145">
        <v>3.04</v>
      </c>
      <c r="D145">
        <v>2.6</v>
      </c>
      <c r="E145">
        <f>B145/C145</f>
        <v>1.7138157894736841</v>
      </c>
      <c r="F145">
        <f>(4/3)*3.14*(B145/2)*(C145/2)*(D145/2)</f>
        <v>21.550782933333331</v>
      </c>
      <c r="G145" t="s">
        <v>15</v>
      </c>
      <c r="I145">
        <v>5</v>
      </c>
      <c r="J145">
        <v>3</v>
      </c>
      <c r="K145">
        <v>2</v>
      </c>
      <c r="L145">
        <v>4</v>
      </c>
      <c r="M145">
        <v>5</v>
      </c>
      <c r="N145">
        <v>5</v>
      </c>
      <c r="O145">
        <v>4</v>
      </c>
      <c r="P145">
        <v>5</v>
      </c>
      <c r="Q145">
        <f t="shared" si="15"/>
        <v>26</v>
      </c>
      <c r="R145">
        <v>3.4855999999999998</v>
      </c>
      <c r="S145">
        <f>ABS(F145-W$6)</f>
        <v>5.875147763333338</v>
      </c>
    </row>
    <row r="146" spans="1:19" x14ac:dyDescent="0.2">
      <c r="A146" t="s">
        <v>126</v>
      </c>
      <c r="B146">
        <v>5.4</v>
      </c>
      <c r="C146">
        <v>3.01</v>
      </c>
      <c r="D146">
        <v>2.09</v>
      </c>
      <c r="E146">
        <f>B146/C146</f>
        <v>1.7940199335548175</v>
      </c>
      <c r="F146">
        <f>(4/3)*3.14*(B146/2)*(C146/2)*(D146/2)</f>
        <v>17.778083399999996</v>
      </c>
      <c r="G146" t="s">
        <v>15</v>
      </c>
      <c r="I146">
        <v>5</v>
      </c>
      <c r="J146">
        <v>1</v>
      </c>
      <c r="K146">
        <v>4</v>
      </c>
      <c r="L146">
        <v>5</v>
      </c>
      <c r="M146">
        <v>5</v>
      </c>
      <c r="N146">
        <v>5</v>
      </c>
      <c r="O146">
        <v>4</v>
      </c>
      <c r="P146">
        <v>4</v>
      </c>
      <c r="Q146">
        <f t="shared" si="15"/>
        <v>24</v>
      </c>
      <c r="R146">
        <v>3.4963000000000002</v>
      </c>
      <c r="S146">
        <f>ABS(F146-W$6)</f>
        <v>9.6478472966666722</v>
      </c>
    </row>
    <row r="147" spans="1:19" x14ac:dyDescent="0.2">
      <c r="A147" t="s">
        <v>127</v>
      </c>
      <c r="B147">
        <v>6.08</v>
      </c>
      <c r="C147">
        <v>2.85</v>
      </c>
      <c r="D147">
        <v>2.34</v>
      </c>
      <c r="E147">
        <f>B147/C147</f>
        <v>2.1333333333333333</v>
      </c>
      <c r="F147">
        <f>(4/3)*3.14*(B147/2)*(C147/2)*(D147/2)</f>
        <v>21.219868799999997</v>
      </c>
      <c r="G147" t="s">
        <v>15</v>
      </c>
      <c r="I147">
        <v>5</v>
      </c>
      <c r="J147">
        <v>4</v>
      </c>
      <c r="K147">
        <v>2</v>
      </c>
      <c r="L147">
        <v>4</v>
      </c>
      <c r="M147">
        <v>5</v>
      </c>
      <c r="N147">
        <v>5</v>
      </c>
      <c r="O147">
        <v>4</v>
      </c>
      <c r="P147">
        <v>5</v>
      </c>
      <c r="Q147">
        <f t="shared" si="15"/>
        <v>27</v>
      </c>
      <c r="R147">
        <v>3.4961000000000002</v>
      </c>
      <c r="S147">
        <f>ABS(F147-W$6)</f>
        <v>6.2060618966666716</v>
      </c>
    </row>
    <row r="148" spans="1:19" x14ac:dyDescent="0.2">
      <c r="A148" t="s">
        <v>128</v>
      </c>
      <c r="B148">
        <v>5.25</v>
      </c>
      <c r="C148">
        <v>2.5499999999999998</v>
      </c>
      <c r="D148">
        <v>2.1800000000000002</v>
      </c>
      <c r="E148">
        <f t="shared" ref="E148:E161" si="16">B148/C148</f>
        <v>2.0588235294117649</v>
      </c>
      <c r="F148">
        <f>(4/3)*3.14*(B148/2)*(C148/2)*(D148/2)</f>
        <v>15.273352500000001</v>
      </c>
      <c r="G148" t="s">
        <v>15</v>
      </c>
      <c r="I148">
        <v>5</v>
      </c>
      <c r="J148">
        <v>3</v>
      </c>
      <c r="K148">
        <v>2</v>
      </c>
      <c r="L148">
        <v>4</v>
      </c>
      <c r="M148">
        <v>5</v>
      </c>
      <c r="N148">
        <v>5</v>
      </c>
      <c r="O148">
        <v>3</v>
      </c>
      <c r="P148">
        <v>5</v>
      </c>
      <c r="Q148">
        <f t="shared" si="15"/>
        <v>25</v>
      </c>
      <c r="R148">
        <v>3.4333</v>
      </c>
      <c r="S148">
        <f>ABS(F148-W$6)</f>
        <v>12.152578196666667</v>
      </c>
    </row>
    <row r="149" spans="1:19" x14ac:dyDescent="0.2">
      <c r="A149" t="s">
        <v>129</v>
      </c>
      <c r="B149">
        <v>4.93</v>
      </c>
      <c r="C149">
        <v>2.85</v>
      </c>
      <c r="D149">
        <v>2.52</v>
      </c>
      <c r="E149">
        <f t="shared" si="16"/>
        <v>1.7298245614035086</v>
      </c>
      <c r="F149">
        <f>(4/3)*3.14*(B149/2)*(C149/2)*(D149/2)</f>
        <v>18.529799399999998</v>
      </c>
      <c r="G149" t="s">
        <v>15</v>
      </c>
      <c r="I149">
        <v>5</v>
      </c>
      <c r="J149">
        <v>3</v>
      </c>
      <c r="K149">
        <v>2</v>
      </c>
      <c r="L149">
        <v>5</v>
      </c>
      <c r="M149">
        <v>5</v>
      </c>
      <c r="N149">
        <v>5</v>
      </c>
      <c r="O149">
        <v>3</v>
      </c>
      <c r="P149">
        <v>5</v>
      </c>
      <c r="Q149">
        <f t="shared" si="15"/>
        <v>26</v>
      </c>
      <c r="R149">
        <v>3.4708999999999999</v>
      </c>
      <c r="S149">
        <f>ABS(F149-W$6)</f>
        <v>8.8961312966666704</v>
      </c>
    </row>
    <row r="150" spans="1:19" x14ac:dyDescent="0.2">
      <c r="A150" t="s">
        <v>130</v>
      </c>
      <c r="B150">
        <v>6.62</v>
      </c>
      <c r="C150">
        <v>3.85</v>
      </c>
      <c r="D150">
        <v>2.65</v>
      </c>
      <c r="E150">
        <f t="shared" si="16"/>
        <v>1.7194805194805194</v>
      </c>
      <c r="F150">
        <f>(4/3)*3.14*(B150/2)*(C150/2)*(D150/2)</f>
        <v>35.346221166666666</v>
      </c>
      <c r="G150" t="s">
        <v>15</v>
      </c>
      <c r="I150">
        <v>5</v>
      </c>
      <c r="J150">
        <v>3</v>
      </c>
      <c r="K150">
        <v>2</v>
      </c>
      <c r="L150">
        <v>4</v>
      </c>
      <c r="M150">
        <v>5</v>
      </c>
      <c r="N150">
        <v>5</v>
      </c>
      <c r="O150">
        <v>4</v>
      </c>
      <c r="P150">
        <v>5</v>
      </c>
      <c r="Q150">
        <f t="shared" si="15"/>
        <v>26</v>
      </c>
      <c r="R150">
        <v>3.4710999999999999</v>
      </c>
      <c r="S150">
        <f>ABS(F150-W$6)</f>
        <v>7.9202904699999976</v>
      </c>
    </row>
    <row r="151" spans="1:19" x14ac:dyDescent="0.2">
      <c r="A151" t="s">
        <v>131</v>
      </c>
      <c r="B151">
        <v>5.85</v>
      </c>
      <c r="C151">
        <v>3.45</v>
      </c>
      <c r="D151">
        <v>2.92</v>
      </c>
      <c r="E151">
        <f t="shared" si="16"/>
        <v>1.6956521739130432</v>
      </c>
      <c r="F151">
        <f>(4/3)*3.14*(B151/2)*(C151/2)*(D151/2)</f>
        <v>30.841550999999999</v>
      </c>
      <c r="G151" t="s">
        <v>15</v>
      </c>
      <c r="I151">
        <v>5</v>
      </c>
      <c r="J151">
        <v>2</v>
      </c>
      <c r="K151">
        <v>2</v>
      </c>
      <c r="L151">
        <v>5</v>
      </c>
      <c r="M151">
        <v>5</v>
      </c>
      <c r="N151">
        <v>5</v>
      </c>
      <c r="O151">
        <v>4</v>
      </c>
      <c r="P151">
        <v>3</v>
      </c>
      <c r="Q151">
        <f t="shared" si="15"/>
        <v>24</v>
      </c>
      <c r="R151">
        <v>3.4832999999999998</v>
      </c>
      <c r="S151">
        <f>ABS(F151-W$6)</f>
        <v>3.4156203033333306</v>
      </c>
    </row>
    <row r="152" spans="1:19" x14ac:dyDescent="0.2">
      <c r="A152" t="s">
        <v>132</v>
      </c>
      <c r="B152">
        <v>5.55</v>
      </c>
      <c r="C152">
        <v>2.97</v>
      </c>
      <c r="D152">
        <v>2.1800000000000002</v>
      </c>
      <c r="E152">
        <f t="shared" si="16"/>
        <v>1.8686868686868685</v>
      </c>
      <c r="F152">
        <f>(4/3)*3.14*(B152/2)*(C152/2)*(D152/2)</f>
        <v>18.805475700000002</v>
      </c>
      <c r="G152" t="s">
        <v>22</v>
      </c>
      <c r="I152">
        <v>5</v>
      </c>
      <c r="J152">
        <v>5</v>
      </c>
      <c r="K152">
        <v>2</v>
      </c>
      <c r="L152">
        <v>2</v>
      </c>
      <c r="M152">
        <v>4</v>
      </c>
      <c r="N152">
        <v>5</v>
      </c>
      <c r="O152">
        <v>2</v>
      </c>
      <c r="P152">
        <v>3</v>
      </c>
      <c r="Q152">
        <f t="shared" si="15"/>
        <v>21</v>
      </c>
      <c r="R152">
        <v>3.5053000000000001</v>
      </c>
      <c r="S152">
        <f>ABS(F152-W$6)</f>
        <v>8.6204549966666661</v>
      </c>
    </row>
    <row r="153" spans="1:19" x14ac:dyDescent="0.2">
      <c r="A153" t="s">
        <v>133</v>
      </c>
      <c r="B153">
        <v>5.48</v>
      </c>
      <c r="C153">
        <v>2.65</v>
      </c>
      <c r="D153">
        <v>2.2999999999999998</v>
      </c>
      <c r="E153">
        <f t="shared" si="16"/>
        <v>2.0679245283018872</v>
      </c>
      <c r="F153">
        <f>(4/3)*3.14*(B153/2)*(C153/2)*(D153/2)</f>
        <v>17.479647333333332</v>
      </c>
      <c r="G153" t="s">
        <v>15</v>
      </c>
      <c r="I153">
        <v>5</v>
      </c>
      <c r="J153">
        <v>2</v>
      </c>
      <c r="K153">
        <v>3</v>
      </c>
      <c r="L153">
        <v>4</v>
      </c>
      <c r="M153">
        <v>5</v>
      </c>
      <c r="N153">
        <v>5</v>
      </c>
      <c r="O153">
        <v>4</v>
      </c>
      <c r="P153">
        <v>5</v>
      </c>
      <c r="Q153">
        <f t="shared" si="15"/>
        <v>25</v>
      </c>
      <c r="R153">
        <v>3.5021</v>
      </c>
      <c r="S153">
        <f>ABS(F153-W$6)</f>
        <v>9.9462833633333361</v>
      </c>
    </row>
    <row r="154" spans="1:19" x14ac:dyDescent="0.2">
      <c r="A154" t="s">
        <v>134</v>
      </c>
      <c r="B154">
        <v>5.3</v>
      </c>
      <c r="C154">
        <v>2.97</v>
      </c>
      <c r="D154">
        <v>2.13</v>
      </c>
      <c r="E154">
        <f t="shared" si="16"/>
        <v>1.7845117845117844</v>
      </c>
      <c r="F154">
        <f>(4/3)*3.14*(B154/2)*(C154/2)*(D154/2)</f>
        <v>17.546492699999995</v>
      </c>
      <c r="G154" t="s">
        <v>22</v>
      </c>
      <c r="I154">
        <v>5</v>
      </c>
      <c r="J154">
        <v>2</v>
      </c>
      <c r="K154">
        <v>2</v>
      </c>
      <c r="L154">
        <v>4</v>
      </c>
      <c r="M154">
        <v>4</v>
      </c>
      <c r="N154">
        <v>4</v>
      </c>
      <c r="O154">
        <v>4</v>
      </c>
      <c r="P154">
        <v>4</v>
      </c>
      <c r="Q154">
        <f t="shared" si="15"/>
        <v>22</v>
      </c>
      <c r="R154">
        <v>3.5041000000000002</v>
      </c>
      <c r="S154">
        <f>ABS(F154-W$6)</f>
        <v>9.8794379966666739</v>
      </c>
    </row>
    <row r="155" spans="1:19" x14ac:dyDescent="0.2">
      <c r="A155" t="s">
        <v>135</v>
      </c>
      <c r="B155">
        <v>4.8899999999999997</v>
      </c>
      <c r="C155">
        <v>3.02</v>
      </c>
      <c r="D155">
        <v>2.36</v>
      </c>
      <c r="E155">
        <f t="shared" si="16"/>
        <v>1.619205298013245</v>
      </c>
      <c r="F155">
        <f>(4/3)*3.14*(B155/2)*(C155/2)*(D155/2)</f>
        <v>18.239217519999997</v>
      </c>
      <c r="G155" t="s">
        <v>15</v>
      </c>
      <c r="I155">
        <v>4</v>
      </c>
      <c r="J155">
        <v>3</v>
      </c>
      <c r="K155">
        <v>2</v>
      </c>
      <c r="L155">
        <v>4</v>
      </c>
      <c r="M155">
        <v>4</v>
      </c>
      <c r="N155">
        <v>5</v>
      </c>
      <c r="O155">
        <v>3</v>
      </c>
      <c r="P155">
        <v>4</v>
      </c>
      <c r="Q155">
        <f t="shared" si="15"/>
        <v>23</v>
      </c>
      <c r="R155">
        <v>3.5047000000000001</v>
      </c>
      <c r="S155">
        <f>ABS(F155-W$6)</f>
        <v>9.1867131766666716</v>
      </c>
    </row>
    <row r="156" spans="1:19" x14ac:dyDescent="0.2">
      <c r="A156" t="s">
        <v>136</v>
      </c>
      <c r="B156">
        <v>6.58</v>
      </c>
      <c r="C156">
        <v>3.51</v>
      </c>
      <c r="D156">
        <v>2.2999999999999998</v>
      </c>
      <c r="E156">
        <f t="shared" si="16"/>
        <v>1.8746438746438747</v>
      </c>
      <c r="F156">
        <f>(4/3)*3.14*(B156/2)*(C156/2)*(D156/2)</f>
        <v>27.799644599999993</v>
      </c>
      <c r="G156" t="s">
        <v>22</v>
      </c>
      <c r="I156">
        <v>5</v>
      </c>
      <c r="J156">
        <v>2</v>
      </c>
      <c r="K156">
        <v>3</v>
      </c>
      <c r="L156">
        <v>4</v>
      </c>
      <c r="M156">
        <v>4</v>
      </c>
      <c r="N156">
        <v>5</v>
      </c>
      <c r="O156">
        <v>4</v>
      </c>
      <c r="P156">
        <v>3</v>
      </c>
      <c r="Q156">
        <f t="shared" si="15"/>
        <v>22</v>
      </c>
      <c r="R156">
        <v>3.4864999999999999</v>
      </c>
      <c r="S156">
        <f>ABS(F156-W$6)</f>
        <v>0.37371390333332499</v>
      </c>
    </row>
    <row r="157" spans="1:19" x14ac:dyDescent="0.2">
      <c r="A157" t="s">
        <v>137</v>
      </c>
      <c r="B157">
        <v>5.2</v>
      </c>
      <c r="C157">
        <v>3.18</v>
      </c>
      <c r="D157">
        <v>2.5299999999999998</v>
      </c>
      <c r="E157">
        <f t="shared" si="16"/>
        <v>1.6352201257861636</v>
      </c>
      <c r="F157">
        <f>(4/3)*3.14*(B157/2)*(C157/2)*(D157/2)</f>
        <v>21.894215200000001</v>
      </c>
      <c r="G157" t="s">
        <v>15</v>
      </c>
      <c r="I157">
        <v>5</v>
      </c>
      <c r="J157">
        <v>2</v>
      </c>
      <c r="K157">
        <v>3</v>
      </c>
      <c r="L157">
        <v>4</v>
      </c>
      <c r="M157">
        <v>5</v>
      </c>
      <c r="N157">
        <v>4</v>
      </c>
      <c r="O157">
        <v>4</v>
      </c>
      <c r="P157">
        <v>5</v>
      </c>
      <c r="Q157">
        <f t="shared" si="15"/>
        <v>24</v>
      </c>
      <c r="R157">
        <v>3.5516000000000001</v>
      </c>
      <c r="S157">
        <f>ABS(F157-W$6)</f>
        <v>5.5317154966666671</v>
      </c>
    </row>
    <row r="158" spans="1:19" x14ac:dyDescent="0.2">
      <c r="A158" t="s">
        <v>138</v>
      </c>
      <c r="B158">
        <v>6.07</v>
      </c>
      <c r="C158">
        <v>3</v>
      </c>
      <c r="D158">
        <v>2.5299999999999998</v>
      </c>
      <c r="E158">
        <f t="shared" si="16"/>
        <v>2.0233333333333334</v>
      </c>
      <c r="F158">
        <f>(4/3)*3.14*(B158/2)*(C158/2)*(D158/2)</f>
        <v>24.110646999999997</v>
      </c>
      <c r="G158" t="s">
        <v>15</v>
      </c>
      <c r="I158">
        <v>5</v>
      </c>
      <c r="J158">
        <v>1</v>
      </c>
      <c r="K158">
        <v>3</v>
      </c>
      <c r="L158">
        <v>5</v>
      </c>
      <c r="M158">
        <v>4</v>
      </c>
      <c r="N158">
        <v>5</v>
      </c>
      <c r="O158">
        <v>4</v>
      </c>
      <c r="P158">
        <v>5</v>
      </c>
      <c r="Q158">
        <f t="shared" si="15"/>
        <v>24</v>
      </c>
      <c r="R158">
        <v>3.5394999999999999</v>
      </c>
      <c r="S158">
        <f>ABS(F158-W$6)</f>
        <v>3.3152836966666719</v>
      </c>
    </row>
    <row r="159" spans="1:19" x14ac:dyDescent="0.2">
      <c r="A159" t="s">
        <v>139</v>
      </c>
      <c r="B159">
        <v>4.82</v>
      </c>
      <c r="C159">
        <v>2.95</v>
      </c>
      <c r="D159">
        <v>2.41</v>
      </c>
      <c r="E159">
        <f t="shared" si="16"/>
        <v>1.6338983050847458</v>
      </c>
      <c r="F159">
        <f>(4/3)*3.14*(B159/2)*(C159/2)*(D159/2)</f>
        <v>17.933476766666672</v>
      </c>
      <c r="G159" t="s">
        <v>15</v>
      </c>
      <c r="I159">
        <v>5</v>
      </c>
      <c r="J159">
        <v>2</v>
      </c>
      <c r="K159">
        <v>2</v>
      </c>
      <c r="L159">
        <v>5</v>
      </c>
      <c r="M159">
        <v>5</v>
      </c>
      <c r="N159">
        <v>5</v>
      </c>
      <c r="O159">
        <v>4</v>
      </c>
      <c r="P159">
        <v>5</v>
      </c>
      <c r="Q159">
        <f t="shared" si="15"/>
        <v>26</v>
      </c>
      <c r="R159">
        <v>3.5211000000000001</v>
      </c>
      <c r="S159">
        <f>ABS(F159-W$6)</f>
        <v>9.4924539299999964</v>
      </c>
    </row>
    <row r="160" spans="1:19" x14ac:dyDescent="0.2">
      <c r="A160" t="s">
        <v>140</v>
      </c>
      <c r="B160">
        <v>4.5599999999999996</v>
      </c>
      <c r="C160">
        <v>2.5299999999999998</v>
      </c>
      <c r="D160">
        <v>2.2799999999999998</v>
      </c>
      <c r="E160">
        <f t="shared" si="16"/>
        <v>1.8023715415019763</v>
      </c>
      <c r="F160">
        <f>(4/3)*3.14*(B160/2)*(C160/2)*(D160/2)</f>
        <v>13.765709759999995</v>
      </c>
      <c r="G160" t="s">
        <v>15</v>
      </c>
      <c r="I160">
        <v>5</v>
      </c>
      <c r="J160">
        <v>1</v>
      </c>
      <c r="K160">
        <v>3</v>
      </c>
      <c r="L160">
        <v>4</v>
      </c>
      <c r="M160">
        <v>5</v>
      </c>
      <c r="N160">
        <v>5</v>
      </c>
      <c r="O160">
        <v>4</v>
      </c>
      <c r="P160">
        <v>5</v>
      </c>
      <c r="Q160">
        <f t="shared" si="15"/>
        <v>24</v>
      </c>
      <c r="R160">
        <v>3.5495999999999999</v>
      </c>
      <c r="S160">
        <f>ABS(F160-W$6)</f>
        <v>13.660220936666674</v>
      </c>
    </row>
    <row r="161" spans="1:19" x14ac:dyDescent="0.2">
      <c r="A161" t="s">
        <v>141</v>
      </c>
      <c r="B161">
        <v>5.52</v>
      </c>
      <c r="C161">
        <v>2.97</v>
      </c>
      <c r="D161">
        <v>2.2999999999999998</v>
      </c>
      <c r="E161">
        <f t="shared" si="16"/>
        <v>1.8585858585858583</v>
      </c>
      <c r="F161">
        <f>(4/3)*3.14*(B161/2)*(C161/2)*(D161/2)</f>
        <v>19.733392800000001</v>
      </c>
      <c r="G161" t="s">
        <v>15</v>
      </c>
      <c r="I161">
        <v>5</v>
      </c>
      <c r="J161">
        <v>3</v>
      </c>
      <c r="K161">
        <v>2</v>
      </c>
      <c r="L161">
        <v>5</v>
      </c>
      <c r="M161">
        <v>5</v>
      </c>
      <c r="N161">
        <v>5</v>
      </c>
      <c r="O161">
        <v>2</v>
      </c>
      <c r="P161">
        <v>4</v>
      </c>
      <c r="Q161">
        <f t="shared" si="15"/>
        <v>24</v>
      </c>
      <c r="R161">
        <v>3.5531999999999999</v>
      </c>
      <c r="S161">
        <f>ABS(F161-W$6)</f>
        <v>7.6925378966666678</v>
      </c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35D8-8FC4-D34B-AEAE-22F088F8468B}">
  <dimension ref="A1:BC75"/>
  <sheetViews>
    <sheetView zoomScaleNormal="100" zoomScalePageLayoutView="61" workbookViewId="0">
      <selection activeCell="A17" sqref="A17:R75"/>
    </sheetView>
  </sheetViews>
  <sheetFormatPr baseColWidth="10" defaultRowHeight="16" x14ac:dyDescent="0.2"/>
  <cols>
    <col min="1" max="1" width="9.33203125" customWidth="1"/>
    <col min="2" max="2" width="9" customWidth="1"/>
    <col min="3" max="3" width="9.83203125" customWidth="1"/>
    <col min="4" max="4" width="9.5" customWidth="1"/>
    <col min="5" max="5" width="12.1640625" bestFit="1" customWidth="1"/>
    <col min="6" max="6" width="12.33203125" customWidth="1"/>
    <col min="7" max="7" width="12.1640625" bestFit="1" customWidth="1"/>
    <col min="8" max="8" width="7.5" customWidth="1"/>
    <col min="9" max="9" width="7.6640625" customWidth="1"/>
    <col min="10" max="10" width="8.1640625" customWidth="1"/>
    <col min="11" max="11" width="6.33203125" customWidth="1"/>
    <col min="12" max="12" width="5.33203125" customWidth="1"/>
    <col min="13" max="13" width="8.83203125" customWidth="1"/>
    <col min="14" max="14" width="10.6640625" customWidth="1"/>
    <col min="15" max="15" width="12.5" customWidth="1"/>
    <col min="16" max="16" width="8.33203125" customWidth="1"/>
    <col min="17" max="17" width="7.16406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114</v>
      </c>
      <c r="F1" t="s">
        <v>240</v>
      </c>
      <c r="G1" t="s">
        <v>238</v>
      </c>
      <c r="H1" t="s">
        <v>254</v>
      </c>
      <c r="I1" t="s">
        <v>5</v>
      </c>
      <c r="J1" t="s">
        <v>9</v>
      </c>
      <c r="K1" t="s">
        <v>10</v>
      </c>
      <c r="L1" t="s">
        <v>142</v>
      </c>
      <c r="M1" t="s">
        <v>8</v>
      </c>
      <c r="N1" t="s">
        <v>253</v>
      </c>
      <c r="O1" t="s">
        <v>91</v>
      </c>
      <c r="P1" t="s">
        <v>241</v>
      </c>
      <c r="Q1" t="s">
        <v>239</v>
      </c>
      <c r="R1" t="s">
        <v>258</v>
      </c>
      <c r="S1" t="s">
        <v>255</v>
      </c>
      <c r="V1" t="s">
        <v>242</v>
      </c>
      <c r="W1" t="s">
        <v>229</v>
      </c>
      <c r="Y1" t="s">
        <v>225</v>
      </c>
      <c r="Z1" t="s">
        <v>233</v>
      </c>
      <c r="AA1" t="s">
        <v>234</v>
      </c>
      <c r="AB1" t="s">
        <v>235</v>
      </c>
      <c r="AC1" t="s">
        <v>236</v>
      </c>
      <c r="AD1" t="s">
        <v>237</v>
      </c>
      <c r="AE1" t="s">
        <v>238</v>
      </c>
      <c r="AF1" t="s">
        <v>4</v>
      </c>
      <c r="AG1" t="s">
        <v>188</v>
      </c>
      <c r="AH1" t="s">
        <v>5</v>
      </c>
      <c r="AI1" t="s">
        <v>9</v>
      </c>
      <c r="AJ1" t="s">
        <v>10</v>
      </c>
      <c r="AK1" t="s">
        <v>12</v>
      </c>
      <c r="AL1" t="s">
        <v>8</v>
      </c>
      <c r="AM1" t="s">
        <v>85</v>
      </c>
      <c r="AN1" t="s">
        <v>91</v>
      </c>
      <c r="AO1" t="s">
        <v>89</v>
      </c>
      <c r="AP1" t="s">
        <v>6</v>
      </c>
      <c r="AQ1" t="s">
        <v>70</v>
      </c>
      <c r="AR1" t="s">
        <v>90</v>
      </c>
      <c r="AU1" t="s">
        <v>89</v>
      </c>
      <c r="AV1" t="s">
        <v>70</v>
      </c>
      <c r="AW1" t="s">
        <v>90</v>
      </c>
      <c r="AY1" t="s">
        <v>225</v>
      </c>
      <c r="AZ1" t="s">
        <v>226</v>
      </c>
      <c r="BA1" t="s">
        <v>225</v>
      </c>
      <c r="BB1" t="s">
        <v>114</v>
      </c>
      <c r="BC1" t="s">
        <v>239</v>
      </c>
    </row>
    <row r="2" spans="1:55" x14ac:dyDescent="0.2">
      <c r="A2" t="s">
        <v>14</v>
      </c>
      <c r="B2">
        <v>6.31</v>
      </c>
      <c r="C2">
        <v>2.99</v>
      </c>
      <c r="D2">
        <v>2.2599999999999998</v>
      </c>
      <c r="E2">
        <f>B2/C2</f>
        <v>2.1103678929765883</v>
      </c>
      <c r="F2">
        <f>(4/3)*3.14*(B2/2)*(C2/2)*(D2/2)</f>
        <v>22.314511526666667</v>
      </c>
      <c r="G2">
        <f>ABS(F2-W$6)</f>
        <v>3.7883084733333305</v>
      </c>
      <c r="H2" t="s">
        <v>22</v>
      </c>
      <c r="I2">
        <v>5</v>
      </c>
      <c r="J2">
        <v>5</v>
      </c>
      <c r="K2">
        <v>2</v>
      </c>
      <c r="L2">
        <v>2</v>
      </c>
      <c r="M2">
        <v>1</v>
      </c>
      <c r="N2">
        <v>1</v>
      </c>
      <c r="O2">
        <v>1</v>
      </c>
      <c r="P2">
        <v>1</v>
      </c>
      <c r="Q2">
        <f t="shared" ref="Q2:Q16" si="0">SUM(J2)+SUM(L2:P2)</f>
        <v>11</v>
      </c>
      <c r="R2">
        <v>3.532</v>
      </c>
      <c r="S2">
        <v>3.4992000000000001</v>
      </c>
      <c r="V2" t="s">
        <v>230</v>
      </c>
      <c r="W2">
        <v>6.52</v>
      </c>
      <c r="Y2" t="s">
        <v>164</v>
      </c>
      <c r="Z2">
        <f xml:space="preserve"> AVERAGE(B2:B16)</f>
        <v>5.6606666666666667</v>
      </c>
      <c r="AA2">
        <f>AVERAGE(C2:C16)</f>
        <v>2.9733333333333336</v>
      </c>
      <c r="AB2">
        <f>AVERAGE(D2:D16)</f>
        <v>2.3286666666666664</v>
      </c>
      <c r="AC2">
        <f>AVERAGE(E2:E16)</f>
        <v>1.907024627571053</v>
      </c>
      <c r="AD2">
        <f>AVERAGE(F2:F16)</f>
        <v>20.599597037777773</v>
      </c>
      <c r="AE2">
        <f>ABS(AD2-W$6)</f>
        <v>5.5032229622222246</v>
      </c>
      <c r="AF2">
        <f>5/21</f>
        <v>0.23809523809523808</v>
      </c>
      <c r="AV2">
        <v>5</v>
      </c>
      <c r="AW2">
        <v>1</v>
      </c>
      <c r="AY2" t="s">
        <v>113</v>
      </c>
      <c r="AZ2">
        <v>1.907</v>
      </c>
      <c r="BA2">
        <v>1</v>
      </c>
      <c r="BB2">
        <f t="shared" ref="BB2:BB16" si="1">B2/C2</f>
        <v>2.1103678929765883</v>
      </c>
      <c r="BC2">
        <v>15</v>
      </c>
    </row>
    <row r="3" spans="1:55" x14ac:dyDescent="0.2">
      <c r="A3" t="s">
        <v>21</v>
      </c>
      <c r="B3">
        <v>5.43</v>
      </c>
      <c r="C3">
        <v>3.1</v>
      </c>
      <c r="D3">
        <v>2.1800000000000002</v>
      </c>
      <c r="E3">
        <f t="shared" ref="E3:E66" si="2">B3/C3</f>
        <v>1.7516129032258063</v>
      </c>
      <c r="F3">
        <f t="shared" ref="F3:F66" si="3">(4/3)*3.14*(B3/2)*(C3/2)*(D3/2)</f>
        <v>19.204208600000001</v>
      </c>
      <c r="G3">
        <f>ABS(F3-W$6)</f>
        <v>6.8986113999999965</v>
      </c>
      <c r="H3" t="s">
        <v>22</v>
      </c>
      <c r="I3">
        <v>5</v>
      </c>
      <c r="J3">
        <v>5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f t="shared" si="0"/>
        <v>10</v>
      </c>
      <c r="R3">
        <v>3.5019999999999998</v>
      </c>
      <c r="V3" t="s">
        <v>231</v>
      </c>
      <c r="W3">
        <v>3.06</v>
      </c>
      <c r="Y3" t="s">
        <v>165</v>
      </c>
      <c r="Z3">
        <f>AVERAGE(B18:B33)</f>
        <v>5.456875000000001</v>
      </c>
      <c r="AA3">
        <f>AVERAGE(C18:C33)</f>
        <v>3.046875</v>
      </c>
      <c r="AB3">
        <f>AVERAGE(D18:D33)</f>
        <v>2.4631249999999998</v>
      </c>
      <c r="AC3">
        <f>AVERAGE(E18:E33)</f>
        <v>1.8000121062684358</v>
      </c>
      <c r="AD3">
        <f>AVERAGE(F18:F33)</f>
        <v>21.61413364354167</v>
      </c>
      <c r="AE3">
        <f t="shared" ref="AE3:AE5" si="4">ABS(AD3-W$6)</f>
        <v>4.4886863564583273</v>
      </c>
      <c r="AF3">
        <f>6/23</f>
        <v>0.2608695652173913</v>
      </c>
      <c r="AV3">
        <v>4</v>
      </c>
      <c r="AW3">
        <v>1</v>
      </c>
      <c r="AY3" t="s">
        <v>115</v>
      </c>
      <c r="AZ3">
        <v>1.8</v>
      </c>
      <c r="BA3">
        <v>1</v>
      </c>
      <c r="BB3">
        <f t="shared" si="1"/>
        <v>1.7516129032258063</v>
      </c>
      <c r="BC3">
        <v>15</v>
      </c>
    </row>
    <row r="4" spans="1:55" x14ac:dyDescent="0.2">
      <c r="A4" t="s">
        <v>27</v>
      </c>
      <c r="B4">
        <v>6.09</v>
      </c>
      <c r="C4">
        <v>3.06</v>
      </c>
      <c r="D4">
        <v>2.44</v>
      </c>
      <c r="E4">
        <f t="shared" si="2"/>
        <v>1.9901960784313724</v>
      </c>
      <c r="F4">
        <f t="shared" si="3"/>
        <v>23.796163439999997</v>
      </c>
      <c r="G4">
        <f t="shared" ref="G4:G67" si="5">ABS(F4-W$6)</f>
        <v>2.3066565600000004</v>
      </c>
      <c r="H4" t="s">
        <v>22</v>
      </c>
      <c r="I4">
        <v>5</v>
      </c>
      <c r="J4">
        <v>5</v>
      </c>
      <c r="K4">
        <v>1</v>
      </c>
      <c r="L4">
        <v>2</v>
      </c>
      <c r="M4">
        <v>1</v>
      </c>
      <c r="N4">
        <v>2</v>
      </c>
      <c r="O4">
        <v>2</v>
      </c>
      <c r="P4">
        <v>1</v>
      </c>
      <c r="Q4">
        <f t="shared" si="0"/>
        <v>13</v>
      </c>
      <c r="R4">
        <v>3.4887999999999999</v>
      </c>
      <c r="V4" t="s">
        <v>232</v>
      </c>
      <c r="W4">
        <v>2.5</v>
      </c>
      <c r="Y4" t="s">
        <v>192</v>
      </c>
      <c r="Z4">
        <f>AVERAGE(B35:B55)</f>
        <v>5.3566666666666674</v>
      </c>
      <c r="AA4">
        <f>AVERAGE(C35:C55)</f>
        <v>3.0561904761904759</v>
      </c>
      <c r="AB4">
        <f>AVERAGE(D35:D55)</f>
        <v>2.5538095238095235</v>
      </c>
      <c r="AC4">
        <f>AVERAGE(E35:E55)</f>
        <v>1.756581093673842</v>
      </c>
      <c r="AD4">
        <f>AVERAGE(F35:F55)</f>
        <v>22.085625961587301</v>
      </c>
      <c r="AE4">
        <f t="shared" si="4"/>
        <v>4.017194038412697</v>
      </c>
      <c r="AF4">
        <f>7/21</f>
        <v>0.33333333333333331</v>
      </c>
      <c r="AV4">
        <v>3</v>
      </c>
      <c r="AW4">
        <v>1</v>
      </c>
      <c r="AY4" t="s">
        <v>119</v>
      </c>
      <c r="AZ4">
        <v>1.7569999999999999</v>
      </c>
      <c r="BA4">
        <v>1</v>
      </c>
      <c r="BB4">
        <f t="shared" si="1"/>
        <v>1.9901960784313724</v>
      </c>
      <c r="BC4">
        <v>18</v>
      </c>
    </row>
    <row r="5" spans="1:55" x14ac:dyDescent="0.2">
      <c r="A5" t="s">
        <v>32</v>
      </c>
      <c r="B5">
        <v>5.58</v>
      </c>
      <c r="C5">
        <v>3.1</v>
      </c>
      <c r="D5">
        <v>2.6</v>
      </c>
      <c r="E5">
        <f t="shared" si="2"/>
        <v>1.8</v>
      </c>
      <c r="F5">
        <f t="shared" si="3"/>
        <v>23.536811999999998</v>
      </c>
      <c r="G5">
        <f t="shared" si="5"/>
        <v>2.5660080000000001</v>
      </c>
      <c r="H5" t="s">
        <v>22</v>
      </c>
      <c r="I5">
        <v>5</v>
      </c>
      <c r="J5">
        <v>4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f t="shared" si="0"/>
        <v>13</v>
      </c>
      <c r="R5">
        <v>3.4521000000000002</v>
      </c>
      <c r="V5" t="s">
        <v>114</v>
      </c>
      <c r="W5">
        <f>W2/W3</f>
        <v>2.130718954248366</v>
      </c>
      <c r="Y5" t="s">
        <v>143</v>
      </c>
      <c r="Z5">
        <f>AVERAGE(B57:B75)</f>
        <v>5.4310526315789467</v>
      </c>
      <c r="AA5">
        <f>AVERAGE(C57:C75)</f>
        <v>3.0015789473684209</v>
      </c>
      <c r="AB5">
        <f>AVERAGE(D57:D75)</f>
        <v>2.4047368421052631</v>
      </c>
      <c r="AC5">
        <f>AVERAGE(E57:E75)</f>
        <v>1.8148178507442616</v>
      </c>
      <c r="AD5">
        <f>AVERAGE(F57:F75)</f>
        <v>20.798446094736843</v>
      </c>
      <c r="AE5">
        <f t="shared" si="4"/>
        <v>5.3043739052631551</v>
      </c>
      <c r="AF5">
        <f>8/18</f>
        <v>0.44444444444444442</v>
      </c>
      <c r="AV5">
        <v>4</v>
      </c>
      <c r="AW5">
        <v>1</v>
      </c>
      <c r="AY5" t="s">
        <v>122</v>
      </c>
      <c r="AZ5">
        <v>1.8149999999999999</v>
      </c>
      <c r="BA5">
        <v>1</v>
      </c>
      <c r="BB5">
        <f t="shared" si="1"/>
        <v>1.8</v>
      </c>
      <c r="BC5">
        <v>18</v>
      </c>
    </row>
    <row r="6" spans="1:55" x14ac:dyDescent="0.2">
      <c r="A6" t="s">
        <v>37</v>
      </c>
      <c r="B6">
        <v>5.58</v>
      </c>
      <c r="C6">
        <v>2.86</v>
      </c>
      <c r="D6">
        <v>2.1800000000000002</v>
      </c>
      <c r="E6">
        <f t="shared" si="2"/>
        <v>1.9510489510489513</v>
      </c>
      <c r="F6">
        <f t="shared" si="3"/>
        <v>18.206862959999999</v>
      </c>
      <c r="G6">
        <f t="shared" si="5"/>
        <v>7.895957039999999</v>
      </c>
      <c r="H6" t="s">
        <v>15</v>
      </c>
      <c r="I6">
        <v>5</v>
      </c>
      <c r="J6">
        <v>4</v>
      </c>
      <c r="K6">
        <v>2</v>
      </c>
      <c r="L6">
        <v>2</v>
      </c>
      <c r="M6">
        <v>1</v>
      </c>
      <c r="N6">
        <v>2</v>
      </c>
      <c r="O6">
        <v>2</v>
      </c>
      <c r="P6">
        <v>1</v>
      </c>
      <c r="Q6">
        <f t="shared" si="0"/>
        <v>12</v>
      </c>
      <c r="R6">
        <v>3.5314999999999999</v>
      </c>
      <c r="V6" t="s">
        <v>237</v>
      </c>
      <c r="W6">
        <f>(4/3)*3.14*(W2/2)*(W3/2)*(W4/2)</f>
        <v>26.102819999999998</v>
      </c>
      <c r="AV6">
        <v>3</v>
      </c>
      <c r="AW6">
        <v>2</v>
      </c>
      <c r="BA6">
        <v>1</v>
      </c>
      <c r="BB6">
        <f t="shared" si="1"/>
        <v>1.9510489510489513</v>
      </c>
      <c r="BC6">
        <v>17</v>
      </c>
    </row>
    <row r="7" spans="1:55" x14ac:dyDescent="0.2">
      <c r="A7" t="s">
        <v>44</v>
      </c>
      <c r="B7">
        <v>5.96</v>
      </c>
      <c r="C7">
        <v>2.98</v>
      </c>
      <c r="D7">
        <v>2.64</v>
      </c>
      <c r="E7">
        <f t="shared" si="2"/>
        <v>2</v>
      </c>
      <c r="F7">
        <f t="shared" si="3"/>
        <v>24.538321279999998</v>
      </c>
      <c r="G7">
        <f t="shared" si="5"/>
        <v>1.5644987199999996</v>
      </c>
      <c r="H7" t="s">
        <v>15</v>
      </c>
      <c r="I7">
        <v>5</v>
      </c>
      <c r="J7">
        <v>5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f t="shared" si="0"/>
        <v>12</v>
      </c>
      <c r="R7">
        <v>3.5078999999999998</v>
      </c>
      <c r="AV7">
        <v>2</v>
      </c>
      <c r="AW7">
        <v>4</v>
      </c>
      <c r="BA7">
        <v>1</v>
      </c>
      <c r="BB7">
        <f t="shared" si="1"/>
        <v>2</v>
      </c>
      <c r="BC7">
        <v>17</v>
      </c>
    </row>
    <row r="8" spans="1:55" x14ac:dyDescent="0.2">
      <c r="A8" t="s">
        <v>45</v>
      </c>
      <c r="B8">
        <v>5.67</v>
      </c>
      <c r="C8">
        <v>3.04</v>
      </c>
      <c r="D8">
        <v>2.23</v>
      </c>
      <c r="E8">
        <f t="shared" si="2"/>
        <v>1.8651315789473684</v>
      </c>
      <c r="F8">
        <f t="shared" si="3"/>
        <v>20.115920159999998</v>
      </c>
      <c r="G8">
        <f t="shared" si="5"/>
        <v>5.9868998399999995</v>
      </c>
      <c r="H8" t="s">
        <v>22</v>
      </c>
      <c r="I8">
        <v>5</v>
      </c>
      <c r="J8">
        <v>5</v>
      </c>
      <c r="K8">
        <v>1</v>
      </c>
      <c r="L8">
        <v>1</v>
      </c>
      <c r="M8">
        <v>1</v>
      </c>
      <c r="N8">
        <v>2</v>
      </c>
      <c r="O8">
        <v>2</v>
      </c>
      <c r="P8">
        <v>2</v>
      </c>
      <c r="Q8">
        <f t="shared" si="0"/>
        <v>13</v>
      </c>
      <c r="R8">
        <v>3.5118999999999998</v>
      </c>
      <c r="AV8">
        <v>3</v>
      </c>
      <c r="AW8">
        <v>1</v>
      </c>
      <c r="BA8">
        <v>1</v>
      </c>
      <c r="BB8">
        <f t="shared" si="1"/>
        <v>1.8651315789473684</v>
      </c>
      <c r="BC8">
        <v>18</v>
      </c>
    </row>
    <row r="9" spans="1:55" x14ac:dyDescent="0.2">
      <c r="A9" t="s">
        <v>46</v>
      </c>
      <c r="B9">
        <v>5.33</v>
      </c>
      <c r="C9">
        <v>2.99</v>
      </c>
      <c r="D9">
        <v>2.14</v>
      </c>
      <c r="E9">
        <f t="shared" si="2"/>
        <v>1.7826086956521738</v>
      </c>
      <c r="F9">
        <f t="shared" si="3"/>
        <v>17.848041553333331</v>
      </c>
      <c r="G9">
        <f t="shared" si="5"/>
        <v>8.2547784466666663</v>
      </c>
      <c r="H9" t="s">
        <v>22</v>
      </c>
      <c r="I9">
        <v>5</v>
      </c>
      <c r="J9">
        <v>5</v>
      </c>
      <c r="K9">
        <v>2</v>
      </c>
      <c r="L9">
        <v>2</v>
      </c>
      <c r="M9">
        <v>1</v>
      </c>
      <c r="N9">
        <v>1</v>
      </c>
      <c r="O9">
        <v>1</v>
      </c>
      <c r="P9">
        <v>3</v>
      </c>
      <c r="Q9">
        <f t="shared" si="0"/>
        <v>13</v>
      </c>
      <c r="R9">
        <v>3.4817</v>
      </c>
      <c r="AV9">
        <v>4</v>
      </c>
      <c r="AW9">
        <v>1</v>
      </c>
      <c r="BA9">
        <v>1</v>
      </c>
      <c r="BB9">
        <f t="shared" si="1"/>
        <v>1.7826086956521738</v>
      </c>
      <c r="BC9">
        <v>18</v>
      </c>
    </row>
    <row r="10" spans="1:55" x14ac:dyDescent="0.2">
      <c r="A10" t="s">
        <v>47</v>
      </c>
      <c r="B10">
        <v>5.6</v>
      </c>
      <c r="C10">
        <v>3.16</v>
      </c>
      <c r="D10">
        <v>2.37</v>
      </c>
      <c r="E10">
        <f t="shared" si="2"/>
        <v>1.7721518987341771</v>
      </c>
      <c r="F10">
        <f t="shared" si="3"/>
        <v>21.948348799999998</v>
      </c>
      <c r="G10">
        <f t="shared" si="5"/>
        <v>4.1544711999999997</v>
      </c>
      <c r="H10" t="s">
        <v>15</v>
      </c>
      <c r="I10">
        <v>5</v>
      </c>
      <c r="J10">
        <v>4</v>
      </c>
      <c r="K10">
        <v>2</v>
      </c>
      <c r="L10">
        <v>1</v>
      </c>
      <c r="M10">
        <v>2</v>
      </c>
      <c r="N10">
        <v>1</v>
      </c>
      <c r="O10">
        <v>1</v>
      </c>
      <c r="P10">
        <v>2</v>
      </c>
      <c r="Q10">
        <f>SUM(J10)+SUM(L10:P10)</f>
        <v>11</v>
      </c>
      <c r="R10">
        <v>3.4664999999999999</v>
      </c>
      <c r="AV10">
        <v>3</v>
      </c>
      <c r="AW10">
        <v>1</v>
      </c>
      <c r="BA10">
        <v>1</v>
      </c>
      <c r="BB10">
        <f t="shared" si="1"/>
        <v>1.7721518987341771</v>
      </c>
      <c r="BC10">
        <v>16</v>
      </c>
    </row>
    <row r="11" spans="1:55" x14ac:dyDescent="0.2">
      <c r="A11" t="s">
        <v>48</v>
      </c>
      <c r="B11">
        <v>4.93</v>
      </c>
      <c r="C11">
        <v>2.61</v>
      </c>
      <c r="D11">
        <v>2.2200000000000002</v>
      </c>
      <c r="E11">
        <f t="shared" si="2"/>
        <v>1.8888888888888888</v>
      </c>
      <c r="F11">
        <f t="shared" si="3"/>
        <v>14.94922914</v>
      </c>
      <c r="G11">
        <f t="shared" si="5"/>
        <v>11.153590859999998</v>
      </c>
      <c r="H11" t="s">
        <v>22</v>
      </c>
      <c r="I11">
        <v>5</v>
      </c>
      <c r="J11">
        <v>4</v>
      </c>
      <c r="K11">
        <v>3</v>
      </c>
      <c r="L11">
        <v>1</v>
      </c>
      <c r="M11">
        <v>1</v>
      </c>
      <c r="N11">
        <v>1</v>
      </c>
      <c r="O11">
        <v>1</v>
      </c>
      <c r="P11">
        <v>2</v>
      </c>
      <c r="Q11">
        <f t="shared" si="0"/>
        <v>10</v>
      </c>
      <c r="R11">
        <v>3.4790999999999999</v>
      </c>
      <c r="AV11">
        <v>2</v>
      </c>
      <c r="AW11">
        <v>2</v>
      </c>
      <c r="BA11">
        <v>1</v>
      </c>
      <c r="BB11">
        <f t="shared" si="1"/>
        <v>1.8888888888888888</v>
      </c>
      <c r="BC11">
        <v>15</v>
      </c>
    </row>
    <row r="12" spans="1:55" x14ac:dyDescent="0.2">
      <c r="A12" t="s">
        <v>49</v>
      </c>
      <c r="B12">
        <v>5.2</v>
      </c>
      <c r="C12">
        <v>3.2</v>
      </c>
      <c r="D12">
        <v>2.2400000000000002</v>
      </c>
      <c r="E12">
        <f t="shared" si="2"/>
        <v>1.625</v>
      </c>
      <c r="F12">
        <f t="shared" si="3"/>
        <v>19.506517333333335</v>
      </c>
      <c r="G12">
        <f t="shared" si="5"/>
        <v>6.5963026666666629</v>
      </c>
      <c r="H12" t="s">
        <v>15</v>
      </c>
      <c r="I12">
        <v>5</v>
      </c>
      <c r="J12">
        <v>5</v>
      </c>
      <c r="K12">
        <v>2</v>
      </c>
      <c r="L12">
        <v>2</v>
      </c>
      <c r="M12">
        <v>1</v>
      </c>
      <c r="N12">
        <v>1</v>
      </c>
      <c r="O12">
        <v>1</v>
      </c>
      <c r="P12">
        <v>2</v>
      </c>
      <c r="Q12">
        <f t="shared" si="0"/>
        <v>12</v>
      </c>
      <c r="R12">
        <v>3.4973999999999998</v>
      </c>
      <c r="AV12">
        <v>3</v>
      </c>
      <c r="AW12">
        <v>2</v>
      </c>
      <c r="BA12">
        <v>1</v>
      </c>
      <c r="BB12">
        <f t="shared" si="1"/>
        <v>1.625</v>
      </c>
      <c r="BC12">
        <v>17</v>
      </c>
    </row>
    <row r="13" spans="1:55" x14ac:dyDescent="0.2">
      <c r="A13" t="s">
        <v>50</v>
      </c>
      <c r="B13">
        <v>4.91</v>
      </c>
      <c r="C13">
        <v>2.74</v>
      </c>
      <c r="D13">
        <v>2.2999999999999998</v>
      </c>
      <c r="E13">
        <f t="shared" si="2"/>
        <v>1.7919708029197079</v>
      </c>
      <c r="F13">
        <f t="shared" si="3"/>
        <v>16.193409133333333</v>
      </c>
      <c r="G13">
        <f t="shared" si="5"/>
        <v>9.9094108666666649</v>
      </c>
      <c r="H13" t="s">
        <v>15</v>
      </c>
      <c r="I13">
        <v>5</v>
      </c>
      <c r="J13">
        <v>5</v>
      </c>
      <c r="K13">
        <v>1</v>
      </c>
      <c r="L13">
        <v>1</v>
      </c>
      <c r="M13">
        <v>1</v>
      </c>
      <c r="N13">
        <v>1</v>
      </c>
      <c r="O13">
        <v>1</v>
      </c>
      <c r="P13">
        <v>2</v>
      </c>
      <c r="Q13">
        <f t="shared" si="0"/>
        <v>11</v>
      </c>
      <c r="R13">
        <v>3.5162</v>
      </c>
      <c r="AV13">
        <v>2</v>
      </c>
      <c r="AW13">
        <v>2</v>
      </c>
      <c r="BA13">
        <v>1</v>
      </c>
      <c r="BB13">
        <f t="shared" si="1"/>
        <v>1.7919708029197079</v>
      </c>
      <c r="BC13">
        <v>16</v>
      </c>
    </row>
    <row r="14" spans="1:55" x14ac:dyDescent="0.2">
      <c r="A14" t="s">
        <v>51</v>
      </c>
      <c r="B14">
        <v>6.45</v>
      </c>
      <c r="C14">
        <v>3.06</v>
      </c>
      <c r="D14">
        <v>2.35</v>
      </c>
      <c r="E14">
        <f t="shared" si="2"/>
        <v>2.107843137254902</v>
      </c>
      <c r="F14">
        <f t="shared" si="3"/>
        <v>24.273220500000004</v>
      </c>
      <c r="G14">
        <f t="shared" si="5"/>
        <v>1.8295994999999934</v>
      </c>
      <c r="H14" t="s">
        <v>22</v>
      </c>
      <c r="I14">
        <v>5</v>
      </c>
      <c r="J14">
        <v>5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f t="shared" si="0"/>
        <v>10</v>
      </c>
      <c r="R14">
        <v>3.4777</v>
      </c>
      <c r="AV14">
        <v>2</v>
      </c>
      <c r="AW14">
        <v>1</v>
      </c>
      <c r="BA14">
        <v>1</v>
      </c>
      <c r="BB14">
        <f t="shared" si="1"/>
        <v>2.107843137254902</v>
      </c>
      <c r="BC14">
        <v>15</v>
      </c>
    </row>
    <row r="15" spans="1:55" x14ac:dyDescent="0.2">
      <c r="A15" t="s">
        <v>52</v>
      </c>
      <c r="B15">
        <v>5.93</v>
      </c>
      <c r="C15">
        <v>3</v>
      </c>
      <c r="D15">
        <v>2.59</v>
      </c>
      <c r="E15">
        <f t="shared" si="2"/>
        <v>1.9766666666666666</v>
      </c>
      <c r="F15">
        <f t="shared" si="3"/>
        <v>24.113159</v>
      </c>
      <c r="G15">
        <f t="shared" si="5"/>
        <v>1.9896609999999981</v>
      </c>
      <c r="H15" t="s">
        <v>22</v>
      </c>
      <c r="I15">
        <v>5</v>
      </c>
      <c r="J15">
        <v>3</v>
      </c>
      <c r="K15">
        <v>3</v>
      </c>
      <c r="L15">
        <v>1</v>
      </c>
      <c r="M15">
        <v>2</v>
      </c>
      <c r="N15">
        <v>1</v>
      </c>
      <c r="O15">
        <v>1</v>
      </c>
      <c r="P15">
        <v>1</v>
      </c>
      <c r="Q15">
        <f t="shared" si="0"/>
        <v>9</v>
      </c>
      <c r="R15">
        <v>3.4538000000000002</v>
      </c>
      <c r="AV15">
        <v>2</v>
      </c>
      <c r="AW15">
        <v>2</v>
      </c>
      <c r="BA15">
        <v>1</v>
      </c>
      <c r="BB15">
        <f t="shared" si="1"/>
        <v>1.9766666666666666</v>
      </c>
      <c r="BC15">
        <v>14</v>
      </c>
    </row>
    <row r="16" spans="1:55" x14ac:dyDescent="0.2">
      <c r="A16" t="s">
        <v>53</v>
      </c>
      <c r="B16">
        <v>5.94</v>
      </c>
      <c r="C16">
        <v>2.71</v>
      </c>
      <c r="D16">
        <v>2.19</v>
      </c>
      <c r="E16">
        <f t="shared" si="2"/>
        <v>2.1918819188191883</v>
      </c>
      <c r="F16">
        <f t="shared" si="3"/>
        <v>18.449230139999997</v>
      </c>
      <c r="G16">
        <f t="shared" si="5"/>
        <v>7.6535898600000003</v>
      </c>
      <c r="H16" t="s">
        <v>15</v>
      </c>
      <c r="I16">
        <v>5</v>
      </c>
      <c r="J16">
        <v>3</v>
      </c>
      <c r="K16">
        <v>2</v>
      </c>
      <c r="L16">
        <v>1</v>
      </c>
      <c r="M16">
        <v>2</v>
      </c>
      <c r="N16">
        <v>2</v>
      </c>
      <c r="O16">
        <v>2</v>
      </c>
      <c r="P16">
        <v>1</v>
      </c>
      <c r="Q16">
        <f t="shared" si="0"/>
        <v>11</v>
      </c>
      <c r="R16">
        <v>3.5032999999999999</v>
      </c>
      <c r="AV16">
        <v>3</v>
      </c>
      <c r="AW16">
        <v>2</v>
      </c>
      <c r="BA16">
        <v>1</v>
      </c>
      <c r="BB16">
        <f t="shared" si="1"/>
        <v>2.1918819188191883</v>
      </c>
      <c r="BC16">
        <v>16</v>
      </c>
    </row>
    <row r="17" spans="1:55" x14ac:dyDescent="0.2">
      <c r="A17" t="s">
        <v>0</v>
      </c>
      <c r="B17" t="s">
        <v>1</v>
      </c>
      <c r="C17" t="s">
        <v>2</v>
      </c>
      <c r="D17" t="s">
        <v>3</v>
      </c>
      <c r="E17" t="s">
        <v>114</v>
      </c>
      <c r="F17" t="s">
        <v>237</v>
      </c>
      <c r="G17" t="s">
        <v>238</v>
      </c>
      <c r="H17" t="s">
        <v>4</v>
      </c>
      <c r="I17" t="s">
        <v>5</v>
      </c>
      <c r="J17" t="s">
        <v>9</v>
      </c>
      <c r="K17" t="s">
        <v>10</v>
      </c>
      <c r="L17" t="s">
        <v>142</v>
      </c>
      <c r="M17" t="s">
        <v>8</v>
      </c>
      <c r="N17" t="s">
        <v>253</v>
      </c>
      <c r="O17" t="s">
        <v>91</v>
      </c>
      <c r="P17" t="s">
        <v>241</v>
      </c>
      <c r="Q17" t="s">
        <v>239</v>
      </c>
      <c r="R17" t="s">
        <v>255</v>
      </c>
      <c r="AU17" t="s">
        <v>89</v>
      </c>
      <c r="AV17" t="s">
        <v>70</v>
      </c>
      <c r="AW17" t="s">
        <v>90</v>
      </c>
      <c r="BA17">
        <v>2</v>
      </c>
      <c r="BB17">
        <f t="shared" ref="BB17:BB32" si="6">B18/C18</f>
        <v>1.8499999999999999</v>
      </c>
      <c r="BC17">
        <v>17</v>
      </c>
    </row>
    <row r="18" spans="1:55" x14ac:dyDescent="0.2">
      <c r="A18" t="s">
        <v>54</v>
      </c>
      <c r="B18">
        <v>5.55</v>
      </c>
      <c r="C18">
        <v>3</v>
      </c>
      <c r="D18">
        <v>2.35</v>
      </c>
      <c r="E18">
        <f t="shared" ref="E18:E33" si="7">B18/C18</f>
        <v>1.8499999999999999</v>
      </c>
      <c r="F18">
        <f t="shared" si="3"/>
        <v>20.476725000000002</v>
      </c>
      <c r="G18">
        <f t="shared" si="5"/>
        <v>5.6260949999999958</v>
      </c>
      <c r="H18" t="s">
        <v>15</v>
      </c>
      <c r="I18">
        <v>5</v>
      </c>
      <c r="J18">
        <v>2</v>
      </c>
      <c r="K18">
        <v>3</v>
      </c>
      <c r="L18">
        <v>3</v>
      </c>
      <c r="M18">
        <v>3</v>
      </c>
      <c r="N18">
        <v>1</v>
      </c>
      <c r="O18">
        <v>1</v>
      </c>
      <c r="P18">
        <v>2</v>
      </c>
      <c r="Q18">
        <f t="shared" ref="Q18:Q33" si="8">SUM(J18)+SUM(L18:P18)</f>
        <v>12</v>
      </c>
      <c r="R18">
        <v>3.5276000000000001</v>
      </c>
      <c r="AV18">
        <v>1</v>
      </c>
      <c r="AW18">
        <v>3</v>
      </c>
      <c r="BA18">
        <v>2</v>
      </c>
      <c r="BB18">
        <f t="shared" si="6"/>
        <v>1.7049689440993789</v>
      </c>
      <c r="BC18">
        <v>16</v>
      </c>
    </row>
    <row r="19" spans="1:55" x14ac:dyDescent="0.2">
      <c r="A19" t="s">
        <v>55</v>
      </c>
      <c r="B19">
        <v>5.49</v>
      </c>
      <c r="C19">
        <v>3.22</v>
      </c>
      <c r="D19">
        <v>2.5299999999999998</v>
      </c>
      <c r="E19">
        <f t="shared" si="7"/>
        <v>1.7049689440993789</v>
      </c>
      <c r="F19">
        <f t="shared" si="3"/>
        <v>23.405996460000001</v>
      </c>
      <c r="G19">
        <f t="shared" si="5"/>
        <v>2.6968235399999969</v>
      </c>
      <c r="H19" t="s">
        <v>22</v>
      </c>
      <c r="I19">
        <v>5</v>
      </c>
      <c r="J19">
        <v>1</v>
      </c>
      <c r="K19">
        <v>2</v>
      </c>
      <c r="L19">
        <v>4</v>
      </c>
      <c r="M19">
        <v>2</v>
      </c>
      <c r="N19">
        <v>1</v>
      </c>
      <c r="O19">
        <v>1</v>
      </c>
      <c r="P19">
        <v>2</v>
      </c>
      <c r="Q19">
        <f t="shared" si="8"/>
        <v>11</v>
      </c>
      <c r="R19">
        <v>3.5363000000000002</v>
      </c>
      <c r="AV19">
        <v>4</v>
      </c>
      <c r="AW19">
        <v>1</v>
      </c>
      <c r="BA19">
        <v>2</v>
      </c>
      <c r="BB19">
        <f t="shared" si="6"/>
        <v>1.8784722222222223</v>
      </c>
      <c r="BC19">
        <v>19</v>
      </c>
    </row>
    <row r="20" spans="1:55" x14ac:dyDescent="0.2">
      <c r="A20" t="s">
        <v>56</v>
      </c>
      <c r="B20">
        <v>5.41</v>
      </c>
      <c r="C20">
        <v>2.88</v>
      </c>
      <c r="D20">
        <v>2.37</v>
      </c>
      <c r="E20">
        <f t="shared" si="7"/>
        <v>1.8784722222222223</v>
      </c>
      <c r="F20">
        <f t="shared" si="3"/>
        <v>19.324866240000002</v>
      </c>
      <c r="G20">
        <f t="shared" si="5"/>
        <v>6.7779537599999955</v>
      </c>
      <c r="H20" t="s">
        <v>15</v>
      </c>
      <c r="I20">
        <v>5</v>
      </c>
      <c r="J20">
        <v>4</v>
      </c>
      <c r="K20">
        <v>2</v>
      </c>
      <c r="L20">
        <v>4</v>
      </c>
      <c r="M20">
        <v>2</v>
      </c>
      <c r="N20">
        <v>1</v>
      </c>
      <c r="O20">
        <v>1</v>
      </c>
      <c r="P20">
        <v>2</v>
      </c>
      <c r="Q20">
        <f t="shared" si="8"/>
        <v>14</v>
      </c>
      <c r="R20">
        <v>3.5291000000000001</v>
      </c>
      <c r="AV20">
        <v>2</v>
      </c>
      <c r="AW20">
        <v>1</v>
      </c>
      <c r="BA20">
        <v>2</v>
      </c>
      <c r="BB20">
        <f t="shared" si="6"/>
        <v>1.6153846153846154</v>
      </c>
      <c r="BC20">
        <v>20</v>
      </c>
    </row>
    <row r="21" spans="1:55" x14ac:dyDescent="0.2">
      <c r="A21" t="s">
        <v>57</v>
      </c>
      <c r="B21">
        <v>5.67</v>
      </c>
      <c r="C21">
        <v>3.51</v>
      </c>
      <c r="D21">
        <v>3.07</v>
      </c>
      <c r="E21">
        <f t="shared" si="7"/>
        <v>1.6153846153846154</v>
      </c>
      <c r="F21">
        <f t="shared" si="3"/>
        <v>31.974734609999995</v>
      </c>
      <c r="G21">
        <f t="shared" si="5"/>
        <v>5.8719146099999975</v>
      </c>
      <c r="H21" t="s">
        <v>22</v>
      </c>
      <c r="I21">
        <v>5</v>
      </c>
      <c r="J21">
        <v>1</v>
      </c>
      <c r="K21">
        <v>3</v>
      </c>
      <c r="L21">
        <v>4</v>
      </c>
      <c r="M21">
        <v>2</v>
      </c>
      <c r="N21">
        <v>2</v>
      </c>
      <c r="O21">
        <v>2</v>
      </c>
      <c r="P21">
        <v>4</v>
      </c>
      <c r="Q21">
        <f t="shared" si="8"/>
        <v>15</v>
      </c>
      <c r="R21">
        <v>3.4836999999999998</v>
      </c>
      <c r="AV21">
        <v>1</v>
      </c>
      <c r="AW21">
        <v>3</v>
      </c>
      <c r="BA21">
        <v>2</v>
      </c>
      <c r="BB21">
        <f t="shared" si="6"/>
        <v>1.6390728476821192</v>
      </c>
      <c r="BC21">
        <v>18</v>
      </c>
    </row>
    <row r="22" spans="1:55" x14ac:dyDescent="0.2">
      <c r="A22" t="s">
        <v>58</v>
      </c>
      <c r="B22">
        <v>4.95</v>
      </c>
      <c r="C22">
        <v>3.02</v>
      </c>
      <c r="D22">
        <v>2.46</v>
      </c>
      <c r="E22">
        <f t="shared" si="7"/>
        <v>1.6390728476821192</v>
      </c>
      <c r="F22">
        <f t="shared" si="3"/>
        <v>19.245342600000001</v>
      </c>
      <c r="G22">
        <f t="shared" si="5"/>
        <v>6.8574773999999969</v>
      </c>
      <c r="H22" t="s">
        <v>15</v>
      </c>
      <c r="I22">
        <v>5</v>
      </c>
      <c r="J22">
        <v>2</v>
      </c>
      <c r="K22">
        <v>2</v>
      </c>
      <c r="L22">
        <v>3</v>
      </c>
      <c r="M22">
        <v>2</v>
      </c>
      <c r="N22">
        <v>1</v>
      </c>
      <c r="O22">
        <v>1</v>
      </c>
      <c r="P22">
        <v>4</v>
      </c>
      <c r="Q22">
        <f t="shared" si="8"/>
        <v>13</v>
      </c>
      <c r="R22">
        <v>3.5261</v>
      </c>
      <c r="AV22">
        <v>2</v>
      </c>
      <c r="AW22">
        <v>1</v>
      </c>
      <c r="BA22">
        <v>2</v>
      </c>
      <c r="BB22">
        <f t="shared" si="6"/>
        <v>2.190661478599222</v>
      </c>
      <c r="BC22">
        <v>18</v>
      </c>
    </row>
    <row r="23" spans="1:55" x14ac:dyDescent="0.2">
      <c r="A23" t="s">
        <v>59</v>
      </c>
      <c r="B23">
        <v>5.63</v>
      </c>
      <c r="C23">
        <v>2.57</v>
      </c>
      <c r="D23">
        <v>1.88</v>
      </c>
      <c r="E23">
        <f t="shared" si="7"/>
        <v>2.190661478599222</v>
      </c>
      <c r="F23">
        <f t="shared" si="3"/>
        <v>14.235665186666665</v>
      </c>
      <c r="G23">
        <f t="shared" si="5"/>
        <v>11.867154813333332</v>
      </c>
      <c r="H23" t="s">
        <v>22</v>
      </c>
      <c r="I23">
        <v>5</v>
      </c>
      <c r="J23">
        <v>2</v>
      </c>
      <c r="K23">
        <v>3</v>
      </c>
      <c r="L23">
        <v>4</v>
      </c>
      <c r="M23">
        <v>3</v>
      </c>
      <c r="N23">
        <v>1</v>
      </c>
      <c r="O23">
        <v>1</v>
      </c>
      <c r="P23">
        <v>2</v>
      </c>
      <c r="Q23">
        <f t="shared" si="8"/>
        <v>13</v>
      </c>
      <c r="R23">
        <v>3.5234999999999999</v>
      </c>
      <c r="AV23">
        <v>4</v>
      </c>
      <c r="AW23">
        <v>2</v>
      </c>
      <c r="BA23">
        <v>2</v>
      </c>
      <c r="BB23">
        <f t="shared" si="6"/>
        <v>1.6883561643835616</v>
      </c>
      <c r="BC23">
        <v>19</v>
      </c>
    </row>
    <row r="24" spans="1:55" x14ac:dyDescent="0.2">
      <c r="A24" t="s">
        <v>60</v>
      </c>
      <c r="B24">
        <v>4.93</v>
      </c>
      <c r="C24">
        <v>2.92</v>
      </c>
      <c r="D24">
        <v>2.67</v>
      </c>
      <c r="E24">
        <f t="shared" si="7"/>
        <v>1.6883561643835616</v>
      </c>
      <c r="F24">
        <f t="shared" si="3"/>
        <v>20.114971879999999</v>
      </c>
      <c r="G24">
        <f t="shared" si="5"/>
        <v>5.9878481199999989</v>
      </c>
      <c r="H24" t="s">
        <v>22</v>
      </c>
      <c r="I24">
        <v>5</v>
      </c>
      <c r="J24">
        <v>4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f t="shared" si="8"/>
        <v>14</v>
      </c>
      <c r="R24">
        <v>3.4679000000000002</v>
      </c>
      <c r="AV24">
        <v>1</v>
      </c>
      <c r="AW24">
        <v>1</v>
      </c>
      <c r="BA24">
        <v>2</v>
      </c>
      <c r="BB24">
        <f t="shared" si="6"/>
        <v>1.7006172839506171</v>
      </c>
      <c r="BC24">
        <v>22</v>
      </c>
    </row>
    <row r="25" spans="1:55" x14ac:dyDescent="0.2">
      <c r="A25" t="s">
        <v>61</v>
      </c>
      <c r="B25">
        <v>5.51</v>
      </c>
      <c r="C25">
        <v>3.24</v>
      </c>
      <c r="D25">
        <v>2.36</v>
      </c>
      <c r="E25">
        <f t="shared" si="7"/>
        <v>1.7006172839506171</v>
      </c>
      <c r="F25">
        <f t="shared" si="3"/>
        <v>22.048904159999999</v>
      </c>
      <c r="G25">
        <f t="shared" si="5"/>
        <v>4.0539158399999984</v>
      </c>
      <c r="H25" t="s">
        <v>15</v>
      </c>
      <c r="I25">
        <v>5</v>
      </c>
      <c r="J25">
        <v>4</v>
      </c>
      <c r="K25">
        <v>2</v>
      </c>
      <c r="L25">
        <v>4</v>
      </c>
      <c r="M25">
        <v>3</v>
      </c>
      <c r="N25">
        <v>2</v>
      </c>
      <c r="O25">
        <v>2</v>
      </c>
      <c r="P25">
        <v>2</v>
      </c>
      <c r="Q25">
        <f t="shared" si="8"/>
        <v>17</v>
      </c>
      <c r="R25">
        <v>3.5341999999999998</v>
      </c>
      <c r="AV25">
        <v>3</v>
      </c>
      <c r="AW25">
        <v>1</v>
      </c>
      <c r="BA25">
        <v>2</v>
      </c>
      <c r="BB25">
        <f t="shared" si="6"/>
        <v>1.6268221574344022</v>
      </c>
      <c r="BC25">
        <v>22</v>
      </c>
    </row>
    <row r="26" spans="1:55" x14ac:dyDescent="0.2">
      <c r="A26" t="s">
        <v>62</v>
      </c>
      <c r="B26">
        <v>5.58</v>
      </c>
      <c r="C26">
        <v>3.43</v>
      </c>
      <c r="D26">
        <v>2.52</v>
      </c>
      <c r="E26">
        <f t="shared" si="7"/>
        <v>1.6268221574344022</v>
      </c>
      <c r="F26">
        <f t="shared" si="3"/>
        <v>25.241040720000001</v>
      </c>
      <c r="G26">
        <f t="shared" si="5"/>
        <v>0.86177927999999682</v>
      </c>
      <c r="H26" t="s">
        <v>15</v>
      </c>
      <c r="I26">
        <v>5</v>
      </c>
      <c r="J26">
        <v>5</v>
      </c>
      <c r="K26">
        <v>1</v>
      </c>
      <c r="L26">
        <v>2</v>
      </c>
      <c r="M26">
        <v>2</v>
      </c>
      <c r="N26">
        <v>2</v>
      </c>
      <c r="O26">
        <v>2</v>
      </c>
      <c r="P26">
        <v>4</v>
      </c>
      <c r="Q26">
        <f t="shared" si="8"/>
        <v>17</v>
      </c>
      <c r="R26">
        <v>3.4935</v>
      </c>
      <c r="AV26">
        <v>2</v>
      </c>
      <c r="AW26">
        <v>1</v>
      </c>
      <c r="BA26">
        <v>2</v>
      </c>
      <c r="BB26">
        <f t="shared" si="6"/>
        <v>1.8195718654434252</v>
      </c>
      <c r="BC26">
        <v>19</v>
      </c>
    </row>
    <row r="27" spans="1:55" x14ac:dyDescent="0.2">
      <c r="A27" t="s">
        <v>63</v>
      </c>
      <c r="B27">
        <v>5.95</v>
      </c>
      <c r="C27">
        <v>3.27</v>
      </c>
      <c r="D27">
        <v>2.65</v>
      </c>
      <c r="E27">
        <f t="shared" si="7"/>
        <v>1.8195718654434252</v>
      </c>
      <c r="F27">
        <f t="shared" si="3"/>
        <v>26.98292275</v>
      </c>
      <c r="G27">
        <f t="shared" si="5"/>
        <v>0.88010275000000249</v>
      </c>
      <c r="H27" t="s">
        <v>15</v>
      </c>
      <c r="I27">
        <v>5</v>
      </c>
      <c r="J27">
        <v>5</v>
      </c>
      <c r="K27">
        <v>1</v>
      </c>
      <c r="L27">
        <v>1</v>
      </c>
      <c r="M27">
        <v>2</v>
      </c>
      <c r="N27">
        <v>2</v>
      </c>
      <c r="O27">
        <v>2</v>
      </c>
      <c r="P27">
        <v>2</v>
      </c>
      <c r="Q27">
        <f t="shared" si="8"/>
        <v>14</v>
      </c>
      <c r="R27">
        <v>3.5556999999999999</v>
      </c>
      <c r="AV27">
        <v>2</v>
      </c>
      <c r="AW27">
        <v>3</v>
      </c>
      <c r="BA27">
        <v>2</v>
      </c>
      <c r="BB27">
        <f t="shared" si="6"/>
        <v>1.8139534883720931</v>
      </c>
      <c r="BC27">
        <v>17</v>
      </c>
    </row>
    <row r="28" spans="1:55" x14ac:dyDescent="0.2">
      <c r="A28" t="s">
        <v>64</v>
      </c>
      <c r="B28">
        <v>5.46</v>
      </c>
      <c r="C28">
        <v>3.01</v>
      </c>
      <c r="D28">
        <v>2.16</v>
      </c>
      <c r="E28">
        <f t="shared" si="7"/>
        <v>1.8139534883720931</v>
      </c>
      <c r="F28">
        <f t="shared" si="3"/>
        <v>18.577671839999997</v>
      </c>
      <c r="G28">
        <f t="shared" si="5"/>
        <v>7.5251481600000005</v>
      </c>
      <c r="H28" t="s">
        <v>15</v>
      </c>
      <c r="I28">
        <v>5</v>
      </c>
      <c r="J28">
        <v>5</v>
      </c>
      <c r="K28">
        <v>2</v>
      </c>
      <c r="L28">
        <v>1</v>
      </c>
      <c r="M28">
        <v>2</v>
      </c>
      <c r="N28">
        <v>1</v>
      </c>
      <c r="O28">
        <v>1</v>
      </c>
      <c r="P28">
        <v>2</v>
      </c>
      <c r="Q28">
        <f t="shared" si="8"/>
        <v>12</v>
      </c>
      <c r="R28">
        <v>3.5668000000000002</v>
      </c>
      <c r="AV28">
        <v>2</v>
      </c>
      <c r="AW28">
        <v>1</v>
      </c>
      <c r="BA28">
        <v>2</v>
      </c>
      <c r="BB28">
        <f t="shared" si="6"/>
        <v>1.7603833865814695</v>
      </c>
      <c r="BC28">
        <v>24</v>
      </c>
    </row>
    <row r="29" spans="1:55" x14ac:dyDescent="0.2">
      <c r="A29" t="s">
        <v>65</v>
      </c>
      <c r="B29">
        <v>5.51</v>
      </c>
      <c r="C29">
        <v>3.13</v>
      </c>
      <c r="D29">
        <v>2.38</v>
      </c>
      <c r="E29">
        <f t="shared" si="7"/>
        <v>1.7603833865814695</v>
      </c>
      <c r="F29">
        <f t="shared" si="3"/>
        <v>21.480841526666662</v>
      </c>
      <c r="G29">
        <f t="shared" si="5"/>
        <v>4.6219784733333356</v>
      </c>
      <c r="H29" t="s">
        <v>22</v>
      </c>
      <c r="I29">
        <v>5</v>
      </c>
      <c r="J29">
        <v>4</v>
      </c>
      <c r="K29">
        <v>2</v>
      </c>
      <c r="L29">
        <v>2</v>
      </c>
      <c r="M29">
        <v>2</v>
      </c>
      <c r="N29">
        <v>4</v>
      </c>
      <c r="O29">
        <v>4</v>
      </c>
      <c r="P29">
        <v>3</v>
      </c>
      <c r="Q29">
        <f t="shared" si="8"/>
        <v>19</v>
      </c>
      <c r="R29">
        <v>3.5621</v>
      </c>
      <c r="AV29">
        <v>3</v>
      </c>
      <c r="AW29">
        <v>1</v>
      </c>
      <c r="BA29">
        <v>2</v>
      </c>
      <c r="BB29">
        <f t="shared" si="6"/>
        <v>1.7240143369175625</v>
      </c>
      <c r="BC29">
        <v>16</v>
      </c>
    </row>
    <row r="30" spans="1:55" x14ac:dyDescent="0.2">
      <c r="A30" t="s">
        <v>66</v>
      </c>
      <c r="B30">
        <v>4.8099999999999996</v>
      </c>
      <c r="C30">
        <v>2.79</v>
      </c>
      <c r="D30">
        <v>2.46</v>
      </c>
      <c r="E30">
        <f t="shared" si="7"/>
        <v>1.7240143369175625</v>
      </c>
      <c r="F30">
        <f t="shared" si="3"/>
        <v>17.276779259999998</v>
      </c>
      <c r="G30">
        <f t="shared" si="5"/>
        <v>8.8260407399999998</v>
      </c>
      <c r="H30" t="s">
        <v>15</v>
      </c>
      <c r="I30">
        <v>5</v>
      </c>
      <c r="J30">
        <v>3</v>
      </c>
      <c r="K30">
        <v>3</v>
      </c>
      <c r="L30">
        <v>1</v>
      </c>
      <c r="M30">
        <v>3</v>
      </c>
      <c r="N30">
        <v>1</v>
      </c>
      <c r="O30">
        <v>1</v>
      </c>
      <c r="P30">
        <v>2</v>
      </c>
      <c r="Q30">
        <f t="shared" si="8"/>
        <v>11</v>
      </c>
      <c r="R30">
        <v>3.4998999999999998</v>
      </c>
      <c r="AV30">
        <v>2</v>
      </c>
      <c r="AW30">
        <v>1</v>
      </c>
      <c r="BA30">
        <v>2</v>
      </c>
      <c r="BB30">
        <f t="shared" si="6"/>
        <v>1.7894736842105263</v>
      </c>
      <c r="BC30">
        <v>24</v>
      </c>
    </row>
    <row r="31" spans="1:55" x14ac:dyDescent="0.2">
      <c r="A31" t="s">
        <v>67</v>
      </c>
      <c r="B31">
        <v>5.78</v>
      </c>
      <c r="C31">
        <v>3.23</v>
      </c>
      <c r="D31">
        <v>2.71</v>
      </c>
      <c r="E31">
        <f t="shared" si="7"/>
        <v>1.7894736842105263</v>
      </c>
      <c r="F31">
        <f t="shared" si="3"/>
        <v>26.477565393333332</v>
      </c>
      <c r="G31">
        <f t="shared" si="5"/>
        <v>0.37474539333333468</v>
      </c>
      <c r="H31" t="s">
        <v>22</v>
      </c>
      <c r="I31">
        <v>5</v>
      </c>
      <c r="J31">
        <v>5</v>
      </c>
      <c r="K31">
        <v>2</v>
      </c>
      <c r="L31">
        <v>4</v>
      </c>
      <c r="M31">
        <v>2</v>
      </c>
      <c r="N31">
        <v>3</v>
      </c>
      <c r="O31">
        <v>3</v>
      </c>
      <c r="P31">
        <v>2</v>
      </c>
      <c r="Q31">
        <f t="shared" si="8"/>
        <v>19</v>
      </c>
      <c r="R31">
        <v>3.5082</v>
      </c>
      <c r="AV31">
        <v>1</v>
      </c>
      <c r="AW31">
        <v>3</v>
      </c>
      <c r="BA31">
        <v>2</v>
      </c>
      <c r="BB31">
        <f t="shared" si="6"/>
        <v>2.1149825783972127</v>
      </c>
      <c r="BC31">
        <v>15</v>
      </c>
    </row>
    <row r="32" spans="1:55" x14ac:dyDescent="0.2">
      <c r="A32" t="s">
        <v>68</v>
      </c>
      <c r="B32">
        <v>6.07</v>
      </c>
      <c r="C32">
        <v>2.87</v>
      </c>
      <c r="D32">
        <v>2.4300000000000002</v>
      </c>
      <c r="E32">
        <f t="shared" si="7"/>
        <v>2.1149825783972127</v>
      </c>
      <c r="F32">
        <f t="shared" si="3"/>
        <v>22.15415853</v>
      </c>
      <c r="G32">
        <f t="shared" si="5"/>
        <v>3.9486614699999976</v>
      </c>
      <c r="H32" t="s">
        <v>22</v>
      </c>
      <c r="I32">
        <v>5</v>
      </c>
      <c r="J32">
        <v>2</v>
      </c>
      <c r="K32">
        <v>2</v>
      </c>
      <c r="L32">
        <v>1</v>
      </c>
      <c r="M32">
        <v>2</v>
      </c>
      <c r="N32">
        <v>2</v>
      </c>
      <c r="O32">
        <v>2</v>
      </c>
      <c r="P32">
        <v>1</v>
      </c>
      <c r="Q32">
        <f t="shared" si="8"/>
        <v>10</v>
      </c>
      <c r="R32">
        <v>3.49</v>
      </c>
      <c r="V32" t="s">
        <v>227</v>
      </c>
      <c r="AV32">
        <v>2</v>
      </c>
      <c r="AW32">
        <v>1</v>
      </c>
      <c r="BA32">
        <v>2</v>
      </c>
      <c r="BB32">
        <f t="shared" si="6"/>
        <v>1.8834586466165413</v>
      </c>
      <c r="BC32">
        <v>17</v>
      </c>
    </row>
    <row r="33" spans="1:55" x14ac:dyDescent="0.2">
      <c r="A33" t="s">
        <v>69</v>
      </c>
      <c r="B33">
        <v>5.01</v>
      </c>
      <c r="C33">
        <v>2.66</v>
      </c>
      <c r="D33">
        <v>2.41</v>
      </c>
      <c r="E33">
        <f t="shared" si="7"/>
        <v>1.8834586466165413</v>
      </c>
      <c r="F33">
        <f t="shared" si="3"/>
        <v>16.807952139999998</v>
      </c>
      <c r="G33">
        <f t="shared" si="5"/>
        <v>9.2948678600000001</v>
      </c>
      <c r="H33" t="s">
        <v>15</v>
      </c>
      <c r="I33">
        <v>5</v>
      </c>
      <c r="J33">
        <v>4</v>
      </c>
      <c r="K33">
        <v>3</v>
      </c>
      <c r="L33">
        <v>3</v>
      </c>
      <c r="M33">
        <v>2</v>
      </c>
      <c r="N33">
        <v>1</v>
      </c>
      <c r="O33">
        <v>1</v>
      </c>
      <c r="P33">
        <v>1</v>
      </c>
      <c r="Q33">
        <f t="shared" si="8"/>
        <v>12</v>
      </c>
      <c r="R33">
        <v>3.5367000000000002</v>
      </c>
      <c r="AV33">
        <v>2</v>
      </c>
      <c r="AW33">
        <v>2</v>
      </c>
      <c r="BA33">
        <v>3</v>
      </c>
      <c r="BB33">
        <f t="shared" ref="BB33:BB53" si="9">B35/C35</f>
        <v>1.872791519434629</v>
      </c>
      <c r="BC33">
        <v>19</v>
      </c>
    </row>
    <row r="34" spans="1:55" x14ac:dyDescent="0.2">
      <c r="A34" t="s">
        <v>0</v>
      </c>
      <c r="B34" t="s">
        <v>1</v>
      </c>
      <c r="C34" t="s">
        <v>2</v>
      </c>
      <c r="D34" t="s">
        <v>3</v>
      </c>
      <c r="E34" t="s">
        <v>114</v>
      </c>
      <c r="F34" t="s">
        <v>237</v>
      </c>
      <c r="G34" t="s">
        <v>238</v>
      </c>
      <c r="H34" t="s">
        <v>4</v>
      </c>
      <c r="I34" t="s">
        <v>5</v>
      </c>
      <c r="J34" t="s">
        <v>9</v>
      </c>
      <c r="K34" t="s">
        <v>10</v>
      </c>
      <c r="L34" t="s">
        <v>142</v>
      </c>
      <c r="M34" t="s">
        <v>8</v>
      </c>
      <c r="N34" t="s">
        <v>253</v>
      </c>
      <c r="O34" t="s">
        <v>91</v>
      </c>
      <c r="P34" t="s">
        <v>241</v>
      </c>
      <c r="Q34" t="s">
        <v>239</v>
      </c>
      <c r="R34" t="s">
        <v>255</v>
      </c>
      <c r="AU34" t="s">
        <v>89</v>
      </c>
      <c r="AV34" t="s">
        <v>70</v>
      </c>
      <c r="AW34" t="s">
        <v>90</v>
      </c>
      <c r="BA34">
        <v>3</v>
      </c>
      <c r="BB34">
        <f t="shared" si="9"/>
        <v>1.7412140575079873</v>
      </c>
      <c r="BC34">
        <v>27</v>
      </c>
    </row>
    <row r="35" spans="1:55" x14ac:dyDescent="0.2">
      <c r="A35" t="s">
        <v>92</v>
      </c>
      <c r="B35">
        <v>5.3</v>
      </c>
      <c r="C35">
        <v>2.83</v>
      </c>
      <c r="D35">
        <v>2.54</v>
      </c>
      <c r="E35">
        <f t="shared" ref="E35:E55" si="10">B35/C35</f>
        <v>1.872791519434629</v>
      </c>
      <c r="F35">
        <f t="shared" si="3"/>
        <v>19.937670733333331</v>
      </c>
      <c r="G35">
        <f t="shared" si="5"/>
        <v>6.165149266666667</v>
      </c>
      <c r="H35" t="s">
        <v>15</v>
      </c>
      <c r="I35">
        <v>5</v>
      </c>
      <c r="J35">
        <v>5</v>
      </c>
      <c r="K35">
        <v>4</v>
      </c>
      <c r="L35">
        <v>2</v>
      </c>
      <c r="M35">
        <v>3</v>
      </c>
      <c r="N35">
        <v>1</v>
      </c>
      <c r="O35">
        <v>1</v>
      </c>
      <c r="P35">
        <v>2</v>
      </c>
      <c r="Q35">
        <f>SUM(J35)+SUM(L35:P35)</f>
        <v>14</v>
      </c>
      <c r="R35">
        <v>3.4714</v>
      </c>
      <c r="AV35">
        <v>2</v>
      </c>
      <c r="AW35">
        <v>1</v>
      </c>
      <c r="BA35">
        <v>3</v>
      </c>
      <c r="BB35">
        <f t="shared" si="9"/>
        <v>1.650887573964497</v>
      </c>
      <c r="BC35">
        <v>27</v>
      </c>
    </row>
    <row r="36" spans="1:55" x14ac:dyDescent="0.2">
      <c r="A36" t="s">
        <v>93</v>
      </c>
      <c r="B36">
        <v>5.45</v>
      </c>
      <c r="C36">
        <v>3.13</v>
      </c>
      <c r="D36">
        <v>2.54</v>
      </c>
      <c r="E36">
        <f t="shared" si="10"/>
        <v>1.7412140575079873</v>
      </c>
      <c r="F36">
        <f t="shared" si="3"/>
        <v>22.675295433333336</v>
      </c>
      <c r="G36">
        <f t="shared" si="5"/>
        <v>3.4275245666666621</v>
      </c>
      <c r="H36" t="s">
        <v>15</v>
      </c>
      <c r="I36">
        <v>5</v>
      </c>
      <c r="J36">
        <v>3</v>
      </c>
      <c r="K36">
        <v>3</v>
      </c>
      <c r="L36">
        <v>5</v>
      </c>
      <c r="M36">
        <v>5</v>
      </c>
      <c r="N36">
        <v>5</v>
      </c>
      <c r="O36">
        <v>2</v>
      </c>
      <c r="P36">
        <v>2</v>
      </c>
      <c r="Q36">
        <f t="shared" ref="Q35:Q55" si="11">SUM(J36)+SUM(L36:P36)</f>
        <v>22</v>
      </c>
      <c r="R36">
        <v>3.4864999999999999</v>
      </c>
      <c r="AV36">
        <v>1</v>
      </c>
      <c r="AW36">
        <v>3</v>
      </c>
      <c r="BA36">
        <v>3</v>
      </c>
      <c r="BB36">
        <f t="shared" si="9"/>
        <v>1.7982195845697329</v>
      </c>
      <c r="BC36">
        <v>23</v>
      </c>
    </row>
    <row r="37" spans="1:55" x14ac:dyDescent="0.2">
      <c r="A37" t="s">
        <v>94</v>
      </c>
      <c r="B37">
        <v>5.58</v>
      </c>
      <c r="C37">
        <v>3.38</v>
      </c>
      <c r="D37">
        <v>2.88</v>
      </c>
      <c r="E37">
        <f t="shared" si="10"/>
        <v>1.650887573964497</v>
      </c>
      <c r="F37">
        <f t="shared" si="3"/>
        <v>28.426394879999997</v>
      </c>
      <c r="G37">
        <f t="shared" si="5"/>
        <v>2.3235748799999989</v>
      </c>
      <c r="H37" t="s">
        <v>15</v>
      </c>
      <c r="I37">
        <v>5</v>
      </c>
      <c r="J37">
        <v>3</v>
      </c>
      <c r="K37">
        <v>3</v>
      </c>
      <c r="L37">
        <v>4</v>
      </c>
      <c r="M37">
        <v>3</v>
      </c>
      <c r="N37">
        <v>4</v>
      </c>
      <c r="O37">
        <v>4</v>
      </c>
      <c r="P37">
        <v>4</v>
      </c>
      <c r="Q37">
        <f t="shared" si="11"/>
        <v>22</v>
      </c>
      <c r="R37">
        <v>3.4634</v>
      </c>
      <c r="AV37">
        <v>2</v>
      </c>
      <c r="AW37">
        <v>2</v>
      </c>
      <c r="BA37">
        <v>3</v>
      </c>
      <c r="BB37">
        <f t="shared" si="9"/>
        <v>1.7766990291262137</v>
      </c>
      <c r="BC37">
        <v>20</v>
      </c>
    </row>
    <row r="38" spans="1:55" x14ac:dyDescent="0.2">
      <c r="A38" t="s">
        <v>95</v>
      </c>
      <c r="B38">
        <v>6.06</v>
      </c>
      <c r="C38">
        <v>3.37</v>
      </c>
      <c r="D38">
        <v>2.76</v>
      </c>
      <c r="E38">
        <f t="shared" si="10"/>
        <v>1.7982195845697329</v>
      </c>
      <c r="F38">
        <f t="shared" si="3"/>
        <v>29.497825679999995</v>
      </c>
      <c r="G38">
        <f t="shared" si="5"/>
        <v>3.395005679999997</v>
      </c>
      <c r="H38" t="s">
        <v>15</v>
      </c>
      <c r="I38">
        <v>5</v>
      </c>
      <c r="J38">
        <v>4</v>
      </c>
      <c r="K38">
        <v>3</v>
      </c>
      <c r="L38">
        <v>1</v>
      </c>
      <c r="M38">
        <v>4</v>
      </c>
      <c r="N38">
        <v>3</v>
      </c>
      <c r="O38">
        <v>3</v>
      </c>
      <c r="P38">
        <v>3</v>
      </c>
      <c r="Q38">
        <f t="shared" si="11"/>
        <v>18</v>
      </c>
      <c r="R38">
        <v>3.5341999999999998</v>
      </c>
      <c r="AV38">
        <v>2</v>
      </c>
      <c r="AW38">
        <v>2</v>
      </c>
      <c r="BA38">
        <v>3</v>
      </c>
      <c r="BB38">
        <f t="shared" si="9"/>
        <v>1.6806451612903226</v>
      </c>
      <c r="BC38">
        <v>21</v>
      </c>
    </row>
    <row r="39" spans="1:55" x14ac:dyDescent="0.2">
      <c r="A39" t="s">
        <v>96</v>
      </c>
      <c r="B39">
        <v>5.49</v>
      </c>
      <c r="C39">
        <v>3.09</v>
      </c>
      <c r="D39">
        <v>2.54</v>
      </c>
      <c r="E39">
        <f t="shared" si="10"/>
        <v>1.7766990291262137</v>
      </c>
      <c r="F39">
        <f t="shared" si="3"/>
        <v>22.549812660000001</v>
      </c>
      <c r="G39">
        <f t="shared" si="5"/>
        <v>3.5530073399999971</v>
      </c>
      <c r="H39" t="s">
        <v>15</v>
      </c>
      <c r="I39">
        <v>5</v>
      </c>
      <c r="J39">
        <v>2</v>
      </c>
      <c r="K39">
        <v>3</v>
      </c>
      <c r="L39">
        <v>3</v>
      </c>
      <c r="M39">
        <v>3</v>
      </c>
      <c r="N39">
        <v>3</v>
      </c>
      <c r="O39">
        <v>3</v>
      </c>
      <c r="P39">
        <v>1</v>
      </c>
      <c r="Q39">
        <f t="shared" si="11"/>
        <v>15</v>
      </c>
      <c r="R39">
        <v>3.5186999999999999</v>
      </c>
      <c r="AV39">
        <v>2</v>
      </c>
      <c r="AW39">
        <v>1</v>
      </c>
      <c r="BA39">
        <v>3</v>
      </c>
      <c r="BB39">
        <f t="shared" si="9"/>
        <v>1.5899053627760253</v>
      </c>
      <c r="BC39">
        <v>23</v>
      </c>
    </row>
    <row r="40" spans="1:55" x14ac:dyDescent="0.2">
      <c r="A40" t="s">
        <v>97</v>
      </c>
      <c r="B40">
        <v>5.21</v>
      </c>
      <c r="C40">
        <v>3.1</v>
      </c>
      <c r="D40">
        <v>2.81</v>
      </c>
      <c r="E40">
        <f t="shared" si="10"/>
        <v>1.6806451612903226</v>
      </c>
      <c r="F40">
        <f t="shared" si="3"/>
        <v>23.751122233333334</v>
      </c>
      <c r="G40">
        <f t="shared" si="5"/>
        <v>2.3516977666666641</v>
      </c>
      <c r="H40" t="s">
        <v>15</v>
      </c>
      <c r="I40">
        <v>5</v>
      </c>
      <c r="J40">
        <v>3</v>
      </c>
      <c r="K40">
        <v>3</v>
      </c>
      <c r="L40">
        <v>4</v>
      </c>
      <c r="M40">
        <v>3</v>
      </c>
      <c r="N40">
        <v>3</v>
      </c>
      <c r="O40">
        <v>1</v>
      </c>
      <c r="P40">
        <v>2</v>
      </c>
      <c r="Q40">
        <f t="shared" si="11"/>
        <v>16</v>
      </c>
      <c r="R40">
        <v>3.5146000000000002</v>
      </c>
      <c r="AV40">
        <v>4</v>
      </c>
      <c r="AW40">
        <v>1</v>
      </c>
      <c r="BA40">
        <v>3</v>
      </c>
      <c r="BB40">
        <f t="shared" si="9"/>
        <v>1.855595667870036</v>
      </c>
      <c r="BC40">
        <v>21</v>
      </c>
    </row>
    <row r="41" spans="1:55" x14ac:dyDescent="0.2">
      <c r="A41" t="s">
        <v>98</v>
      </c>
      <c r="B41">
        <v>5.04</v>
      </c>
      <c r="C41">
        <v>3.17</v>
      </c>
      <c r="D41">
        <v>2.98</v>
      </c>
      <c r="E41">
        <f t="shared" si="10"/>
        <v>1.5899053627760253</v>
      </c>
      <c r="F41">
        <f t="shared" si="3"/>
        <v>24.916352159999995</v>
      </c>
      <c r="G41">
        <f t="shared" si="5"/>
        <v>1.1864678400000024</v>
      </c>
      <c r="H41" t="s">
        <v>15</v>
      </c>
      <c r="I41">
        <v>5</v>
      </c>
      <c r="J41">
        <v>2</v>
      </c>
      <c r="K41">
        <v>3</v>
      </c>
      <c r="L41">
        <v>3</v>
      </c>
      <c r="M41">
        <v>3</v>
      </c>
      <c r="N41">
        <v>3</v>
      </c>
      <c r="O41">
        <v>3</v>
      </c>
      <c r="P41">
        <v>4</v>
      </c>
      <c r="Q41">
        <f t="shared" si="11"/>
        <v>18</v>
      </c>
      <c r="R41">
        <v>3.4836999999999998</v>
      </c>
      <c r="AV41">
        <v>4</v>
      </c>
      <c r="AW41">
        <v>1</v>
      </c>
      <c r="BA41">
        <v>3</v>
      </c>
      <c r="BB41">
        <f t="shared" si="9"/>
        <v>1.7187500000000002</v>
      </c>
      <c r="BC41">
        <v>26</v>
      </c>
    </row>
    <row r="42" spans="1:55" x14ac:dyDescent="0.2">
      <c r="A42" t="s">
        <v>99</v>
      </c>
      <c r="B42">
        <v>5.14</v>
      </c>
      <c r="C42">
        <v>2.77</v>
      </c>
      <c r="D42">
        <v>2.2400000000000002</v>
      </c>
      <c r="E42">
        <f t="shared" si="10"/>
        <v>1.855595667870036</v>
      </c>
      <c r="F42">
        <f t="shared" si="3"/>
        <v>16.690498346666669</v>
      </c>
      <c r="G42">
        <f t="shared" si="5"/>
        <v>9.4123216533333292</v>
      </c>
      <c r="H42" t="s">
        <v>15</v>
      </c>
      <c r="I42">
        <v>5</v>
      </c>
      <c r="J42">
        <v>3</v>
      </c>
      <c r="K42">
        <v>4</v>
      </c>
      <c r="L42">
        <v>3</v>
      </c>
      <c r="M42">
        <v>3</v>
      </c>
      <c r="N42">
        <v>3</v>
      </c>
      <c r="O42">
        <v>3</v>
      </c>
      <c r="P42">
        <v>1</v>
      </c>
      <c r="Q42">
        <f t="shared" si="11"/>
        <v>16</v>
      </c>
      <c r="R42">
        <v>3.5057</v>
      </c>
      <c r="AV42">
        <v>1</v>
      </c>
      <c r="AW42">
        <v>1</v>
      </c>
      <c r="BA42">
        <v>3</v>
      </c>
      <c r="BB42">
        <f t="shared" si="9"/>
        <v>1.8745644599303135</v>
      </c>
      <c r="BC42">
        <v>26</v>
      </c>
    </row>
    <row r="43" spans="1:55" x14ac:dyDescent="0.2">
      <c r="A43" t="s">
        <v>100</v>
      </c>
      <c r="B43">
        <v>4.95</v>
      </c>
      <c r="C43">
        <v>2.88</v>
      </c>
      <c r="D43">
        <v>2.46</v>
      </c>
      <c r="E43">
        <f t="shared" si="10"/>
        <v>1.7187500000000002</v>
      </c>
      <c r="F43">
        <f t="shared" si="3"/>
        <v>18.3531744</v>
      </c>
      <c r="G43">
        <f t="shared" si="5"/>
        <v>7.7496455999999974</v>
      </c>
      <c r="H43" t="s">
        <v>15</v>
      </c>
      <c r="I43">
        <v>5</v>
      </c>
      <c r="J43">
        <v>1</v>
      </c>
      <c r="K43">
        <v>3</v>
      </c>
      <c r="L43">
        <v>5</v>
      </c>
      <c r="M43">
        <v>4</v>
      </c>
      <c r="N43">
        <v>3</v>
      </c>
      <c r="O43">
        <v>3</v>
      </c>
      <c r="P43">
        <v>5</v>
      </c>
      <c r="Q43">
        <f t="shared" si="11"/>
        <v>21</v>
      </c>
      <c r="R43">
        <v>3.5059999999999998</v>
      </c>
      <c r="AV43">
        <v>1</v>
      </c>
      <c r="AW43">
        <v>3</v>
      </c>
      <c r="BA43">
        <v>3</v>
      </c>
      <c r="BB43">
        <f t="shared" si="9"/>
        <v>1.6511627906976745</v>
      </c>
      <c r="BC43">
        <v>27</v>
      </c>
    </row>
    <row r="44" spans="1:55" x14ac:dyDescent="0.2">
      <c r="A44" t="s">
        <v>101</v>
      </c>
      <c r="B44">
        <v>5.38</v>
      </c>
      <c r="C44">
        <v>2.87</v>
      </c>
      <c r="D44">
        <v>2.23</v>
      </c>
      <c r="E44">
        <f t="shared" si="10"/>
        <v>1.8745644599303135</v>
      </c>
      <c r="F44">
        <f t="shared" si="3"/>
        <v>18.019694886666667</v>
      </c>
      <c r="G44">
        <f t="shared" si="5"/>
        <v>8.0831251133333311</v>
      </c>
      <c r="H44" t="s">
        <v>15</v>
      </c>
      <c r="I44">
        <v>5</v>
      </c>
      <c r="J44">
        <v>1</v>
      </c>
      <c r="K44">
        <v>3</v>
      </c>
      <c r="L44">
        <v>4</v>
      </c>
      <c r="M44">
        <v>5</v>
      </c>
      <c r="N44">
        <v>3</v>
      </c>
      <c r="O44">
        <v>3</v>
      </c>
      <c r="P44">
        <v>5</v>
      </c>
      <c r="Q44">
        <f t="shared" si="11"/>
        <v>21</v>
      </c>
      <c r="R44">
        <v>3.5127999999999999</v>
      </c>
      <c r="AV44">
        <v>3</v>
      </c>
      <c r="AW44">
        <v>1</v>
      </c>
      <c r="BA44">
        <v>3</v>
      </c>
      <c r="BB44">
        <f t="shared" si="9"/>
        <v>1.5562500000000001</v>
      </c>
      <c r="BC44">
        <v>24</v>
      </c>
    </row>
    <row r="45" spans="1:55" x14ac:dyDescent="0.2">
      <c r="A45" t="s">
        <v>102</v>
      </c>
      <c r="B45">
        <v>4.97</v>
      </c>
      <c r="C45">
        <v>3.01</v>
      </c>
      <c r="D45">
        <v>2.5099999999999998</v>
      </c>
      <c r="E45">
        <f t="shared" si="10"/>
        <v>1.6511627906976745</v>
      </c>
      <c r="F45">
        <f t="shared" si="3"/>
        <v>19.650563263333328</v>
      </c>
      <c r="G45">
        <f t="shared" si="5"/>
        <v>6.4522567366666692</v>
      </c>
      <c r="H45" t="s">
        <v>22</v>
      </c>
      <c r="I45">
        <v>5</v>
      </c>
      <c r="J45">
        <v>4</v>
      </c>
      <c r="K45">
        <v>2</v>
      </c>
      <c r="L45">
        <v>4</v>
      </c>
      <c r="M45">
        <v>4</v>
      </c>
      <c r="N45">
        <v>4</v>
      </c>
      <c r="O45">
        <v>4</v>
      </c>
      <c r="P45">
        <v>2</v>
      </c>
      <c r="Q45">
        <f t="shared" si="11"/>
        <v>22</v>
      </c>
      <c r="R45">
        <v>3.4805999999999999</v>
      </c>
      <c r="AV45">
        <v>1</v>
      </c>
      <c r="AW45">
        <v>1</v>
      </c>
      <c r="BA45">
        <v>3</v>
      </c>
      <c r="BB45">
        <f t="shared" si="9"/>
        <v>1.8445229681978796</v>
      </c>
      <c r="BC45">
        <v>19</v>
      </c>
    </row>
    <row r="46" spans="1:55" x14ac:dyDescent="0.2">
      <c r="A46" t="s">
        <v>103</v>
      </c>
      <c r="B46">
        <v>4.9800000000000004</v>
      </c>
      <c r="C46">
        <v>3.2</v>
      </c>
      <c r="D46">
        <v>2.6</v>
      </c>
      <c r="E46">
        <f t="shared" si="10"/>
        <v>1.5562500000000001</v>
      </c>
      <c r="F46">
        <f t="shared" si="3"/>
        <v>21.683584000000003</v>
      </c>
      <c r="G46">
        <f t="shared" si="5"/>
        <v>4.4192359999999944</v>
      </c>
      <c r="H46" t="s">
        <v>22</v>
      </c>
      <c r="I46">
        <v>5</v>
      </c>
      <c r="J46">
        <v>1</v>
      </c>
      <c r="K46">
        <v>4</v>
      </c>
      <c r="L46">
        <v>3</v>
      </c>
      <c r="M46">
        <v>4</v>
      </c>
      <c r="N46">
        <v>3</v>
      </c>
      <c r="O46">
        <v>3</v>
      </c>
      <c r="P46">
        <v>5</v>
      </c>
      <c r="Q46">
        <f t="shared" si="11"/>
        <v>19</v>
      </c>
      <c r="R46">
        <v>3.5135999999999998</v>
      </c>
      <c r="AV46">
        <v>3</v>
      </c>
      <c r="AW46">
        <v>1</v>
      </c>
      <c r="BA46">
        <v>3</v>
      </c>
      <c r="BB46">
        <f t="shared" si="9"/>
        <v>1.9107142857142858</v>
      </c>
      <c r="BC46">
        <v>22</v>
      </c>
    </row>
    <row r="47" spans="1:55" x14ac:dyDescent="0.2">
      <c r="A47" t="s">
        <v>104</v>
      </c>
      <c r="B47">
        <v>5.22</v>
      </c>
      <c r="C47">
        <v>2.83</v>
      </c>
      <c r="D47">
        <v>2.3199999999999998</v>
      </c>
      <c r="E47">
        <f t="shared" si="10"/>
        <v>1.8445229681978796</v>
      </c>
      <c r="F47">
        <f t="shared" si="3"/>
        <v>17.935906079999999</v>
      </c>
      <c r="G47">
        <f t="shared" si="5"/>
        <v>8.1669139199999989</v>
      </c>
      <c r="H47" t="s">
        <v>22</v>
      </c>
      <c r="I47">
        <v>4</v>
      </c>
      <c r="J47">
        <v>3</v>
      </c>
      <c r="K47">
        <v>2</v>
      </c>
      <c r="L47">
        <v>1</v>
      </c>
      <c r="M47">
        <v>3</v>
      </c>
      <c r="N47">
        <v>3</v>
      </c>
      <c r="O47">
        <v>3</v>
      </c>
      <c r="P47">
        <v>2</v>
      </c>
      <c r="Q47">
        <f t="shared" si="11"/>
        <v>15</v>
      </c>
      <c r="R47">
        <v>3.5242</v>
      </c>
      <c r="AV47">
        <v>3</v>
      </c>
      <c r="AW47">
        <v>1</v>
      </c>
      <c r="BA47">
        <v>3</v>
      </c>
      <c r="BB47">
        <f t="shared" si="9"/>
        <v>1.6176470588235294</v>
      </c>
      <c r="BC47">
        <v>23</v>
      </c>
    </row>
    <row r="48" spans="1:55" x14ac:dyDescent="0.2">
      <c r="A48" t="s">
        <v>105</v>
      </c>
      <c r="B48">
        <v>6.42</v>
      </c>
      <c r="C48">
        <v>3.36</v>
      </c>
      <c r="D48">
        <v>2.5299999999999998</v>
      </c>
      <c r="E48">
        <f t="shared" si="10"/>
        <v>1.9107142857142858</v>
      </c>
      <c r="F48">
        <f t="shared" si="3"/>
        <v>28.560987839999996</v>
      </c>
      <c r="G48">
        <f t="shared" si="5"/>
        <v>2.458167839999998</v>
      </c>
      <c r="H48" t="s">
        <v>15</v>
      </c>
      <c r="I48">
        <v>5</v>
      </c>
      <c r="J48">
        <v>1</v>
      </c>
      <c r="K48">
        <v>4</v>
      </c>
      <c r="L48">
        <v>3</v>
      </c>
      <c r="M48">
        <v>4</v>
      </c>
      <c r="N48">
        <v>3</v>
      </c>
      <c r="O48">
        <v>3</v>
      </c>
      <c r="P48">
        <v>3</v>
      </c>
      <c r="Q48">
        <f t="shared" si="11"/>
        <v>17</v>
      </c>
      <c r="R48">
        <v>3.5217999999999998</v>
      </c>
      <c r="AV48">
        <v>1</v>
      </c>
      <c r="AW48">
        <v>1</v>
      </c>
      <c r="BA48">
        <v>3</v>
      </c>
      <c r="BB48">
        <f t="shared" si="9"/>
        <v>1.7011070110701108</v>
      </c>
      <c r="BC48">
        <v>20</v>
      </c>
    </row>
    <row r="49" spans="1:55" x14ac:dyDescent="0.2">
      <c r="A49" t="s">
        <v>106</v>
      </c>
      <c r="B49">
        <v>5.5</v>
      </c>
      <c r="C49">
        <v>3.4</v>
      </c>
      <c r="D49">
        <v>2.84</v>
      </c>
      <c r="E49">
        <f t="shared" si="10"/>
        <v>1.6176470588235294</v>
      </c>
      <c r="F49">
        <f t="shared" si="3"/>
        <v>27.793186666666664</v>
      </c>
      <c r="G49">
        <f t="shared" si="5"/>
        <v>1.6903666666666659</v>
      </c>
      <c r="H49" t="s">
        <v>22</v>
      </c>
      <c r="I49">
        <v>5</v>
      </c>
      <c r="J49">
        <v>4</v>
      </c>
      <c r="K49">
        <v>2</v>
      </c>
      <c r="L49">
        <v>2</v>
      </c>
      <c r="M49">
        <v>3</v>
      </c>
      <c r="N49">
        <v>3</v>
      </c>
      <c r="O49">
        <v>3</v>
      </c>
      <c r="P49">
        <v>3</v>
      </c>
      <c r="Q49">
        <f t="shared" si="11"/>
        <v>18</v>
      </c>
      <c r="R49">
        <v>3.4615999999999998</v>
      </c>
      <c r="AV49">
        <v>2</v>
      </c>
      <c r="AW49">
        <v>1</v>
      </c>
      <c r="BA49">
        <v>3</v>
      </c>
      <c r="BB49">
        <f t="shared" si="9"/>
        <v>2.0239726027397262</v>
      </c>
      <c r="BC49">
        <v>22</v>
      </c>
    </row>
    <row r="50" spans="1:55" x14ac:dyDescent="0.2">
      <c r="A50" t="s">
        <v>107</v>
      </c>
      <c r="B50">
        <v>4.6100000000000003</v>
      </c>
      <c r="C50">
        <v>2.71</v>
      </c>
      <c r="D50">
        <v>2.15</v>
      </c>
      <c r="E50">
        <f t="shared" si="10"/>
        <v>1.7011070110701108</v>
      </c>
      <c r="F50">
        <f t="shared" si="3"/>
        <v>14.056819683333332</v>
      </c>
      <c r="G50">
        <f t="shared" si="5"/>
        <v>12.046000316666666</v>
      </c>
      <c r="H50" t="s">
        <v>15</v>
      </c>
      <c r="I50">
        <v>5</v>
      </c>
      <c r="J50">
        <v>1</v>
      </c>
      <c r="K50">
        <v>3</v>
      </c>
      <c r="L50">
        <v>3</v>
      </c>
      <c r="M50">
        <v>3</v>
      </c>
      <c r="N50">
        <v>3</v>
      </c>
      <c r="O50">
        <v>3</v>
      </c>
      <c r="P50">
        <v>2</v>
      </c>
      <c r="Q50">
        <f t="shared" si="11"/>
        <v>15</v>
      </c>
      <c r="R50">
        <v>3.4727000000000001</v>
      </c>
      <c r="AV50">
        <v>1</v>
      </c>
      <c r="AW50">
        <v>1</v>
      </c>
      <c r="BA50">
        <v>3</v>
      </c>
      <c r="BB50">
        <f t="shared" si="9"/>
        <v>1.6151419558359623</v>
      </c>
      <c r="BC50">
        <v>23</v>
      </c>
    </row>
    <row r="51" spans="1:55" x14ac:dyDescent="0.2">
      <c r="A51" t="s">
        <v>108</v>
      </c>
      <c r="B51">
        <v>5.91</v>
      </c>
      <c r="C51">
        <v>2.92</v>
      </c>
      <c r="D51">
        <v>2.7</v>
      </c>
      <c r="E51">
        <f t="shared" si="10"/>
        <v>2.0239726027397262</v>
      </c>
      <c r="F51">
        <f t="shared" si="3"/>
        <v>24.384423599999998</v>
      </c>
      <c r="G51">
        <f t="shared" si="5"/>
        <v>1.7183963999999996</v>
      </c>
      <c r="H51" t="s">
        <v>22</v>
      </c>
      <c r="I51">
        <v>5</v>
      </c>
      <c r="J51">
        <v>5</v>
      </c>
      <c r="K51">
        <v>3</v>
      </c>
      <c r="L51">
        <v>1</v>
      </c>
      <c r="M51">
        <v>3</v>
      </c>
      <c r="N51">
        <v>3</v>
      </c>
      <c r="O51">
        <v>3</v>
      </c>
      <c r="P51">
        <v>2</v>
      </c>
      <c r="Q51">
        <f t="shared" si="11"/>
        <v>17</v>
      </c>
      <c r="R51">
        <v>3.4784000000000002</v>
      </c>
      <c r="AV51">
        <v>3</v>
      </c>
      <c r="AW51">
        <v>1</v>
      </c>
      <c r="BA51">
        <v>3</v>
      </c>
      <c r="BB51">
        <f t="shared" si="9"/>
        <v>1.813380281690141</v>
      </c>
      <c r="BC51">
        <v>28</v>
      </c>
    </row>
    <row r="52" spans="1:55" x14ac:dyDescent="0.2">
      <c r="A52" t="s">
        <v>109</v>
      </c>
      <c r="B52">
        <v>5.12</v>
      </c>
      <c r="C52">
        <v>3.17</v>
      </c>
      <c r="D52">
        <v>3</v>
      </c>
      <c r="E52">
        <f t="shared" si="10"/>
        <v>1.6151419558359623</v>
      </c>
      <c r="F52">
        <f t="shared" si="3"/>
        <v>25.481727999999997</v>
      </c>
      <c r="G52">
        <f t="shared" si="5"/>
        <v>0.62109200000000087</v>
      </c>
      <c r="H52" t="s">
        <v>15</v>
      </c>
      <c r="I52">
        <v>5</v>
      </c>
      <c r="J52">
        <v>1</v>
      </c>
      <c r="K52">
        <v>3</v>
      </c>
      <c r="L52">
        <v>3</v>
      </c>
      <c r="M52">
        <v>4</v>
      </c>
      <c r="N52">
        <v>3</v>
      </c>
      <c r="O52">
        <v>3</v>
      </c>
      <c r="P52">
        <v>4</v>
      </c>
      <c r="Q52">
        <f t="shared" si="11"/>
        <v>18</v>
      </c>
      <c r="R52">
        <v>3.5057999999999998</v>
      </c>
      <c r="AV52">
        <v>3</v>
      </c>
      <c r="AW52">
        <v>1</v>
      </c>
      <c r="BA52">
        <v>3</v>
      </c>
      <c r="BB52">
        <f t="shared" si="9"/>
        <v>1.653250773993808</v>
      </c>
      <c r="BC52">
        <v>26</v>
      </c>
    </row>
    <row r="53" spans="1:55" x14ac:dyDescent="0.2">
      <c r="A53" t="s">
        <v>110</v>
      </c>
      <c r="B53">
        <v>5.15</v>
      </c>
      <c r="C53">
        <v>2.84</v>
      </c>
      <c r="D53">
        <v>2.12</v>
      </c>
      <c r="E53">
        <f t="shared" si="10"/>
        <v>1.813380281690141</v>
      </c>
      <c r="F53">
        <f t="shared" si="3"/>
        <v>16.227059466666667</v>
      </c>
      <c r="G53">
        <f t="shared" si="5"/>
        <v>9.8757605333333309</v>
      </c>
      <c r="H53" t="s">
        <v>15</v>
      </c>
      <c r="I53">
        <v>5</v>
      </c>
      <c r="J53">
        <v>4</v>
      </c>
      <c r="K53">
        <v>1</v>
      </c>
      <c r="L53">
        <v>5</v>
      </c>
      <c r="M53">
        <v>5</v>
      </c>
      <c r="N53">
        <v>3</v>
      </c>
      <c r="O53">
        <v>3</v>
      </c>
      <c r="P53">
        <v>3</v>
      </c>
      <c r="Q53">
        <f t="shared" si="11"/>
        <v>23</v>
      </c>
      <c r="R53">
        <v>3.4607999999999999</v>
      </c>
      <c r="AV53">
        <v>1</v>
      </c>
      <c r="AW53">
        <v>1</v>
      </c>
      <c r="BA53">
        <v>3</v>
      </c>
      <c r="BB53">
        <f t="shared" si="9"/>
        <v>1.9417808219178083</v>
      </c>
      <c r="BC53">
        <v>25</v>
      </c>
    </row>
    <row r="54" spans="1:55" x14ac:dyDescent="0.2">
      <c r="A54" t="s">
        <v>111</v>
      </c>
      <c r="B54">
        <v>5.34</v>
      </c>
      <c r="C54">
        <v>3.23</v>
      </c>
      <c r="D54">
        <v>2.5499999999999998</v>
      </c>
      <c r="E54">
        <f t="shared" si="10"/>
        <v>1.653250773993808</v>
      </c>
      <c r="F54">
        <f t="shared" si="3"/>
        <v>23.017722899999999</v>
      </c>
      <c r="G54">
        <f t="shared" si="5"/>
        <v>3.0850970999999987</v>
      </c>
      <c r="H54" t="s">
        <v>22</v>
      </c>
      <c r="I54">
        <v>5</v>
      </c>
      <c r="J54">
        <v>3</v>
      </c>
      <c r="K54">
        <v>1</v>
      </c>
      <c r="L54">
        <v>4</v>
      </c>
      <c r="M54">
        <v>4</v>
      </c>
      <c r="N54">
        <v>3</v>
      </c>
      <c r="O54">
        <v>3</v>
      </c>
      <c r="P54">
        <v>4</v>
      </c>
      <c r="Q54">
        <f t="shared" si="11"/>
        <v>21</v>
      </c>
      <c r="R54">
        <v>3.5358000000000001</v>
      </c>
      <c r="AV54">
        <v>2</v>
      </c>
      <c r="AW54">
        <v>1</v>
      </c>
      <c r="BA54">
        <v>4</v>
      </c>
      <c r="BB54">
        <f t="shared" ref="BB54:BB72" si="12">B57/C57</f>
        <v>1.8422818791946309</v>
      </c>
      <c r="BC54">
        <v>28</v>
      </c>
    </row>
    <row r="55" spans="1:55" x14ac:dyDescent="0.2">
      <c r="A55" t="s">
        <v>112</v>
      </c>
      <c r="B55">
        <v>5.67</v>
      </c>
      <c r="C55">
        <v>2.92</v>
      </c>
      <c r="D55">
        <v>2.33</v>
      </c>
      <c r="E55">
        <f t="shared" si="10"/>
        <v>1.9417808219178083</v>
      </c>
      <c r="F55">
        <f t="shared" si="3"/>
        <v>20.188322279999998</v>
      </c>
      <c r="G55">
        <f t="shared" si="5"/>
        <v>5.91449772</v>
      </c>
      <c r="H55" t="s">
        <v>15</v>
      </c>
      <c r="I55">
        <v>5</v>
      </c>
      <c r="J55">
        <v>3</v>
      </c>
      <c r="K55">
        <v>2</v>
      </c>
      <c r="L55">
        <v>3</v>
      </c>
      <c r="M55">
        <v>4</v>
      </c>
      <c r="N55">
        <v>4</v>
      </c>
      <c r="O55">
        <v>4</v>
      </c>
      <c r="P55">
        <v>2</v>
      </c>
      <c r="Q55">
        <f t="shared" si="11"/>
        <v>20</v>
      </c>
      <c r="R55">
        <v>3.5295000000000001</v>
      </c>
      <c r="AV55">
        <v>3</v>
      </c>
      <c r="AW55">
        <v>1</v>
      </c>
      <c r="BA55">
        <v>4</v>
      </c>
      <c r="BB55">
        <f t="shared" si="12"/>
        <v>1.6259259259259258</v>
      </c>
      <c r="BC55">
        <v>30</v>
      </c>
    </row>
    <row r="56" spans="1:55" x14ac:dyDescent="0.2">
      <c r="A56" t="s">
        <v>0</v>
      </c>
      <c r="B56" t="s">
        <v>1</v>
      </c>
      <c r="C56" t="s">
        <v>2</v>
      </c>
      <c r="D56" t="s">
        <v>3</v>
      </c>
      <c r="E56" t="s">
        <v>114</v>
      </c>
      <c r="F56" t="s">
        <v>237</v>
      </c>
      <c r="G56" t="s">
        <v>238</v>
      </c>
      <c r="H56" t="s">
        <v>4</v>
      </c>
      <c r="I56" t="s">
        <v>5</v>
      </c>
      <c r="J56" t="s">
        <v>9</v>
      </c>
      <c r="K56" t="s">
        <v>10</v>
      </c>
      <c r="L56" t="s">
        <v>142</v>
      </c>
      <c r="M56" t="s">
        <v>8</v>
      </c>
      <c r="N56" t="s">
        <v>253</v>
      </c>
      <c r="O56" t="s">
        <v>91</v>
      </c>
      <c r="P56" t="s">
        <v>241</v>
      </c>
      <c r="Q56" t="s">
        <v>239</v>
      </c>
      <c r="R56" t="s">
        <v>255</v>
      </c>
      <c r="AU56" t="s">
        <v>89</v>
      </c>
      <c r="AV56" t="s">
        <v>70</v>
      </c>
      <c r="AW56" t="s">
        <v>90</v>
      </c>
      <c r="BA56">
        <v>4</v>
      </c>
      <c r="BB56">
        <f t="shared" si="12"/>
        <v>1.7138157894736841</v>
      </c>
      <c r="BC56">
        <v>31</v>
      </c>
    </row>
    <row r="57" spans="1:55" x14ac:dyDescent="0.2">
      <c r="A57" t="s">
        <v>123</v>
      </c>
      <c r="B57">
        <v>5.49</v>
      </c>
      <c r="C57">
        <v>2.98</v>
      </c>
      <c r="D57">
        <v>2.4900000000000002</v>
      </c>
      <c r="E57">
        <f>B57/C57</f>
        <v>1.8422818791946309</v>
      </c>
      <c r="F57">
        <f t="shared" si="3"/>
        <v>21.318976620000001</v>
      </c>
      <c r="G57">
        <f t="shared" si="5"/>
        <v>4.7838433799999969</v>
      </c>
      <c r="H57" t="s">
        <v>15</v>
      </c>
      <c r="I57">
        <v>5</v>
      </c>
      <c r="J57">
        <v>2</v>
      </c>
      <c r="K57">
        <v>2</v>
      </c>
      <c r="L57">
        <v>5</v>
      </c>
      <c r="M57">
        <v>4</v>
      </c>
      <c r="N57">
        <v>5</v>
      </c>
      <c r="O57">
        <v>4</v>
      </c>
      <c r="P57">
        <v>4</v>
      </c>
      <c r="Q57">
        <f t="shared" ref="Q57:Q75" si="13">SUM(J57)+SUM(L57:P57)</f>
        <v>24</v>
      </c>
      <c r="R57">
        <v>3.4986000000000002</v>
      </c>
      <c r="AV57">
        <v>1</v>
      </c>
      <c r="AW57">
        <v>1</v>
      </c>
      <c r="BA57">
        <v>4</v>
      </c>
      <c r="BB57">
        <f t="shared" si="12"/>
        <v>1.7940199335548175</v>
      </c>
      <c r="BC57">
        <v>29</v>
      </c>
    </row>
    <row r="58" spans="1:55" x14ac:dyDescent="0.2">
      <c r="A58" t="s">
        <v>124</v>
      </c>
      <c r="B58">
        <v>4.3899999999999997</v>
      </c>
      <c r="C58">
        <v>2.7</v>
      </c>
      <c r="D58">
        <v>2.58</v>
      </c>
      <c r="E58">
        <f>B58/C58</f>
        <v>1.6259259259259258</v>
      </c>
      <c r="F58">
        <f t="shared" si="3"/>
        <v>16.003920600000001</v>
      </c>
      <c r="G58">
        <f t="shared" si="5"/>
        <v>10.098899399999997</v>
      </c>
      <c r="H58" t="s">
        <v>15</v>
      </c>
      <c r="I58">
        <v>5</v>
      </c>
      <c r="J58">
        <v>1</v>
      </c>
      <c r="K58">
        <v>2</v>
      </c>
      <c r="L58">
        <v>5</v>
      </c>
      <c r="M58">
        <v>5</v>
      </c>
      <c r="N58">
        <v>5</v>
      </c>
      <c r="O58">
        <v>4</v>
      </c>
      <c r="P58">
        <v>5</v>
      </c>
      <c r="Q58">
        <f t="shared" si="13"/>
        <v>25</v>
      </c>
      <c r="R58">
        <v>3.4607000000000001</v>
      </c>
      <c r="AV58">
        <v>4</v>
      </c>
      <c r="AW58">
        <v>1</v>
      </c>
      <c r="BA58">
        <v>4</v>
      </c>
      <c r="BB58">
        <f t="shared" si="12"/>
        <v>2.1333333333333333</v>
      </c>
      <c r="BC58">
        <v>32</v>
      </c>
    </row>
    <row r="59" spans="1:55" x14ac:dyDescent="0.2">
      <c r="A59" t="s">
        <v>125</v>
      </c>
      <c r="B59">
        <v>5.21</v>
      </c>
      <c r="C59">
        <v>3.04</v>
      </c>
      <c r="D59">
        <v>2.6</v>
      </c>
      <c r="E59">
        <f>B59/C59</f>
        <v>1.7138157894736841</v>
      </c>
      <c r="F59">
        <f t="shared" si="3"/>
        <v>21.550782933333331</v>
      </c>
      <c r="G59">
        <f t="shared" si="5"/>
        <v>4.5520370666666672</v>
      </c>
      <c r="H59" t="s">
        <v>15</v>
      </c>
      <c r="I59">
        <v>5</v>
      </c>
      <c r="J59">
        <v>3</v>
      </c>
      <c r="K59">
        <v>2</v>
      </c>
      <c r="L59">
        <v>4</v>
      </c>
      <c r="M59">
        <v>5</v>
      </c>
      <c r="N59">
        <v>5</v>
      </c>
      <c r="O59">
        <v>4</v>
      </c>
      <c r="P59">
        <v>5</v>
      </c>
      <c r="Q59">
        <f t="shared" si="13"/>
        <v>26</v>
      </c>
      <c r="R59">
        <v>3.4855999999999998</v>
      </c>
      <c r="AV59">
        <v>3</v>
      </c>
      <c r="AW59">
        <v>1</v>
      </c>
      <c r="BA59">
        <v>4</v>
      </c>
      <c r="BB59">
        <f t="shared" si="12"/>
        <v>2.0588235294117649</v>
      </c>
      <c r="BC59">
        <v>30</v>
      </c>
    </row>
    <row r="60" spans="1:55" x14ac:dyDescent="0.2">
      <c r="A60" t="s">
        <v>126</v>
      </c>
      <c r="B60">
        <v>5.4</v>
      </c>
      <c r="C60">
        <v>3.01</v>
      </c>
      <c r="D60">
        <v>2.09</v>
      </c>
      <c r="E60">
        <f>B60/C60</f>
        <v>1.7940199335548175</v>
      </c>
      <c r="F60">
        <f t="shared" si="3"/>
        <v>17.778083399999996</v>
      </c>
      <c r="G60">
        <f t="shared" si="5"/>
        <v>8.3247366000000014</v>
      </c>
      <c r="H60" t="s">
        <v>15</v>
      </c>
      <c r="I60">
        <v>5</v>
      </c>
      <c r="J60">
        <v>1</v>
      </c>
      <c r="K60">
        <v>4</v>
      </c>
      <c r="L60">
        <v>5</v>
      </c>
      <c r="M60">
        <v>5</v>
      </c>
      <c r="N60">
        <v>5</v>
      </c>
      <c r="O60">
        <v>4</v>
      </c>
      <c r="P60">
        <v>4</v>
      </c>
      <c r="Q60">
        <f t="shared" si="13"/>
        <v>24</v>
      </c>
      <c r="R60">
        <v>3.4963000000000002</v>
      </c>
      <c r="AV60">
        <v>1</v>
      </c>
      <c r="AW60">
        <v>1</v>
      </c>
      <c r="BA60">
        <v>4</v>
      </c>
      <c r="BB60">
        <f t="shared" si="12"/>
        <v>1.7298245614035086</v>
      </c>
      <c r="BC60">
        <v>31</v>
      </c>
    </row>
    <row r="61" spans="1:55" x14ac:dyDescent="0.2">
      <c r="A61" t="s">
        <v>127</v>
      </c>
      <c r="B61">
        <v>6.08</v>
      </c>
      <c r="C61">
        <v>2.85</v>
      </c>
      <c r="D61">
        <v>2.34</v>
      </c>
      <c r="E61">
        <f>B61/C61</f>
        <v>2.1333333333333333</v>
      </c>
      <c r="F61">
        <f t="shared" si="3"/>
        <v>21.219868799999997</v>
      </c>
      <c r="G61">
        <f t="shared" si="5"/>
        <v>4.8829512000000008</v>
      </c>
      <c r="H61" t="s">
        <v>15</v>
      </c>
      <c r="I61">
        <v>5</v>
      </c>
      <c r="J61">
        <v>4</v>
      </c>
      <c r="K61">
        <v>2</v>
      </c>
      <c r="L61">
        <v>4</v>
      </c>
      <c r="M61">
        <v>5</v>
      </c>
      <c r="N61">
        <v>5</v>
      </c>
      <c r="O61">
        <v>4</v>
      </c>
      <c r="P61">
        <v>5</v>
      </c>
      <c r="Q61">
        <f t="shared" si="13"/>
        <v>27</v>
      </c>
      <c r="R61">
        <v>3.4961000000000002</v>
      </c>
      <c r="AV61">
        <v>3</v>
      </c>
      <c r="AW61">
        <v>1</v>
      </c>
      <c r="BA61">
        <v>4</v>
      </c>
      <c r="BB61">
        <f t="shared" si="12"/>
        <v>1.7194805194805194</v>
      </c>
      <c r="BC61">
        <v>31</v>
      </c>
    </row>
    <row r="62" spans="1:55" x14ac:dyDescent="0.2">
      <c r="A62" t="s">
        <v>128</v>
      </c>
      <c r="B62">
        <v>5.25</v>
      </c>
      <c r="C62">
        <v>2.5499999999999998</v>
      </c>
      <c r="D62">
        <v>2.1800000000000002</v>
      </c>
      <c r="E62">
        <f t="shared" si="2"/>
        <v>2.0588235294117649</v>
      </c>
      <c r="F62">
        <f t="shared" si="3"/>
        <v>15.273352500000001</v>
      </c>
      <c r="G62">
        <f t="shared" si="5"/>
        <v>10.829467499999996</v>
      </c>
      <c r="H62" t="s">
        <v>15</v>
      </c>
      <c r="I62">
        <v>5</v>
      </c>
      <c r="J62">
        <v>3</v>
      </c>
      <c r="K62">
        <v>2</v>
      </c>
      <c r="L62">
        <v>4</v>
      </c>
      <c r="M62">
        <v>5</v>
      </c>
      <c r="N62">
        <v>5</v>
      </c>
      <c r="O62">
        <v>3</v>
      </c>
      <c r="P62">
        <v>5</v>
      </c>
      <c r="Q62">
        <f t="shared" si="13"/>
        <v>25</v>
      </c>
      <c r="R62">
        <v>3.4333</v>
      </c>
      <c r="AV62">
        <v>2</v>
      </c>
      <c r="AW62">
        <v>1</v>
      </c>
      <c r="BA62">
        <v>4</v>
      </c>
      <c r="BB62">
        <f t="shared" si="12"/>
        <v>1.6956521739130432</v>
      </c>
      <c r="BC62">
        <v>29</v>
      </c>
    </row>
    <row r="63" spans="1:55" x14ac:dyDescent="0.2">
      <c r="A63" t="s">
        <v>129</v>
      </c>
      <c r="B63">
        <v>4.93</v>
      </c>
      <c r="C63">
        <v>2.85</v>
      </c>
      <c r="D63">
        <v>2.52</v>
      </c>
      <c r="E63">
        <f t="shared" si="2"/>
        <v>1.7298245614035086</v>
      </c>
      <c r="F63">
        <f t="shared" si="3"/>
        <v>18.529799399999998</v>
      </c>
      <c r="G63">
        <f t="shared" si="5"/>
        <v>7.5730205999999995</v>
      </c>
      <c r="H63" t="s">
        <v>15</v>
      </c>
      <c r="I63">
        <v>5</v>
      </c>
      <c r="J63">
        <v>3</v>
      </c>
      <c r="K63">
        <v>2</v>
      </c>
      <c r="L63">
        <v>5</v>
      </c>
      <c r="M63">
        <v>5</v>
      </c>
      <c r="N63">
        <v>5</v>
      </c>
      <c r="O63">
        <v>3</v>
      </c>
      <c r="P63">
        <v>5</v>
      </c>
      <c r="Q63">
        <f t="shared" si="13"/>
        <v>26</v>
      </c>
      <c r="R63">
        <v>3.4708999999999999</v>
      </c>
      <c r="AV63">
        <v>1</v>
      </c>
      <c r="AW63">
        <v>4</v>
      </c>
      <c r="BA63">
        <v>4</v>
      </c>
      <c r="BB63">
        <f t="shared" si="12"/>
        <v>1.8686868686868685</v>
      </c>
      <c r="BC63">
        <v>26</v>
      </c>
    </row>
    <row r="64" spans="1:55" x14ac:dyDescent="0.2">
      <c r="A64" t="s">
        <v>130</v>
      </c>
      <c r="B64">
        <v>6.62</v>
      </c>
      <c r="C64">
        <v>3.85</v>
      </c>
      <c r="D64">
        <v>2.65</v>
      </c>
      <c r="E64">
        <f t="shared" si="2"/>
        <v>1.7194805194805194</v>
      </c>
      <c r="F64">
        <f t="shared" si="3"/>
        <v>35.346221166666666</v>
      </c>
      <c r="G64">
        <f t="shared" si="5"/>
        <v>9.2434011666666684</v>
      </c>
      <c r="H64" t="s">
        <v>15</v>
      </c>
      <c r="I64">
        <v>5</v>
      </c>
      <c r="J64">
        <v>3</v>
      </c>
      <c r="K64">
        <v>2</v>
      </c>
      <c r="L64">
        <v>4</v>
      </c>
      <c r="M64">
        <v>5</v>
      </c>
      <c r="N64">
        <v>5</v>
      </c>
      <c r="O64">
        <v>4</v>
      </c>
      <c r="P64">
        <v>5</v>
      </c>
      <c r="Q64">
        <f t="shared" si="13"/>
        <v>26</v>
      </c>
      <c r="R64">
        <v>3.4710999999999999</v>
      </c>
      <c r="AV64">
        <v>3</v>
      </c>
      <c r="AW64">
        <v>1</v>
      </c>
      <c r="BA64">
        <v>4</v>
      </c>
      <c r="BB64">
        <f t="shared" si="12"/>
        <v>2.0679245283018872</v>
      </c>
      <c r="BC64">
        <v>30</v>
      </c>
    </row>
    <row r="65" spans="1:55" x14ac:dyDescent="0.2">
      <c r="A65" t="s">
        <v>131</v>
      </c>
      <c r="B65">
        <v>5.85</v>
      </c>
      <c r="C65">
        <v>3.45</v>
      </c>
      <c r="D65">
        <v>2.92</v>
      </c>
      <c r="E65">
        <f t="shared" si="2"/>
        <v>1.6956521739130432</v>
      </c>
      <c r="F65">
        <f t="shared" si="3"/>
        <v>30.841550999999999</v>
      </c>
      <c r="G65">
        <f t="shared" si="5"/>
        <v>4.7387310000000014</v>
      </c>
      <c r="H65" t="s">
        <v>15</v>
      </c>
      <c r="I65">
        <v>5</v>
      </c>
      <c r="J65">
        <v>2</v>
      </c>
      <c r="K65">
        <v>2</v>
      </c>
      <c r="L65">
        <v>5</v>
      </c>
      <c r="M65">
        <v>5</v>
      </c>
      <c r="N65">
        <v>5</v>
      </c>
      <c r="O65">
        <v>4</v>
      </c>
      <c r="P65">
        <v>3</v>
      </c>
      <c r="Q65">
        <f t="shared" si="13"/>
        <v>24</v>
      </c>
      <c r="R65">
        <v>3.4832999999999998</v>
      </c>
      <c r="AV65">
        <v>1</v>
      </c>
      <c r="AW65">
        <v>1</v>
      </c>
      <c r="BA65">
        <v>4</v>
      </c>
      <c r="BB65">
        <f t="shared" si="12"/>
        <v>1.7845117845117844</v>
      </c>
      <c r="BC65">
        <v>27</v>
      </c>
    </row>
    <row r="66" spans="1:55" x14ac:dyDescent="0.2">
      <c r="A66" t="s">
        <v>132</v>
      </c>
      <c r="B66">
        <v>5.55</v>
      </c>
      <c r="C66">
        <v>2.97</v>
      </c>
      <c r="D66">
        <v>2.1800000000000002</v>
      </c>
      <c r="E66">
        <f t="shared" si="2"/>
        <v>1.8686868686868685</v>
      </c>
      <c r="F66">
        <f t="shared" si="3"/>
        <v>18.805475700000002</v>
      </c>
      <c r="G66">
        <f t="shared" si="5"/>
        <v>7.2973442999999953</v>
      </c>
      <c r="H66" t="s">
        <v>22</v>
      </c>
      <c r="I66">
        <v>5</v>
      </c>
      <c r="J66">
        <v>5</v>
      </c>
      <c r="K66">
        <v>2</v>
      </c>
      <c r="L66">
        <v>2</v>
      </c>
      <c r="M66">
        <v>4</v>
      </c>
      <c r="N66">
        <v>5</v>
      </c>
      <c r="O66">
        <v>2</v>
      </c>
      <c r="P66">
        <v>3</v>
      </c>
      <c r="Q66">
        <f t="shared" si="13"/>
        <v>21</v>
      </c>
      <c r="R66">
        <v>3.5053000000000001</v>
      </c>
      <c r="AV66">
        <v>3</v>
      </c>
      <c r="AW66">
        <v>1</v>
      </c>
      <c r="BA66">
        <v>4</v>
      </c>
      <c r="BB66">
        <f t="shared" si="12"/>
        <v>1.619205298013245</v>
      </c>
      <c r="BC66">
        <v>27</v>
      </c>
    </row>
    <row r="67" spans="1:55" x14ac:dyDescent="0.2">
      <c r="A67" t="s">
        <v>133</v>
      </c>
      <c r="B67">
        <v>5.48</v>
      </c>
      <c r="C67">
        <v>2.65</v>
      </c>
      <c r="D67">
        <v>2.2999999999999998</v>
      </c>
      <c r="E67">
        <f t="shared" ref="E67:E75" si="14">B67/C67</f>
        <v>2.0679245283018872</v>
      </c>
      <c r="F67">
        <f t="shared" ref="F67:F75" si="15">(4/3)*3.14*(B67/2)*(C67/2)*(D67/2)</f>
        <v>17.479647333333332</v>
      </c>
      <c r="G67">
        <f t="shared" si="5"/>
        <v>8.6231726666666653</v>
      </c>
      <c r="H67" t="s">
        <v>15</v>
      </c>
      <c r="I67">
        <v>5</v>
      </c>
      <c r="J67">
        <v>2</v>
      </c>
      <c r="K67">
        <v>3</v>
      </c>
      <c r="L67">
        <v>4</v>
      </c>
      <c r="M67">
        <v>5</v>
      </c>
      <c r="N67">
        <v>5</v>
      </c>
      <c r="O67">
        <v>4</v>
      </c>
      <c r="P67">
        <v>5</v>
      </c>
      <c r="Q67">
        <f t="shared" si="13"/>
        <v>25</v>
      </c>
      <c r="R67">
        <v>3.5021</v>
      </c>
      <c r="AV67">
        <v>2</v>
      </c>
      <c r="AW67">
        <v>1</v>
      </c>
      <c r="BA67">
        <v>4</v>
      </c>
      <c r="BB67">
        <f t="shared" si="12"/>
        <v>1.8746438746438747</v>
      </c>
      <c r="BC67">
        <v>27</v>
      </c>
    </row>
    <row r="68" spans="1:55" x14ac:dyDescent="0.2">
      <c r="A68" t="s">
        <v>134</v>
      </c>
      <c r="B68">
        <v>5.3</v>
      </c>
      <c r="C68">
        <v>2.97</v>
      </c>
      <c r="D68">
        <v>2.13</v>
      </c>
      <c r="E68">
        <f t="shared" si="14"/>
        <v>1.7845117845117844</v>
      </c>
      <c r="F68">
        <f t="shared" si="15"/>
        <v>17.546492699999995</v>
      </c>
      <c r="G68">
        <f t="shared" ref="G68:G75" si="16">ABS(F68-W$6)</f>
        <v>8.5563273000000031</v>
      </c>
      <c r="H68" t="s">
        <v>22</v>
      </c>
      <c r="I68">
        <v>5</v>
      </c>
      <c r="J68">
        <v>2</v>
      </c>
      <c r="K68">
        <v>2</v>
      </c>
      <c r="L68">
        <v>4</v>
      </c>
      <c r="M68">
        <v>4</v>
      </c>
      <c r="N68">
        <v>4</v>
      </c>
      <c r="O68">
        <v>4</v>
      </c>
      <c r="P68">
        <v>4</v>
      </c>
      <c r="Q68">
        <f t="shared" si="13"/>
        <v>22</v>
      </c>
      <c r="R68">
        <v>3.5041000000000002</v>
      </c>
      <c r="AV68">
        <v>1</v>
      </c>
      <c r="AW68">
        <v>1</v>
      </c>
      <c r="BA68">
        <v>4</v>
      </c>
      <c r="BB68">
        <f t="shared" si="12"/>
        <v>1.6352201257861636</v>
      </c>
      <c r="BC68">
        <v>29</v>
      </c>
    </row>
    <row r="69" spans="1:55" x14ac:dyDescent="0.2">
      <c r="A69" t="s">
        <v>135</v>
      </c>
      <c r="B69">
        <v>4.8899999999999997</v>
      </c>
      <c r="C69">
        <v>3.02</v>
      </c>
      <c r="D69">
        <v>2.36</v>
      </c>
      <c r="E69">
        <f t="shared" si="14"/>
        <v>1.619205298013245</v>
      </c>
      <c r="F69">
        <f t="shared" si="15"/>
        <v>18.239217519999997</v>
      </c>
      <c r="G69">
        <f t="shared" si="16"/>
        <v>7.8636024800000008</v>
      </c>
      <c r="H69" t="s">
        <v>15</v>
      </c>
      <c r="I69">
        <v>4</v>
      </c>
      <c r="J69">
        <v>3</v>
      </c>
      <c r="K69">
        <v>2</v>
      </c>
      <c r="L69">
        <v>4</v>
      </c>
      <c r="M69">
        <v>4</v>
      </c>
      <c r="N69">
        <v>5</v>
      </c>
      <c r="O69">
        <v>3</v>
      </c>
      <c r="P69">
        <v>4</v>
      </c>
      <c r="Q69">
        <f t="shared" si="13"/>
        <v>23</v>
      </c>
      <c r="R69">
        <v>3.5047000000000001</v>
      </c>
      <c r="AV69">
        <v>2</v>
      </c>
      <c r="AW69">
        <v>1</v>
      </c>
      <c r="BA69">
        <v>4</v>
      </c>
      <c r="BB69">
        <f t="shared" si="12"/>
        <v>2.0233333333333334</v>
      </c>
      <c r="BC69">
        <v>29</v>
      </c>
    </row>
    <row r="70" spans="1:55" x14ac:dyDescent="0.2">
      <c r="A70" t="s">
        <v>136</v>
      </c>
      <c r="B70">
        <v>6.58</v>
      </c>
      <c r="C70">
        <v>3.51</v>
      </c>
      <c r="D70">
        <v>2.2999999999999998</v>
      </c>
      <c r="E70">
        <f t="shared" si="14"/>
        <v>1.8746438746438747</v>
      </c>
      <c r="F70">
        <f t="shared" si="15"/>
        <v>27.799644599999993</v>
      </c>
      <c r="G70">
        <f t="shared" si="16"/>
        <v>1.6968245999999958</v>
      </c>
      <c r="H70" t="s">
        <v>22</v>
      </c>
      <c r="I70">
        <v>5</v>
      </c>
      <c r="J70">
        <v>2</v>
      </c>
      <c r="K70">
        <v>3</v>
      </c>
      <c r="L70">
        <v>4</v>
      </c>
      <c r="M70">
        <v>4</v>
      </c>
      <c r="N70">
        <v>5</v>
      </c>
      <c r="O70">
        <v>4</v>
      </c>
      <c r="P70">
        <v>3</v>
      </c>
      <c r="Q70">
        <f t="shared" si="13"/>
        <v>22</v>
      </c>
      <c r="R70">
        <v>3.4864999999999999</v>
      </c>
      <c r="AV70">
        <v>1</v>
      </c>
      <c r="AW70">
        <v>1</v>
      </c>
      <c r="BA70">
        <v>4</v>
      </c>
      <c r="BB70">
        <f t="shared" si="12"/>
        <v>1.6338983050847458</v>
      </c>
      <c r="BC70">
        <v>31</v>
      </c>
    </row>
    <row r="71" spans="1:55" x14ac:dyDescent="0.2">
      <c r="A71" t="s">
        <v>137</v>
      </c>
      <c r="B71">
        <v>5.2</v>
      </c>
      <c r="C71">
        <v>3.18</v>
      </c>
      <c r="D71">
        <v>2.5299999999999998</v>
      </c>
      <c r="E71">
        <f t="shared" si="14"/>
        <v>1.6352201257861636</v>
      </c>
      <c r="F71">
        <f t="shared" si="15"/>
        <v>21.894215200000001</v>
      </c>
      <c r="G71">
        <f t="shared" si="16"/>
        <v>4.2086047999999963</v>
      </c>
      <c r="H71" t="s">
        <v>15</v>
      </c>
      <c r="I71">
        <v>5</v>
      </c>
      <c r="J71">
        <v>2</v>
      </c>
      <c r="K71">
        <v>3</v>
      </c>
      <c r="L71">
        <v>4</v>
      </c>
      <c r="M71">
        <v>5</v>
      </c>
      <c r="N71">
        <v>4</v>
      </c>
      <c r="O71">
        <v>4</v>
      </c>
      <c r="P71">
        <v>5</v>
      </c>
      <c r="Q71">
        <f t="shared" si="13"/>
        <v>24</v>
      </c>
      <c r="R71">
        <v>3.5516000000000001</v>
      </c>
      <c r="AV71">
        <v>1</v>
      </c>
      <c r="AW71">
        <v>1</v>
      </c>
      <c r="BA71">
        <v>4</v>
      </c>
      <c r="BB71">
        <f t="shared" si="12"/>
        <v>1.8023715415019763</v>
      </c>
      <c r="BC71">
        <v>29</v>
      </c>
    </row>
    <row r="72" spans="1:55" x14ac:dyDescent="0.2">
      <c r="A72" t="s">
        <v>138</v>
      </c>
      <c r="B72">
        <v>6.07</v>
      </c>
      <c r="C72">
        <v>3</v>
      </c>
      <c r="D72">
        <v>2.5299999999999998</v>
      </c>
      <c r="E72">
        <f t="shared" si="14"/>
        <v>2.0233333333333334</v>
      </c>
      <c r="F72">
        <f t="shared" si="15"/>
        <v>24.110646999999997</v>
      </c>
      <c r="G72">
        <f t="shared" si="16"/>
        <v>1.9921730000000011</v>
      </c>
      <c r="H72" t="s">
        <v>15</v>
      </c>
      <c r="I72">
        <v>5</v>
      </c>
      <c r="J72">
        <v>1</v>
      </c>
      <c r="K72">
        <v>3</v>
      </c>
      <c r="L72">
        <v>5</v>
      </c>
      <c r="M72">
        <v>4</v>
      </c>
      <c r="N72">
        <v>5</v>
      </c>
      <c r="O72">
        <v>4</v>
      </c>
      <c r="P72">
        <v>5</v>
      </c>
      <c r="Q72">
        <f t="shared" si="13"/>
        <v>24</v>
      </c>
      <c r="R72">
        <v>3.5394999999999999</v>
      </c>
      <c r="AV72">
        <v>2</v>
      </c>
      <c r="AW72">
        <v>1</v>
      </c>
      <c r="BA72">
        <v>4</v>
      </c>
      <c r="BB72">
        <f t="shared" si="12"/>
        <v>1.8585858585858583</v>
      </c>
      <c r="BC72">
        <v>29</v>
      </c>
    </row>
    <row r="73" spans="1:55" x14ac:dyDescent="0.2">
      <c r="A73" t="s">
        <v>139</v>
      </c>
      <c r="B73">
        <v>4.82</v>
      </c>
      <c r="C73">
        <v>2.95</v>
      </c>
      <c r="D73">
        <v>2.41</v>
      </c>
      <c r="E73">
        <f t="shared" si="14"/>
        <v>1.6338983050847458</v>
      </c>
      <c r="F73">
        <f t="shared" si="15"/>
        <v>17.933476766666672</v>
      </c>
      <c r="G73">
        <f t="shared" si="16"/>
        <v>8.1693432333333256</v>
      </c>
      <c r="H73" t="s">
        <v>15</v>
      </c>
      <c r="I73">
        <v>5</v>
      </c>
      <c r="J73">
        <v>2</v>
      </c>
      <c r="K73">
        <v>2</v>
      </c>
      <c r="L73" s="1">
        <v>5</v>
      </c>
      <c r="M73">
        <v>5</v>
      </c>
      <c r="N73">
        <v>5</v>
      </c>
      <c r="O73">
        <v>4</v>
      </c>
      <c r="P73">
        <v>5</v>
      </c>
      <c r="Q73">
        <f t="shared" si="13"/>
        <v>26</v>
      </c>
      <c r="R73">
        <v>3.5211000000000001</v>
      </c>
      <c r="AV73">
        <v>1</v>
      </c>
      <c r="AW73">
        <v>1</v>
      </c>
    </row>
    <row r="74" spans="1:55" x14ac:dyDescent="0.2">
      <c r="A74" t="s">
        <v>140</v>
      </c>
      <c r="B74">
        <v>4.5599999999999996</v>
      </c>
      <c r="C74">
        <v>2.5299999999999998</v>
      </c>
      <c r="D74">
        <v>2.2799999999999998</v>
      </c>
      <c r="E74">
        <f t="shared" si="14"/>
        <v>1.8023715415019763</v>
      </c>
      <c r="F74">
        <f t="shared" si="15"/>
        <v>13.765709759999995</v>
      </c>
      <c r="G74">
        <f t="shared" si="16"/>
        <v>12.337110240000003</v>
      </c>
      <c r="H74" t="s">
        <v>15</v>
      </c>
      <c r="I74">
        <v>5</v>
      </c>
      <c r="J74">
        <v>1</v>
      </c>
      <c r="K74">
        <v>3</v>
      </c>
      <c r="L74">
        <v>4</v>
      </c>
      <c r="M74">
        <v>5</v>
      </c>
      <c r="N74">
        <v>5</v>
      </c>
      <c r="O74">
        <v>4</v>
      </c>
      <c r="P74">
        <v>5</v>
      </c>
      <c r="Q74">
        <f t="shared" si="13"/>
        <v>24</v>
      </c>
      <c r="R74">
        <v>3.5495999999999999</v>
      </c>
      <c r="AV74">
        <v>2</v>
      </c>
      <c r="AW74">
        <v>1</v>
      </c>
    </row>
    <row r="75" spans="1:55" x14ac:dyDescent="0.2">
      <c r="A75" t="s">
        <v>141</v>
      </c>
      <c r="B75">
        <v>5.52</v>
      </c>
      <c r="C75">
        <v>2.97</v>
      </c>
      <c r="D75">
        <v>2.2999999999999998</v>
      </c>
      <c r="E75">
        <f t="shared" si="14"/>
        <v>1.8585858585858583</v>
      </c>
      <c r="F75">
        <f t="shared" si="15"/>
        <v>19.733392800000001</v>
      </c>
      <c r="G75">
        <f t="shared" si="16"/>
        <v>6.369427199999997</v>
      </c>
      <c r="H75" t="s">
        <v>15</v>
      </c>
      <c r="I75">
        <v>5</v>
      </c>
      <c r="J75">
        <v>3</v>
      </c>
      <c r="K75">
        <v>2</v>
      </c>
      <c r="L75">
        <v>5</v>
      </c>
      <c r="M75">
        <v>5</v>
      </c>
      <c r="N75">
        <v>5</v>
      </c>
      <c r="O75">
        <v>2</v>
      </c>
      <c r="P75">
        <v>4</v>
      </c>
      <c r="Q75">
        <f t="shared" si="13"/>
        <v>24</v>
      </c>
      <c r="R75">
        <v>3.5531999999999999</v>
      </c>
      <c r="AV75">
        <v>1</v>
      </c>
      <c r="AW75">
        <v>1</v>
      </c>
    </row>
  </sheetData>
  <phoneticPr fontId="2" type="noConversion"/>
  <pageMargins left="0.7" right="0.7" top="0.75" bottom="0.75" header="0.3" footer="0.3"/>
  <pageSetup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CC6D-230F-454F-BF49-BEB13CEA41C2}">
  <dimension ref="A1:AG90"/>
  <sheetViews>
    <sheetView workbookViewId="0">
      <selection activeCell="C11" sqref="C11"/>
    </sheetView>
  </sheetViews>
  <sheetFormatPr baseColWidth="10" defaultRowHeight="16" x14ac:dyDescent="0.2"/>
  <cols>
    <col min="9" max="9" width="8.1640625" bestFit="1" customWidth="1"/>
    <col min="10" max="10" width="18.83203125" bestFit="1" customWidth="1"/>
    <col min="21" max="21" width="12.1640625" bestFit="1" customWidth="1"/>
    <col min="22" max="22" width="7.6640625" customWidth="1"/>
    <col min="25" max="25" width="18.33203125" customWidth="1"/>
    <col min="26" max="26" width="13.5" customWidth="1"/>
    <col min="27" max="27" width="21" customWidth="1"/>
    <col min="28" max="28" width="18.83203125" bestFit="1" customWidth="1"/>
    <col min="30" max="30" width="11" customWidth="1"/>
    <col min="31" max="31" width="15.83203125" customWidth="1"/>
    <col min="32" max="32" width="12.5" customWidth="1"/>
  </cols>
  <sheetData>
    <row r="1" spans="1:33" x14ac:dyDescent="0.2">
      <c r="A1" t="s">
        <v>11</v>
      </c>
      <c r="B1" t="s">
        <v>5</v>
      </c>
      <c r="C1" t="s">
        <v>6</v>
      </c>
      <c r="D1" t="s">
        <v>7</v>
      </c>
      <c r="E1" t="s">
        <v>8</v>
      </c>
      <c r="F1" t="s">
        <v>70</v>
      </c>
      <c r="G1" t="s">
        <v>12</v>
      </c>
      <c r="H1" t="s">
        <v>9</v>
      </c>
      <c r="I1" t="s">
        <v>13</v>
      </c>
      <c r="J1" t="s">
        <v>86</v>
      </c>
      <c r="K1" t="s">
        <v>91</v>
      </c>
      <c r="N1" t="s">
        <v>0</v>
      </c>
      <c r="O1" t="s">
        <v>243</v>
      </c>
      <c r="Q1" t="s">
        <v>0</v>
      </c>
      <c r="R1" t="s">
        <v>244</v>
      </c>
      <c r="V1" t="s">
        <v>242</v>
      </c>
      <c r="W1" t="s">
        <v>5</v>
      </c>
      <c r="X1" t="s">
        <v>9</v>
      </c>
      <c r="Y1" t="s">
        <v>12</v>
      </c>
      <c r="Z1" t="s">
        <v>8</v>
      </c>
      <c r="AA1" t="s">
        <v>85</v>
      </c>
      <c r="AB1" t="s">
        <v>91</v>
      </c>
      <c r="AC1" t="s">
        <v>241</v>
      </c>
      <c r="AD1" t="s">
        <v>10</v>
      </c>
      <c r="AE1" t="s">
        <v>255</v>
      </c>
      <c r="AF1" t="s">
        <v>256</v>
      </c>
      <c r="AG1" t="s">
        <v>257</v>
      </c>
    </row>
    <row r="2" spans="1:33" x14ac:dyDescent="0.2">
      <c r="A2">
        <v>1</v>
      </c>
      <c r="B2" t="s">
        <v>16</v>
      </c>
      <c r="C2" t="s">
        <v>17</v>
      </c>
      <c r="D2" t="s">
        <v>18</v>
      </c>
      <c r="E2" t="s">
        <v>18</v>
      </c>
      <c r="F2" t="s">
        <v>18</v>
      </c>
      <c r="G2" t="s">
        <v>19</v>
      </c>
      <c r="H2" t="s">
        <v>20</v>
      </c>
      <c r="I2" t="s">
        <v>18</v>
      </c>
      <c r="J2" t="s">
        <v>18</v>
      </c>
      <c r="K2" t="s">
        <v>116</v>
      </c>
      <c r="N2" s="3" t="s">
        <v>160</v>
      </c>
      <c r="O2" s="3">
        <v>14</v>
      </c>
      <c r="Q2" s="3" t="s">
        <v>52</v>
      </c>
      <c r="R2" s="3">
        <v>14</v>
      </c>
      <c r="U2" t="s">
        <v>246</v>
      </c>
      <c r="V2">
        <v>1</v>
      </c>
      <c r="W2" t="s">
        <v>16</v>
      </c>
      <c r="X2" t="s">
        <v>20</v>
      </c>
      <c r="Y2" t="s">
        <v>248</v>
      </c>
      <c r="Z2" t="s">
        <v>18</v>
      </c>
      <c r="AA2" t="s">
        <v>18</v>
      </c>
      <c r="AB2" t="s">
        <v>116</v>
      </c>
      <c r="AC2" t="s">
        <v>17</v>
      </c>
      <c r="AD2" t="s">
        <v>18</v>
      </c>
    </row>
    <row r="3" spans="1:33" x14ac:dyDescent="0.2">
      <c r="A3">
        <v>2</v>
      </c>
      <c r="B3" t="s">
        <v>23</v>
      </c>
      <c r="C3" t="s">
        <v>24</v>
      </c>
      <c r="D3" t="s">
        <v>24</v>
      </c>
      <c r="E3" t="s">
        <v>24</v>
      </c>
      <c r="F3" t="s">
        <v>24</v>
      </c>
      <c r="G3" t="s">
        <v>25</v>
      </c>
      <c r="H3" t="s">
        <v>26</v>
      </c>
      <c r="I3" t="s">
        <v>24</v>
      </c>
      <c r="J3" t="s">
        <v>87</v>
      </c>
      <c r="K3" t="s">
        <v>121</v>
      </c>
      <c r="N3" s="3" t="s">
        <v>163</v>
      </c>
      <c r="O3" s="3">
        <v>14</v>
      </c>
      <c r="Q3" s="3" t="s">
        <v>14</v>
      </c>
      <c r="R3" s="3">
        <v>15</v>
      </c>
      <c r="V3">
        <v>2</v>
      </c>
      <c r="W3" t="s">
        <v>23</v>
      </c>
      <c r="X3" t="s">
        <v>26</v>
      </c>
      <c r="Y3" t="s">
        <v>249</v>
      </c>
      <c r="Z3" t="s">
        <v>24</v>
      </c>
      <c r="AA3" t="s">
        <v>87</v>
      </c>
      <c r="AB3" t="s">
        <v>121</v>
      </c>
      <c r="AC3" t="s">
        <v>24</v>
      </c>
      <c r="AD3" t="s">
        <v>24</v>
      </c>
    </row>
    <row r="4" spans="1:33" x14ac:dyDescent="0.2">
      <c r="A4">
        <v>3</v>
      </c>
      <c r="B4" t="s">
        <v>28</v>
      </c>
      <c r="C4" t="s">
        <v>29</v>
      </c>
      <c r="D4" t="s">
        <v>29</v>
      </c>
      <c r="E4" t="s">
        <v>29</v>
      </c>
      <c r="F4" t="s">
        <v>29</v>
      </c>
      <c r="G4" t="s">
        <v>30</v>
      </c>
      <c r="H4" t="s">
        <v>31</v>
      </c>
      <c r="I4" t="s">
        <v>29</v>
      </c>
      <c r="J4" t="s">
        <v>88</v>
      </c>
      <c r="K4" t="s">
        <v>120</v>
      </c>
      <c r="N4" s="3" t="s">
        <v>162</v>
      </c>
      <c r="O4" s="3">
        <v>15</v>
      </c>
      <c r="Q4" s="3" t="s">
        <v>21</v>
      </c>
      <c r="R4" s="3">
        <v>15</v>
      </c>
      <c r="V4">
        <v>3</v>
      </c>
      <c r="W4" t="s">
        <v>28</v>
      </c>
      <c r="X4" t="s">
        <v>31</v>
      </c>
      <c r="Y4" t="s">
        <v>250</v>
      </c>
      <c r="Z4" t="s">
        <v>29</v>
      </c>
      <c r="AA4" t="s">
        <v>88</v>
      </c>
      <c r="AB4" t="s">
        <v>120</v>
      </c>
      <c r="AC4" t="s">
        <v>29</v>
      </c>
      <c r="AD4" t="s">
        <v>29</v>
      </c>
    </row>
    <row r="5" spans="1:33" x14ac:dyDescent="0.2">
      <c r="A5">
        <v>4</v>
      </c>
      <c r="B5" t="s">
        <v>33</v>
      </c>
      <c r="C5" t="s">
        <v>34</v>
      </c>
      <c r="D5" t="s">
        <v>34</v>
      </c>
      <c r="E5" t="s">
        <v>34</v>
      </c>
      <c r="F5" t="s">
        <v>34</v>
      </c>
      <c r="G5" t="s">
        <v>35</v>
      </c>
      <c r="H5" t="s">
        <v>36</v>
      </c>
      <c r="I5" t="s">
        <v>34</v>
      </c>
      <c r="J5" t="s">
        <v>29</v>
      </c>
      <c r="K5" t="s">
        <v>117</v>
      </c>
      <c r="N5" s="3" t="s">
        <v>155</v>
      </c>
      <c r="O5" s="3">
        <v>17</v>
      </c>
      <c r="Q5" s="3" t="s">
        <v>48</v>
      </c>
      <c r="R5" s="3">
        <v>15</v>
      </c>
      <c r="V5">
        <v>4</v>
      </c>
      <c r="W5" t="s">
        <v>33</v>
      </c>
      <c r="X5" t="s">
        <v>36</v>
      </c>
      <c r="Y5" t="s">
        <v>251</v>
      </c>
      <c r="Z5" t="s">
        <v>34</v>
      </c>
      <c r="AA5" t="s">
        <v>29</v>
      </c>
      <c r="AB5" t="s">
        <v>117</v>
      </c>
      <c r="AC5" t="s">
        <v>34</v>
      </c>
      <c r="AD5" t="s">
        <v>34</v>
      </c>
    </row>
    <row r="6" spans="1:33" x14ac:dyDescent="0.2">
      <c r="A6">
        <v>5</v>
      </c>
      <c r="B6" t="s">
        <v>38</v>
      </c>
      <c r="C6" t="s">
        <v>39</v>
      </c>
      <c r="D6" t="s">
        <v>40</v>
      </c>
      <c r="E6" t="s">
        <v>40</v>
      </c>
      <c r="F6" t="s">
        <v>40</v>
      </c>
      <c r="G6" t="s">
        <v>41</v>
      </c>
      <c r="H6" t="s">
        <v>42</v>
      </c>
      <c r="I6" t="s">
        <v>43</v>
      </c>
      <c r="J6" t="s">
        <v>34</v>
      </c>
      <c r="K6" t="s">
        <v>118</v>
      </c>
      <c r="N6" s="3" t="s">
        <v>169</v>
      </c>
      <c r="O6" s="3">
        <v>17</v>
      </c>
      <c r="Q6" s="3" t="s">
        <v>51</v>
      </c>
      <c r="R6" s="3">
        <v>15</v>
      </c>
      <c r="U6" t="s">
        <v>245</v>
      </c>
      <c r="V6">
        <v>5</v>
      </c>
      <c r="W6" t="s">
        <v>38</v>
      </c>
      <c r="X6" t="s">
        <v>42</v>
      </c>
      <c r="Y6" t="s">
        <v>252</v>
      </c>
      <c r="Z6" t="s">
        <v>40</v>
      </c>
      <c r="AA6" t="s">
        <v>34</v>
      </c>
      <c r="AB6" t="s">
        <v>118</v>
      </c>
      <c r="AC6" t="s">
        <v>39</v>
      </c>
      <c r="AD6" t="s">
        <v>40</v>
      </c>
    </row>
    <row r="7" spans="1:33" x14ac:dyDescent="0.2">
      <c r="N7" s="3" t="s">
        <v>144</v>
      </c>
      <c r="O7" s="3">
        <v>18</v>
      </c>
      <c r="Q7" s="3" t="s">
        <v>68</v>
      </c>
      <c r="R7" s="3">
        <v>15</v>
      </c>
    </row>
    <row r="8" spans="1:33" x14ac:dyDescent="0.2">
      <c r="N8" s="3" t="s">
        <v>149</v>
      </c>
      <c r="O8" s="3">
        <v>18</v>
      </c>
      <c r="Q8" s="3" t="s">
        <v>47</v>
      </c>
      <c r="R8" s="3">
        <v>16</v>
      </c>
    </row>
    <row r="9" spans="1:33" x14ac:dyDescent="0.2">
      <c r="N9" s="3" t="s">
        <v>152</v>
      </c>
      <c r="O9" s="3">
        <v>18</v>
      </c>
      <c r="Q9" s="3" t="s">
        <v>50</v>
      </c>
      <c r="R9" s="3">
        <v>16</v>
      </c>
    </row>
    <row r="10" spans="1:33" x14ac:dyDescent="0.2">
      <c r="B10" t="s">
        <v>259</v>
      </c>
      <c r="C10" t="s">
        <v>260</v>
      </c>
      <c r="N10" s="3" t="s">
        <v>159</v>
      </c>
      <c r="O10" s="3">
        <v>18</v>
      </c>
      <c r="Q10" s="3" t="s">
        <v>53</v>
      </c>
      <c r="R10" s="3">
        <v>16</v>
      </c>
      <c r="V10" t="s">
        <v>228</v>
      </c>
      <c r="W10" t="s">
        <v>5</v>
      </c>
      <c r="X10" t="s">
        <v>9</v>
      </c>
      <c r="Y10" t="s">
        <v>12</v>
      </c>
      <c r="Z10" t="s">
        <v>8</v>
      </c>
      <c r="AA10" t="s">
        <v>85</v>
      </c>
      <c r="AB10" t="s">
        <v>91</v>
      </c>
      <c r="AC10" t="s">
        <v>241</v>
      </c>
      <c r="AD10" t="s">
        <v>10</v>
      </c>
      <c r="AE10" t="s">
        <v>255</v>
      </c>
      <c r="AF10" t="s">
        <v>256</v>
      </c>
      <c r="AG10" t="s">
        <v>257</v>
      </c>
    </row>
    <row r="11" spans="1:33" x14ac:dyDescent="0.2">
      <c r="B11">
        <v>3.4607000000000001</v>
      </c>
      <c r="C11">
        <f>AVERAGE(B11:B13)</f>
        <v>3.4992000000000001</v>
      </c>
      <c r="N11" s="3" t="s">
        <v>173</v>
      </c>
      <c r="O11" s="3">
        <v>18</v>
      </c>
      <c r="Q11" s="3" t="s">
        <v>55</v>
      </c>
      <c r="R11" s="3">
        <v>16</v>
      </c>
      <c r="U11" t="s">
        <v>246</v>
      </c>
      <c r="V11">
        <v>1</v>
      </c>
      <c r="W11" t="s">
        <v>16</v>
      </c>
      <c r="X11" t="s">
        <v>20</v>
      </c>
      <c r="Y11" t="s">
        <v>248</v>
      </c>
      <c r="Z11" t="s">
        <v>18</v>
      </c>
      <c r="AA11" t="s">
        <v>18</v>
      </c>
      <c r="AB11" t="s">
        <v>116</v>
      </c>
      <c r="AC11" t="s">
        <v>17</v>
      </c>
      <c r="AD11" t="s">
        <v>18</v>
      </c>
    </row>
    <row r="12" spans="1:33" x14ac:dyDescent="0.2">
      <c r="B12">
        <v>3.4977999999999998</v>
      </c>
      <c r="N12" s="3" t="s">
        <v>146</v>
      </c>
      <c r="O12" s="3">
        <v>19</v>
      </c>
      <c r="Q12" s="3" t="s">
        <v>66</v>
      </c>
      <c r="R12" s="3">
        <v>16</v>
      </c>
      <c r="V12">
        <v>2</v>
      </c>
      <c r="W12" t="s">
        <v>23</v>
      </c>
      <c r="X12" t="s">
        <v>26</v>
      </c>
      <c r="Y12" t="s">
        <v>249</v>
      </c>
      <c r="Z12" t="s">
        <v>24</v>
      </c>
      <c r="AA12" t="s">
        <v>87</v>
      </c>
      <c r="AB12" t="s">
        <v>121</v>
      </c>
      <c r="AC12" t="s">
        <v>24</v>
      </c>
      <c r="AD12" t="s">
        <v>24</v>
      </c>
    </row>
    <row r="13" spans="1:33" x14ac:dyDescent="0.2">
      <c r="B13">
        <v>3.5390999999999999</v>
      </c>
      <c r="N13" s="3" t="s">
        <v>147</v>
      </c>
      <c r="O13" s="3">
        <v>19</v>
      </c>
      <c r="Q13" s="3" t="s">
        <v>37</v>
      </c>
      <c r="R13" s="3">
        <v>17</v>
      </c>
      <c r="V13">
        <v>3</v>
      </c>
      <c r="W13" t="s">
        <v>28</v>
      </c>
      <c r="X13" t="s">
        <v>31</v>
      </c>
      <c r="Y13" t="s">
        <v>250</v>
      </c>
      <c r="Z13" t="s">
        <v>29</v>
      </c>
      <c r="AA13" t="s">
        <v>88</v>
      </c>
      <c r="AB13" t="s">
        <v>120</v>
      </c>
      <c r="AC13" t="s">
        <v>29</v>
      </c>
      <c r="AD13" t="s">
        <v>29</v>
      </c>
    </row>
    <row r="14" spans="1:33" x14ac:dyDescent="0.2">
      <c r="N14" s="3" t="s">
        <v>148</v>
      </c>
      <c r="O14" s="3">
        <v>19</v>
      </c>
      <c r="Q14" s="3" t="s">
        <v>44</v>
      </c>
      <c r="R14" s="3">
        <v>17</v>
      </c>
      <c r="V14">
        <v>4</v>
      </c>
      <c r="W14" t="s">
        <v>33</v>
      </c>
      <c r="X14" t="s">
        <v>36</v>
      </c>
      <c r="Y14" t="s">
        <v>251</v>
      </c>
      <c r="Z14" t="s">
        <v>34</v>
      </c>
      <c r="AA14" t="s">
        <v>29</v>
      </c>
      <c r="AB14" t="s">
        <v>117</v>
      </c>
      <c r="AC14" t="s">
        <v>34</v>
      </c>
      <c r="AD14" t="s">
        <v>34</v>
      </c>
    </row>
    <row r="15" spans="1:33" x14ac:dyDescent="0.2">
      <c r="N15" s="3" t="s">
        <v>153</v>
      </c>
      <c r="O15" s="3">
        <v>19</v>
      </c>
      <c r="Q15" s="3" t="s">
        <v>49</v>
      </c>
      <c r="R15" s="3">
        <v>17</v>
      </c>
      <c r="U15" t="s">
        <v>245</v>
      </c>
      <c r="V15">
        <v>5</v>
      </c>
      <c r="W15" t="s">
        <v>38</v>
      </c>
      <c r="X15" t="s">
        <v>42</v>
      </c>
      <c r="Y15" t="s">
        <v>252</v>
      </c>
      <c r="Z15" t="s">
        <v>40</v>
      </c>
      <c r="AA15" t="s">
        <v>34</v>
      </c>
      <c r="AB15" t="s">
        <v>118</v>
      </c>
      <c r="AC15" t="s">
        <v>39</v>
      </c>
      <c r="AD15" t="s">
        <v>40</v>
      </c>
    </row>
    <row r="16" spans="1:33" x14ac:dyDescent="0.2">
      <c r="N16" s="3" t="s">
        <v>177</v>
      </c>
      <c r="O16" s="3">
        <v>19</v>
      </c>
      <c r="Q16" s="3" t="s">
        <v>54</v>
      </c>
      <c r="R16" s="3">
        <v>17</v>
      </c>
    </row>
    <row r="17" spans="14:32" x14ac:dyDescent="0.2">
      <c r="N17" s="3" t="s">
        <v>150</v>
      </c>
      <c r="O17" s="3">
        <v>20</v>
      </c>
      <c r="Q17" s="3" t="s">
        <v>64</v>
      </c>
      <c r="R17" s="3">
        <v>17</v>
      </c>
    </row>
    <row r="18" spans="14:32" x14ac:dyDescent="0.2">
      <c r="N18" s="3" t="s">
        <v>158</v>
      </c>
      <c r="O18" s="3">
        <v>20</v>
      </c>
      <c r="Q18" s="3" t="s">
        <v>69</v>
      </c>
      <c r="R18" s="3">
        <v>17</v>
      </c>
    </row>
    <row r="19" spans="14:32" x14ac:dyDescent="0.2">
      <c r="N19" s="3" t="s">
        <v>191</v>
      </c>
      <c r="O19" s="3">
        <v>20</v>
      </c>
      <c r="Q19" s="3" t="s">
        <v>27</v>
      </c>
      <c r="R19" s="3">
        <v>18</v>
      </c>
    </row>
    <row r="20" spans="14:32" x14ac:dyDescent="0.2">
      <c r="N20" s="3" t="s">
        <v>172</v>
      </c>
      <c r="O20" s="3">
        <v>20</v>
      </c>
      <c r="Q20" s="3" t="s">
        <v>32</v>
      </c>
      <c r="R20" s="3">
        <v>18</v>
      </c>
    </row>
    <row r="21" spans="14:32" x14ac:dyDescent="0.2">
      <c r="N21" s="3" t="s">
        <v>178</v>
      </c>
      <c r="O21" s="3">
        <v>20</v>
      </c>
      <c r="Q21" s="3" t="s">
        <v>45</v>
      </c>
      <c r="R21" s="3">
        <v>18</v>
      </c>
      <c r="AD21" s="7" t="s">
        <v>89</v>
      </c>
      <c r="AE21" s="7" t="s">
        <v>70</v>
      </c>
      <c r="AF21" s="7" t="s">
        <v>90</v>
      </c>
    </row>
    <row r="22" spans="14:32" x14ac:dyDescent="0.2">
      <c r="N22" s="4" t="s">
        <v>145</v>
      </c>
      <c r="O22" s="4">
        <v>21</v>
      </c>
      <c r="Q22" s="3" t="s">
        <v>46</v>
      </c>
      <c r="R22" s="3">
        <v>18</v>
      </c>
      <c r="AD22" s="8" t="s">
        <v>18</v>
      </c>
      <c r="AE22" s="8" t="s">
        <v>18</v>
      </c>
      <c r="AF22" s="8" t="s">
        <v>18</v>
      </c>
    </row>
    <row r="23" spans="14:32" x14ac:dyDescent="0.2">
      <c r="N23" s="4" t="s">
        <v>156</v>
      </c>
      <c r="O23" s="4">
        <v>21</v>
      </c>
      <c r="Q23" s="3" t="s">
        <v>58</v>
      </c>
      <c r="R23" s="3">
        <v>18</v>
      </c>
      <c r="AD23" t="s">
        <v>24</v>
      </c>
      <c r="AE23" t="s">
        <v>24</v>
      </c>
      <c r="AF23" t="s">
        <v>24</v>
      </c>
    </row>
    <row r="24" spans="14:32" x14ac:dyDescent="0.2">
      <c r="N24" s="4" t="s">
        <v>161</v>
      </c>
      <c r="O24" s="4">
        <v>21</v>
      </c>
      <c r="Q24" s="3" t="s">
        <v>59</v>
      </c>
      <c r="R24" s="3">
        <v>18</v>
      </c>
      <c r="AD24" s="8" t="s">
        <v>29</v>
      </c>
      <c r="AE24" s="8" t="s">
        <v>29</v>
      </c>
      <c r="AF24" s="8" t="s">
        <v>29</v>
      </c>
    </row>
    <row r="25" spans="14:32" x14ac:dyDescent="0.2">
      <c r="N25" s="4" t="s">
        <v>167</v>
      </c>
      <c r="O25" s="4">
        <v>21</v>
      </c>
      <c r="Q25" s="4" t="s">
        <v>56</v>
      </c>
      <c r="R25" s="4">
        <v>19</v>
      </c>
      <c r="AD25" t="s">
        <v>34</v>
      </c>
      <c r="AE25" t="s">
        <v>34</v>
      </c>
      <c r="AF25" t="s">
        <v>34</v>
      </c>
    </row>
    <row r="26" spans="14:32" x14ac:dyDescent="0.2">
      <c r="N26" s="4" t="s">
        <v>175</v>
      </c>
      <c r="O26" s="4">
        <v>21</v>
      </c>
      <c r="Q26" s="4" t="s">
        <v>60</v>
      </c>
      <c r="R26" s="4">
        <v>19</v>
      </c>
      <c r="AD26" s="9" t="s">
        <v>40</v>
      </c>
      <c r="AE26" s="9" t="s">
        <v>40</v>
      </c>
      <c r="AF26" s="9" t="s">
        <v>40</v>
      </c>
    </row>
    <row r="27" spans="14:32" x14ac:dyDescent="0.2">
      <c r="N27" s="4" t="s">
        <v>182</v>
      </c>
      <c r="O27" s="4">
        <v>21</v>
      </c>
      <c r="Q27" s="4" t="s">
        <v>63</v>
      </c>
      <c r="R27" s="4">
        <v>19</v>
      </c>
    </row>
    <row r="28" spans="14:32" x14ac:dyDescent="0.2">
      <c r="N28" s="4" t="s">
        <v>186</v>
      </c>
      <c r="O28" s="4">
        <v>21</v>
      </c>
      <c r="Q28" s="4" t="s">
        <v>92</v>
      </c>
      <c r="R28" s="4">
        <v>19</v>
      </c>
    </row>
    <row r="29" spans="14:32" x14ac:dyDescent="0.2">
      <c r="N29" s="4" t="s">
        <v>198</v>
      </c>
      <c r="O29" s="4">
        <v>21</v>
      </c>
      <c r="Q29" s="4" t="s">
        <v>104</v>
      </c>
      <c r="R29" s="4">
        <v>19</v>
      </c>
      <c r="Y29" t="s">
        <v>247</v>
      </c>
      <c r="AD29" s="7" t="s">
        <v>89</v>
      </c>
      <c r="AE29" s="7" t="s">
        <v>70</v>
      </c>
      <c r="AF29" s="7" t="s">
        <v>90</v>
      </c>
    </row>
    <row r="30" spans="14:32" x14ac:dyDescent="0.2">
      <c r="N30" s="4" t="s">
        <v>157</v>
      </c>
      <c r="O30" s="4">
        <v>22</v>
      </c>
      <c r="Q30" s="4" t="s">
        <v>57</v>
      </c>
      <c r="R30" s="4">
        <v>20</v>
      </c>
      <c r="AD30" s="8" t="s">
        <v>18</v>
      </c>
      <c r="AE30" s="8" t="s">
        <v>18</v>
      </c>
      <c r="AF30" s="8" t="s">
        <v>18</v>
      </c>
    </row>
    <row r="31" spans="14:32" x14ac:dyDescent="0.2">
      <c r="N31" s="4" t="s">
        <v>176</v>
      </c>
      <c r="O31" s="4">
        <v>22</v>
      </c>
      <c r="Q31" s="4" t="s">
        <v>96</v>
      </c>
      <c r="R31" s="4">
        <v>20</v>
      </c>
      <c r="AD31" t="s">
        <v>24</v>
      </c>
      <c r="AE31" t="s">
        <v>24</v>
      </c>
      <c r="AF31" t="s">
        <v>24</v>
      </c>
    </row>
    <row r="32" spans="14:32" x14ac:dyDescent="0.2">
      <c r="N32" s="4" t="s">
        <v>180</v>
      </c>
      <c r="O32" s="4">
        <v>22</v>
      </c>
      <c r="Q32" s="4" t="s">
        <v>107</v>
      </c>
      <c r="R32" s="4">
        <v>20</v>
      </c>
      <c r="AD32" s="8" t="s">
        <v>29</v>
      </c>
      <c r="AE32" s="8" t="s">
        <v>29</v>
      </c>
      <c r="AF32" s="8" t="s">
        <v>29</v>
      </c>
    </row>
    <row r="33" spans="14:32" x14ac:dyDescent="0.2">
      <c r="N33" s="4" t="s">
        <v>189</v>
      </c>
      <c r="O33" s="4">
        <v>22</v>
      </c>
      <c r="Q33" s="4" t="s">
        <v>97</v>
      </c>
      <c r="R33" s="4">
        <v>21</v>
      </c>
      <c r="AD33" t="s">
        <v>34</v>
      </c>
      <c r="AE33" t="s">
        <v>34</v>
      </c>
      <c r="AF33" t="s">
        <v>34</v>
      </c>
    </row>
    <row r="34" spans="14:32" x14ac:dyDescent="0.2">
      <c r="N34" s="4" t="s">
        <v>151</v>
      </c>
      <c r="O34" s="4">
        <v>23</v>
      </c>
      <c r="Q34" s="4" t="s">
        <v>99</v>
      </c>
      <c r="R34" s="4">
        <v>21</v>
      </c>
      <c r="AD34" s="9" t="s">
        <v>40</v>
      </c>
      <c r="AE34" s="9" t="s">
        <v>40</v>
      </c>
      <c r="AF34" s="9" t="s">
        <v>40</v>
      </c>
    </row>
    <row r="35" spans="14:32" x14ac:dyDescent="0.2">
      <c r="N35" s="4" t="s">
        <v>168</v>
      </c>
      <c r="O35" s="4">
        <v>23</v>
      </c>
      <c r="Q35" s="4" t="s">
        <v>61</v>
      </c>
      <c r="R35" s="4">
        <v>22</v>
      </c>
    </row>
    <row r="36" spans="14:32" x14ac:dyDescent="0.2">
      <c r="N36" s="4" t="s">
        <v>154</v>
      </c>
      <c r="O36" s="4">
        <v>24</v>
      </c>
      <c r="Q36" s="4" t="s">
        <v>62</v>
      </c>
      <c r="R36" s="4">
        <v>22</v>
      </c>
    </row>
    <row r="37" spans="14:32" x14ac:dyDescent="0.2">
      <c r="N37" s="4" t="s">
        <v>166</v>
      </c>
      <c r="O37" s="4">
        <v>24</v>
      </c>
      <c r="Q37" s="4" t="s">
        <v>105</v>
      </c>
      <c r="R37" s="4">
        <v>22</v>
      </c>
    </row>
    <row r="38" spans="14:32" x14ac:dyDescent="0.2">
      <c r="N38" s="4" t="s">
        <v>174</v>
      </c>
      <c r="O38" s="4">
        <v>24</v>
      </c>
      <c r="Q38" s="4" t="s">
        <v>108</v>
      </c>
      <c r="R38" s="4">
        <v>22</v>
      </c>
    </row>
    <row r="39" spans="14:32" x14ac:dyDescent="0.2">
      <c r="N39" s="4" t="s">
        <v>183</v>
      </c>
      <c r="O39" s="4">
        <v>24</v>
      </c>
      <c r="Q39" s="4" t="s">
        <v>95</v>
      </c>
      <c r="R39" s="4">
        <v>23</v>
      </c>
    </row>
    <row r="40" spans="14:32" x14ac:dyDescent="0.2">
      <c r="N40" s="4" t="s">
        <v>195</v>
      </c>
      <c r="O40" s="4">
        <v>24</v>
      </c>
      <c r="Q40" s="4" t="s">
        <v>98</v>
      </c>
      <c r="R40" s="4">
        <v>23</v>
      </c>
    </row>
    <row r="41" spans="14:32" x14ac:dyDescent="0.2">
      <c r="N41" s="5" t="s">
        <v>170</v>
      </c>
      <c r="O41" s="5">
        <v>25</v>
      </c>
      <c r="Q41" s="4" t="s">
        <v>106</v>
      </c>
      <c r="R41" s="4">
        <v>23</v>
      </c>
    </row>
    <row r="42" spans="14:32" x14ac:dyDescent="0.2">
      <c r="N42" s="5" t="s">
        <v>171</v>
      </c>
      <c r="O42" s="5">
        <v>25</v>
      </c>
      <c r="Q42" s="4" t="s">
        <v>109</v>
      </c>
      <c r="R42" s="4">
        <v>23</v>
      </c>
    </row>
    <row r="43" spans="14:32" x14ac:dyDescent="0.2">
      <c r="N43" s="5" t="s">
        <v>181</v>
      </c>
      <c r="O43" s="5">
        <v>25</v>
      </c>
      <c r="Q43" s="4" t="s">
        <v>65</v>
      </c>
      <c r="R43" s="4">
        <v>24</v>
      </c>
    </row>
    <row r="44" spans="14:32" x14ac:dyDescent="0.2">
      <c r="N44" s="5" t="s">
        <v>190</v>
      </c>
      <c r="O44" s="5">
        <v>25</v>
      </c>
      <c r="Q44" s="4" t="s">
        <v>67</v>
      </c>
      <c r="R44" s="4">
        <v>24</v>
      </c>
    </row>
    <row r="45" spans="14:32" x14ac:dyDescent="0.2">
      <c r="N45" s="5" t="s">
        <v>194</v>
      </c>
      <c r="O45" s="5">
        <v>25</v>
      </c>
      <c r="Q45" s="4" t="s">
        <v>103</v>
      </c>
      <c r="R45" s="4">
        <v>24</v>
      </c>
    </row>
    <row r="46" spans="14:32" x14ac:dyDescent="0.2">
      <c r="N46" s="5" t="s">
        <v>196</v>
      </c>
      <c r="O46" s="5">
        <v>25</v>
      </c>
      <c r="Q46" s="5" t="s">
        <v>112</v>
      </c>
      <c r="R46" s="5">
        <v>25</v>
      </c>
    </row>
    <row r="47" spans="14:32" x14ac:dyDescent="0.2">
      <c r="N47" s="5" t="s">
        <v>203</v>
      </c>
      <c r="O47" s="5">
        <v>25</v>
      </c>
      <c r="Q47" s="5" t="s">
        <v>100</v>
      </c>
      <c r="R47" s="5">
        <v>26</v>
      </c>
    </row>
    <row r="48" spans="14:32" x14ac:dyDescent="0.2">
      <c r="N48" s="5" t="s">
        <v>207</v>
      </c>
      <c r="O48" s="5">
        <v>25</v>
      </c>
      <c r="Q48" s="5" t="s">
        <v>101</v>
      </c>
      <c r="R48" s="5">
        <v>26</v>
      </c>
    </row>
    <row r="49" spans="14:18" x14ac:dyDescent="0.2">
      <c r="N49" s="5" t="s">
        <v>76</v>
      </c>
      <c r="O49" s="5">
        <v>25</v>
      </c>
      <c r="Q49" s="5" t="s">
        <v>111</v>
      </c>
      <c r="R49" s="5">
        <v>26</v>
      </c>
    </row>
    <row r="50" spans="14:18" x14ac:dyDescent="0.2">
      <c r="N50" s="5" t="s">
        <v>84</v>
      </c>
      <c r="O50" s="5">
        <v>25</v>
      </c>
      <c r="Q50" s="5" t="s">
        <v>132</v>
      </c>
      <c r="R50" s="5">
        <v>26</v>
      </c>
    </row>
    <row r="51" spans="14:18" x14ac:dyDescent="0.2">
      <c r="N51" s="5" t="s">
        <v>179</v>
      </c>
      <c r="O51" s="5">
        <v>26</v>
      </c>
      <c r="Q51" s="5" t="s">
        <v>93</v>
      </c>
      <c r="R51" s="5">
        <v>27</v>
      </c>
    </row>
    <row r="52" spans="14:18" x14ac:dyDescent="0.2">
      <c r="N52" s="5" t="s">
        <v>201</v>
      </c>
      <c r="O52" s="5">
        <v>26</v>
      </c>
      <c r="Q52" s="5" t="s">
        <v>94</v>
      </c>
      <c r="R52" s="5">
        <v>27</v>
      </c>
    </row>
    <row r="53" spans="14:18" x14ac:dyDescent="0.2">
      <c r="N53" s="5" t="s">
        <v>206</v>
      </c>
      <c r="O53" s="5">
        <v>26</v>
      </c>
      <c r="Q53" s="5" t="s">
        <v>102</v>
      </c>
      <c r="R53" s="5">
        <v>27</v>
      </c>
    </row>
    <row r="54" spans="14:18" x14ac:dyDescent="0.2">
      <c r="N54" s="5" t="s">
        <v>210</v>
      </c>
      <c r="O54" s="5">
        <v>26</v>
      </c>
      <c r="Q54" s="5" t="s">
        <v>134</v>
      </c>
      <c r="R54" s="5">
        <v>27</v>
      </c>
    </row>
    <row r="55" spans="14:18" x14ac:dyDescent="0.2">
      <c r="N55" s="5" t="s">
        <v>211</v>
      </c>
      <c r="O55" s="5">
        <v>26</v>
      </c>
      <c r="Q55" s="5" t="s">
        <v>135</v>
      </c>
      <c r="R55" s="5">
        <v>27</v>
      </c>
    </row>
    <row r="56" spans="14:18" x14ac:dyDescent="0.2">
      <c r="N56" s="5" t="s">
        <v>184</v>
      </c>
      <c r="O56" s="5">
        <v>27</v>
      </c>
      <c r="Q56" s="5" t="s">
        <v>136</v>
      </c>
      <c r="R56" s="5">
        <v>27</v>
      </c>
    </row>
    <row r="57" spans="14:18" x14ac:dyDescent="0.2">
      <c r="N57" s="5" t="s">
        <v>197</v>
      </c>
      <c r="O57" s="5">
        <v>27</v>
      </c>
      <c r="Q57" s="5" t="s">
        <v>110</v>
      </c>
      <c r="R57" s="5">
        <v>28</v>
      </c>
    </row>
    <row r="58" spans="14:18" x14ac:dyDescent="0.2">
      <c r="N58" s="5" t="s">
        <v>199</v>
      </c>
      <c r="O58" s="5">
        <v>27</v>
      </c>
      <c r="Q58" s="5" t="s">
        <v>123</v>
      </c>
      <c r="R58" s="5">
        <v>28</v>
      </c>
    </row>
    <row r="59" spans="14:18" x14ac:dyDescent="0.2">
      <c r="N59" s="5" t="s">
        <v>202</v>
      </c>
      <c r="O59" s="5">
        <v>27</v>
      </c>
      <c r="Q59" s="6" t="s">
        <v>126</v>
      </c>
      <c r="R59" s="6">
        <v>29</v>
      </c>
    </row>
    <row r="60" spans="14:18" x14ac:dyDescent="0.2">
      <c r="N60" s="5" t="s">
        <v>212</v>
      </c>
      <c r="O60" s="5">
        <v>27</v>
      </c>
      <c r="Q60" s="6" t="s">
        <v>131</v>
      </c>
      <c r="R60" s="6">
        <v>29</v>
      </c>
    </row>
    <row r="61" spans="14:18" x14ac:dyDescent="0.2">
      <c r="N61" s="5" t="s">
        <v>185</v>
      </c>
      <c r="O61" s="5">
        <v>28</v>
      </c>
      <c r="Q61" s="6" t="s">
        <v>137</v>
      </c>
      <c r="R61" s="6">
        <v>29</v>
      </c>
    </row>
    <row r="62" spans="14:18" x14ac:dyDescent="0.2">
      <c r="N62" s="5" t="s">
        <v>209</v>
      </c>
      <c r="O62" s="5">
        <v>28</v>
      </c>
      <c r="Q62" s="6" t="s">
        <v>138</v>
      </c>
      <c r="R62" s="6">
        <v>29</v>
      </c>
    </row>
    <row r="63" spans="14:18" x14ac:dyDescent="0.2">
      <c r="N63" s="5" t="s">
        <v>72</v>
      </c>
      <c r="O63" s="5">
        <v>28</v>
      </c>
      <c r="Q63" s="6" t="s">
        <v>140</v>
      </c>
      <c r="R63" s="6">
        <v>29</v>
      </c>
    </row>
    <row r="64" spans="14:18" x14ac:dyDescent="0.2">
      <c r="N64" s="5" t="s">
        <v>73</v>
      </c>
      <c r="O64" s="5">
        <v>28</v>
      </c>
      <c r="Q64" s="6" t="s">
        <v>141</v>
      </c>
      <c r="R64" s="6">
        <v>29</v>
      </c>
    </row>
    <row r="65" spans="14:18" x14ac:dyDescent="0.2">
      <c r="N65" s="5" t="s">
        <v>77</v>
      </c>
      <c r="O65" s="5">
        <v>28</v>
      </c>
      <c r="Q65" s="6" t="s">
        <v>124</v>
      </c>
      <c r="R65" s="6">
        <v>30</v>
      </c>
    </row>
    <row r="66" spans="14:18" x14ac:dyDescent="0.2">
      <c r="N66" s="5" t="s">
        <v>80</v>
      </c>
      <c r="O66" s="5">
        <v>28</v>
      </c>
      <c r="Q66" s="6" t="s">
        <v>128</v>
      </c>
      <c r="R66" s="6">
        <v>30</v>
      </c>
    </row>
    <row r="67" spans="14:18" x14ac:dyDescent="0.2">
      <c r="N67" s="5" t="s">
        <v>82</v>
      </c>
      <c r="O67" s="5">
        <v>28</v>
      </c>
      <c r="Q67" s="6" t="s">
        <v>133</v>
      </c>
      <c r="R67" s="6">
        <v>30</v>
      </c>
    </row>
    <row r="68" spans="14:18" x14ac:dyDescent="0.2">
      <c r="N68" s="5" t="s">
        <v>193</v>
      </c>
      <c r="O68" s="5">
        <v>29</v>
      </c>
      <c r="Q68" s="6" t="s">
        <v>125</v>
      </c>
      <c r="R68" s="6">
        <v>31</v>
      </c>
    </row>
    <row r="69" spans="14:18" x14ac:dyDescent="0.2">
      <c r="N69" s="5" t="s">
        <v>200</v>
      </c>
      <c r="O69" s="5">
        <v>29</v>
      </c>
      <c r="Q69" s="6" t="s">
        <v>129</v>
      </c>
      <c r="R69" s="6">
        <v>31</v>
      </c>
    </row>
    <row r="70" spans="14:18" x14ac:dyDescent="0.2">
      <c r="N70" s="5" t="s">
        <v>208</v>
      </c>
      <c r="O70" s="5">
        <v>29</v>
      </c>
      <c r="Q70" s="6" t="s">
        <v>130</v>
      </c>
      <c r="R70" s="6">
        <v>31</v>
      </c>
    </row>
    <row r="71" spans="14:18" x14ac:dyDescent="0.2">
      <c r="N71" s="6" t="s">
        <v>204</v>
      </c>
      <c r="O71" s="6">
        <v>30</v>
      </c>
      <c r="Q71" s="6" t="s">
        <v>139</v>
      </c>
      <c r="R71" s="6">
        <v>31</v>
      </c>
    </row>
    <row r="72" spans="14:18" x14ac:dyDescent="0.2">
      <c r="N72" s="6" t="s">
        <v>205</v>
      </c>
      <c r="O72" s="6">
        <v>30</v>
      </c>
      <c r="Q72" s="6" t="s">
        <v>127</v>
      </c>
      <c r="R72" s="6">
        <v>32</v>
      </c>
    </row>
    <row r="73" spans="14:18" x14ac:dyDescent="0.2">
      <c r="N73" s="6" t="s">
        <v>213</v>
      </c>
      <c r="O73" s="6">
        <v>30</v>
      </c>
    </row>
    <row r="74" spans="14:18" x14ac:dyDescent="0.2">
      <c r="N74" s="6" t="s">
        <v>214</v>
      </c>
      <c r="O74" s="6">
        <v>30</v>
      </c>
    </row>
    <row r="75" spans="14:18" x14ac:dyDescent="0.2">
      <c r="N75" s="6" t="s">
        <v>215</v>
      </c>
      <c r="O75" s="6">
        <v>30</v>
      </c>
    </row>
    <row r="76" spans="14:18" x14ac:dyDescent="0.2">
      <c r="N76" s="6" t="s">
        <v>217</v>
      </c>
      <c r="O76" s="6">
        <v>30</v>
      </c>
    </row>
    <row r="77" spans="14:18" x14ac:dyDescent="0.2">
      <c r="N77" s="6" t="s">
        <v>75</v>
      </c>
      <c r="O77" s="6">
        <v>30</v>
      </c>
    </row>
    <row r="78" spans="14:18" x14ac:dyDescent="0.2">
      <c r="N78" s="6" t="s">
        <v>78</v>
      </c>
      <c r="O78" s="6">
        <v>30</v>
      </c>
    </row>
    <row r="79" spans="14:18" x14ac:dyDescent="0.2">
      <c r="N79" s="6" t="s">
        <v>79</v>
      </c>
      <c r="O79" s="6">
        <v>30</v>
      </c>
    </row>
    <row r="80" spans="14:18" x14ac:dyDescent="0.2">
      <c r="N80" s="6" t="s">
        <v>81</v>
      </c>
      <c r="O80" s="6">
        <v>31</v>
      </c>
    </row>
    <row r="81" spans="14:15" x14ac:dyDescent="0.2">
      <c r="N81" s="6" t="s">
        <v>71</v>
      </c>
      <c r="O81" s="6">
        <v>32</v>
      </c>
    </row>
    <row r="82" spans="14:15" x14ac:dyDescent="0.2">
      <c r="N82" s="6" t="s">
        <v>74</v>
      </c>
      <c r="O82" s="6">
        <v>32</v>
      </c>
    </row>
    <row r="83" spans="14:15" x14ac:dyDescent="0.2">
      <c r="N83" s="6" t="s">
        <v>83</v>
      </c>
      <c r="O83" s="6">
        <v>32</v>
      </c>
    </row>
    <row r="84" spans="14:15" x14ac:dyDescent="0.2">
      <c r="N84" s="6" t="s">
        <v>216</v>
      </c>
      <c r="O84" s="6">
        <v>33</v>
      </c>
    </row>
    <row r="85" spans="14:15" x14ac:dyDescent="0.2">
      <c r="N85" s="6" t="s">
        <v>219</v>
      </c>
      <c r="O85" s="6">
        <v>34</v>
      </c>
    </row>
    <row r="86" spans="14:15" x14ac:dyDescent="0.2">
      <c r="N86" s="6" t="s">
        <v>220</v>
      </c>
      <c r="O86" s="6">
        <v>35</v>
      </c>
    </row>
    <row r="87" spans="14:15" x14ac:dyDescent="0.2">
      <c r="N87" s="6" t="s">
        <v>221</v>
      </c>
      <c r="O87" s="6">
        <v>35</v>
      </c>
    </row>
    <row r="88" spans="14:15" x14ac:dyDescent="0.2">
      <c r="N88" s="6" t="s">
        <v>222</v>
      </c>
      <c r="O88" s="6">
        <v>36</v>
      </c>
    </row>
    <row r="89" spans="14:15" x14ac:dyDescent="0.2">
      <c r="N89" s="6" t="s">
        <v>223</v>
      </c>
      <c r="O89" s="6">
        <v>36</v>
      </c>
    </row>
    <row r="90" spans="14:15" x14ac:dyDescent="0.2">
      <c r="N90" s="6" t="s">
        <v>224</v>
      </c>
      <c r="O90" s="6">
        <v>36</v>
      </c>
    </row>
  </sheetData>
  <sortState xmlns:xlrd2="http://schemas.microsoft.com/office/spreadsheetml/2017/richdata2" ref="Q2:R95">
    <sortCondition ref="R1:R95"/>
  </sortState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Barley</vt:lpstr>
      <vt:lpstr>Spelt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M. Sicotte</dc:creator>
  <cp:lastModifiedBy>Danielle Sicotte</cp:lastModifiedBy>
  <dcterms:created xsi:type="dcterms:W3CDTF">2024-05-01T10:24:30Z</dcterms:created>
  <dcterms:modified xsi:type="dcterms:W3CDTF">2024-05-27T16:37:40Z</dcterms:modified>
</cp:coreProperties>
</file>