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d\Documents\DECA International Business Plan\"/>
    </mc:Choice>
  </mc:AlternateContent>
  <bookViews>
    <workbookView xWindow="0" yWindow="0" windowWidth="24000" windowHeight="95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6" i="1" l="1"/>
  <c r="C16" i="1"/>
  <c r="D16" i="1"/>
  <c r="E16" i="1"/>
  <c r="F16" i="1"/>
  <c r="G16" i="1"/>
  <c r="H16" i="1"/>
  <c r="I16" i="1"/>
  <c r="J16" i="1"/>
  <c r="K16" i="1" s="1"/>
  <c r="L16" i="1" s="1"/>
  <c r="M16" i="1" s="1"/>
  <c r="S16" i="1" s="1"/>
  <c r="T16" i="1" s="1"/>
  <c r="N16" i="1"/>
  <c r="O16" i="1"/>
  <c r="P16" i="1"/>
  <c r="Q16" i="1"/>
  <c r="R16" i="1"/>
  <c r="K3" i="1"/>
  <c r="B12" i="1"/>
  <c r="R2" i="1"/>
  <c r="S2" i="1" s="1"/>
  <c r="T2" i="1" s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Q3" i="1"/>
  <c r="Q4" i="1" s="1"/>
  <c r="Q5" i="1" s="1"/>
  <c r="Q6" i="1" s="1"/>
  <c r="Q7" i="1" s="1"/>
  <c r="Q8" i="1" s="1"/>
  <c r="Q9" i="1" s="1"/>
  <c r="Q10" i="1" s="1"/>
  <c r="Q11" i="1" s="1"/>
  <c r="Q12" i="1" s="1"/>
  <c r="Q13" i="1" s="1"/>
  <c r="Q14" i="1" s="1"/>
  <c r="Q15" i="1" s="1"/>
  <c r="P3" i="1"/>
  <c r="P4" i="1" s="1"/>
  <c r="P5" i="1" s="1"/>
  <c r="P6" i="1" s="1"/>
  <c r="P7" i="1" s="1"/>
  <c r="P8" i="1" s="1"/>
  <c r="P9" i="1" s="1"/>
  <c r="P10" i="1" s="1"/>
  <c r="P11" i="1" s="1"/>
  <c r="P12" i="1" s="1"/>
  <c r="P13" i="1" s="1"/>
  <c r="P14" i="1" s="1"/>
  <c r="P15" i="1" s="1"/>
  <c r="O4" i="1"/>
  <c r="O5" i="1" s="1"/>
  <c r="O6" i="1" s="1"/>
  <c r="O7" i="1" s="1"/>
  <c r="O8" i="1" s="1"/>
  <c r="O9" i="1" s="1"/>
  <c r="O10" i="1" s="1"/>
  <c r="O11" i="1" s="1"/>
  <c r="O12" i="1" s="1"/>
  <c r="O13" i="1" s="1"/>
  <c r="O14" i="1" s="1"/>
  <c r="O15" i="1" s="1"/>
  <c r="O3" i="1"/>
  <c r="N3" i="1"/>
  <c r="N4" i="1" s="1"/>
  <c r="N5" i="1" s="1"/>
  <c r="N6" i="1" s="1"/>
  <c r="N7" i="1" s="1"/>
  <c r="N8" i="1" s="1"/>
  <c r="N9" i="1" s="1"/>
  <c r="N10" i="1" s="1"/>
  <c r="N11" i="1" s="1"/>
  <c r="N12" i="1" s="1"/>
  <c r="N13" i="1" s="1"/>
  <c r="N14" i="1" s="1"/>
  <c r="N15" i="1" s="1"/>
  <c r="B15" i="1"/>
  <c r="C15" i="1"/>
  <c r="D15" i="1"/>
  <c r="E15" i="1"/>
  <c r="F15" i="1" s="1"/>
  <c r="G15" i="1" s="1"/>
  <c r="H15" i="1"/>
  <c r="I15" i="1"/>
  <c r="J15" i="1" s="1"/>
  <c r="K15" i="1" s="1"/>
  <c r="L15" i="1" s="1"/>
  <c r="M15" i="1" s="1"/>
  <c r="S15" i="1" s="1"/>
  <c r="B8" i="1"/>
  <c r="C8" i="1"/>
  <c r="D8" i="1"/>
  <c r="E8" i="1" s="1"/>
  <c r="F8" i="1" s="1"/>
  <c r="G8" i="1" s="1"/>
  <c r="H8" i="1"/>
  <c r="H9" i="1" s="1"/>
  <c r="H10" i="1" s="1"/>
  <c r="H11" i="1" s="1"/>
  <c r="H12" i="1" s="1"/>
  <c r="H13" i="1" s="1"/>
  <c r="H14" i="1" s="1"/>
  <c r="I8" i="1"/>
  <c r="I9" i="1" s="1"/>
  <c r="B9" i="1"/>
  <c r="B10" i="1" s="1"/>
  <c r="B11" i="1" s="1"/>
  <c r="B13" i="1" s="1"/>
  <c r="B14" i="1" s="1"/>
  <c r="C9" i="1"/>
  <c r="C10" i="1" s="1"/>
  <c r="C11" i="1" s="1"/>
  <c r="C12" i="1" s="1"/>
  <c r="C13" i="1" s="1"/>
  <c r="C14" i="1" s="1"/>
  <c r="D9" i="1"/>
  <c r="D10" i="1" s="1"/>
  <c r="E9" i="1"/>
  <c r="F9" i="1" s="1"/>
  <c r="G9" i="1" s="1"/>
  <c r="I4" i="1"/>
  <c r="I5" i="1" s="1"/>
  <c r="I6" i="1" s="1"/>
  <c r="I7" i="1" s="1"/>
  <c r="J3" i="1"/>
  <c r="L3" i="1" s="1"/>
  <c r="D4" i="1"/>
  <c r="D5" i="1" s="1"/>
  <c r="D6" i="1" s="1"/>
  <c r="D7" i="1" s="1"/>
  <c r="H4" i="1"/>
  <c r="H5" i="1" s="1"/>
  <c r="H6" i="1" s="1"/>
  <c r="H7" i="1" s="1"/>
  <c r="E3" i="1"/>
  <c r="F3" i="1" s="1"/>
  <c r="G3" i="1" s="1"/>
  <c r="C4" i="1"/>
  <c r="C5" i="1" s="1"/>
  <c r="C6" i="1" s="1"/>
  <c r="C7" i="1" s="1"/>
  <c r="AA5" i="1"/>
  <c r="B4" i="1"/>
  <c r="B5" i="1" s="1"/>
  <c r="B6" i="1" s="1"/>
  <c r="B7" i="1" s="1"/>
  <c r="D11" i="1" l="1"/>
  <c r="E10" i="1"/>
  <c r="F10" i="1" s="1"/>
  <c r="G10" i="1" s="1"/>
  <c r="J9" i="1"/>
  <c r="K9" i="1" s="1"/>
  <c r="L9" i="1" s="1"/>
  <c r="M9" i="1" s="1"/>
  <c r="S9" i="1" s="1"/>
  <c r="I10" i="1"/>
  <c r="J8" i="1"/>
  <c r="K8" i="1" s="1"/>
  <c r="L8" i="1" s="1"/>
  <c r="M8" i="1" s="1"/>
  <c r="S8" i="1" s="1"/>
  <c r="M3" i="1"/>
  <c r="S3" i="1" s="1"/>
  <c r="T3" i="1" s="1"/>
  <c r="J7" i="1"/>
  <c r="K7" i="1" s="1"/>
  <c r="L7" i="1" s="1"/>
  <c r="J5" i="1"/>
  <c r="K5" i="1" s="1"/>
  <c r="L5" i="1" s="1"/>
  <c r="J6" i="1"/>
  <c r="K6" i="1" s="1"/>
  <c r="L6" i="1" s="1"/>
  <c r="J4" i="1"/>
  <c r="K4" i="1" s="1"/>
  <c r="L4" i="1" s="1"/>
  <c r="E7" i="1"/>
  <c r="F7" i="1" s="1"/>
  <c r="G7" i="1" s="1"/>
  <c r="E6" i="1"/>
  <c r="F6" i="1" s="1"/>
  <c r="G6" i="1" s="1"/>
  <c r="E5" i="1"/>
  <c r="F5" i="1" s="1"/>
  <c r="G5" i="1" s="1"/>
  <c r="E4" i="1"/>
  <c r="F4" i="1" s="1"/>
  <c r="G4" i="1" s="1"/>
  <c r="J10" i="1" l="1"/>
  <c r="K10" i="1" s="1"/>
  <c r="L10" i="1" s="1"/>
  <c r="M10" i="1" s="1"/>
  <c r="S10" i="1" s="1"/>
  <c r="I11" i="1"/>
  <c r="E11" i="1"/>
  <c r="F11" i="1" s="1"/>
  <c r="G11" i="1" s="1"/>
  <c r="D12" i="1"/>
  <c r="M4" i="1"/>
  <c r="S4" i="1" s="1"/>
  <c r="T4" i="1" s="1"/>
  <c r="M6" i="1"/>
  <c r="S6" i="1" s="1"/>
  <c r="M7" i="1"/>
  <c r="S7" i="1" s="1"/>
  <c r="M5" i="1"/>
  <c r="S5" i="1" s="1"/>
  <c r="T5" i="1" l="1"/>
  <c r="T6" i="1" s="1"/>
  <c r="T7" i="1" s="1"/>
  <c r="T8" i="1" s="1"/>
  <c r="T9" i="1" s="1"/>
  <c r="T10" i="1" s="1"/>
  <c r="I12" i="1"/>
  <c r="J11" i="1"/>
  <c r="K11" i="1" s="1"/>
  <c r="L11" i="1" s="1"/>
  <c r="M11" i="1" s="1"/>
  <c r="S11" i="1" s="1"/>
  <c r="E12" i="1"/>
  <c r="F12" i="1" s="1"/>
  <c r="G12" i="1" s="1"/>
  <c r="D13" i="1"/>
  <c r="T11" i="1" l="1"/>
  <c r="E13" i="1"/>
  <c r="F13" i="1" s="1"/>
  <c r="G13" i="1" s="1"/>
  <c r="D14" i="1"/>
  <c r="E14" i="1" s="1"/>
  <c r="F14" i="1" s="1"/>
  <c r="G14" i="1" s="1"/>
  <c r="I13" i="1"/>
  <c r="J12" i="1"/>
  <c r="K12" i="1" s="1"/>
  <c r="L12" i="1" s="1"/>
  <c r="M12" i="1" s="1"/>
  <c r="S12" i="1" s="1"/>
  <c r="T12" i="1" s="1"/>
  <c r="J13" i="1" l="1"/>
  <c r="K13" i="1" s="1"/>
  <c r="L13" i="1" s="1"/>
  <c r="M13" i="1" s="1"/>
  <c r="S13" i="1" s="1"/>
  <c r="T13" i="1" s="1"/>
  <c r="I14" i="1"/>
  <c r="J14" i="1" s="1"/>
  <c r="K14" i="1" s="1"/>
  <c r="L14" i="1" s="1"/>
  <c r="M14" i="1" s="1"/>
  <c r="S14" i="1" s="1"/>
  <c r="T14" i="1" l="1"/>
  <c r="T15" i="1" s="1"/>
</calcChain>
</file>

<file path=xl/sharedStrings.xml><?xml version="1.0" encoding="utf-8"?>
<sst xmlns="http://schemas.openxmlformats.org/spreadsheetml/2006/main" count="47" uniqueCount="33">
  <si>
    <t>User Growth</t>
  </si>
  <si>
    <t>Russian Ruble Growth Rate</t>
  </si>
  <si>
    <t>Years</t>
  </si>
  <si>
    <t>Value of Coin</t>
  </si>
  <si>
    <t>Growth Values</t>
  </si>
  <si>
    <t>Currency Change</t>
  </si>
  <si>
    <t>Company Cut</t>
  </si>
  <si>
    <t>Users</t>
  </si>
  <si>
    <t>Average Number of Transactions Per User Per Day</t>
  </si>
  <si>
    <t>Tx growth</t>
  </si>
  <si>
    <t>SC Cut</t>
  </si>
  <si>
    <t>Average Value of each Tx</t>
  </si>
  <si>
    <t>SC from users</t>
  </si>
  <si>
    <t>Corp</t>
  </si>
  <si>
    <t>User Tx per day</t>
  </si>
  <si>
    <t>Average Num Tx per corp per day</t>
  </si>
  <si>
    <t>Corp Tx growth</t>
  </si>
  <si>
    <t>Corp growth</t>
  </si>
  <si>
    <t>Corp Tx per day</t>
  </si>
  <si>
    <t>SC from corp</t>
  </si>
  <si>
    <t>SC Annual</t>
  </si>
  <si>
    <t>Total Annual Rev</t>
  </si>
  <si>
    <t>Dev Costs</t>
  </si>
  <si>
    <t>N/A</t>
  </si>
  <si>
    <t>Dev</t>
  </si>
  <si>
    <t>Op</t>
  </si>
  <si>
    <t>Operational</t>
  </si>
  <si>
    <t>CA Costs</t>
  </si>
  <si>
    <t>CA</t>
  </si>
  <si>
    <t>AC</t>
  </si>
  <si>
    <t>Total Costs</t>
  </si>
  <si>
    <t>Net Per Year</t>
  </si>
  <si>
    <t>Total Cash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</si>
</sst>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6" formatCode="&quot;$&quot;#,##0_);[Red]\(&quot;$&quot;#,##0\)"/>
    <numFmt numFmtId="165" formatCode="&quot;$&quot;#,##0.00"/>
    <numFmt numFmtId="167" formatCode="#,##0.000000"/>
    <numFmt numFmtId="168" formatCode="&quot;$&quot;#,##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/>
    <xf numFmtId="3" fontId="0" fillId="0" borderId="0" xfId="0" applyNumberFormat="1"/>
    <xf numFmtId="10" fontId="0" fillId="0" borderId="0" xfId="0" applyNumberFormat="1"/>
    <xf numFmtId="167" fontId="0" fillId="0" borderId="0" xfId="0" applyNumberFormat="1"/>
    <xf numFmtId="0" fontId="1" fillId="0" borderId="0" xfId="0" applyNumberFormat="1" applyFont="1"/>
    <xf numFmtId="0" fontId="0" fillId="0" borderId="0" xfId="0" applyNumberFormat="1"/>
    <xf numFmtId="0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right"/>
    </xf>
    <xf numFmtId="0" fontId="0" fillId="0" borderId="0" xfId="0" applyNumberFormat="1" applyFont="1" applyAlignment="1">
      <alignment horizontal="right"/>
    </xf>
    <xf numFmtId="0" fontId="1" fillId="0" borderId="0" xfId="0" applyNumberFormat="1" applyFont="1" applyAlignment="1"/>
    <xf numFmtId="0" fontId="0" fillId="0" borderId="0" xfId="0" applyNumberFormat="1" applyAlignment="1"/>
    <xf numFmtId="0" fontId="0" fillId="0" borderId="0" xfId="0" applyNumberFormat="1" applyFont="1" applyAlignment="1"/>
    <xf numFmtId="0" fontId="0" fillId="0" borderId="0" xfId="0" applyNumberFormat="1" applyAlignment="1">
      <alignment horizontal="right"/>
    </xf>
    <xf numFmtId="9" fontId="0" fillId="0" borderId="0" xfId="0" applyNumberFormat="1" applyAlignment="1"/>
    <xf numFmtId="1" fontId="0" fillId="0" borderId="0" xfId="0" applyNumberFormat="1" applyAlignment="1"/>
    <xf numFmtId="1" fontId="0" fillId="0" borderId="0" xfId="0" applyNumberFormat="1" applyFont="1" applyAlignment="1"/>
    <xf numFmtId="3" fontId="0" fillId="0" borderId="0" xfId="0" applyNumberFormat="1" applyAlignment="1"/>
    <xf numFmtId="165" fontId="0" fillId="0" borderId="0" xfId="0" applyNumberFormat="1" applyAlignment="1"/>
    <xf numFmtId="9" fontId="0" fillId="0" borderId="0" xfId="0" applyNumberFormat="1" applyFont="1" applyAlignment="1"/>
    <xf numFmtId="0" fontId="0" fillId="0" borderId="0" xfId="0" applyNumberFormat="1" applyAlignment="1">
      <alignment horizontal="center"/>
    </xf>
    <xf numFmtId="6" fontId="0" fillId="0" borderId="0" xfId="0" applyNumberFormat="1" applyAlignment="1"/>
    <xf numFmtId="168" fontId="1" fillId="0" borderId="0" xfId="0" applyNumberFormat="1" applyFont="1"/>
    <xf numFmtId="6" fontId="0" fillId="0" borderId="0" xfId="0" applyNumberFormat="1" applyFont="1" applyAlignment="1"/>
    <xf numFmtId="3" fontId="0" fillId="0" borderId="0" xfId="0" applyNumberFormat="1" applyFont="1"/>
    <xf numFmtId="168" fontId="0" fillId="0" borderId="0" xfId="0" applyNumberFormat="1" applyFont="1" applyAlignment="1"/>
    <xf numFmtId="165" fontId="0" fillId="0" borderId="0" xfId="0" applyNumberFormat="1" applyFont="1" applyAlignment="1">
      <alignment horizontal="right"/>
    </xf>
    <xf numFmtId="165" fontId="0" fillId="0" borderId="0" xfId="0" applyNumberFormat="1" applyFont="1"/>
    <xf numFmtId="168" fontId="1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9" fontId="0" fillId="0" borderId="0" xfId="0" applyNumberFormat="1" applyFont="1"/>
    <xf numFmtId="168" fontId="0" fillId="0" borderId="0" xfId="0" applyNumberFormat="1" applyFont="1" applyAlignment="1">
      <alignment horizontal="right"/>
    </xf>
    <xf numFmtId="0" fontId="0" fillId="0" borderId="1" xfId="0" applyNumberFormat="1" applyFont="1" applyBorder="1" applyAlignment="1"/>
    <xf numFmtId="165" fontId="0" fillId="0" borderId="1" xfId="0" applyNumberFormat="1" applyBorder="1" applyAlignment="1"/>
    <xf numFmtId="1" fontId="0" fillId="0" borderId="1" xfId="0" applyNumberFormat="1" applyFont="1" applyBorder="1" applyAlignment="1"/>
    <xf numFmtId="3" fontId="0" fillId="0" borderId="1" xfId="0" applyNumberFormat="1" applyBorder="1" applyAlignment="1"/>
    <xf numFmtId="168" fontId="0" fillId="0" borderId="1" xfId="0" applyNumberFormat="1" applyFont="1" applyBorder="1" applyAlignment="1"/>
    <xf numFmtId="3" fontId="0" fillId="0" borderId="1" xfId="0" applyNumberFormat="1" applyBorder="1"/>
    <xf numFmtId="6" fontId="0" fillId="0" borderId="1" xfId="0" applyNumberFormat="1" applyFont="1" applyBorder="1" applyAlignment="1"/>
    <xf numFmtId="3" fontId="0" fillId="0" borderId="1" xfId="0" applyNumberFormat="1" applyFont="1" applyBorder="1"/>
    <xf numFmtId="168" fontId="1" fillId="0" borderId="1" xfId="0" applyNumberFormat="1" applyFont="1" applyBorder="1"/>
    <xf numFmtId="165" fontId="0" fillId="0" borderId="1" xfId="0" applyNumberFormat="1" applyFont="1" applyBorder="1"/>
    <xf numFmtId="168" fontId="0" fillId="0" borderId="1" xfId="0" applyNumberFormat="1" applyFont="1" applyBorder="1" applyAlignment="1">
      <alignment horizontal="right"/>
    </xf>
    <xf numFmtId="168" fontId="0" fillId="0" borderId="0" xfId="0" applyNumberFormat="1" applyFont="1" applyBorder="1" applyAlignment="1">
      <alignment horizontal="right"/>
    </xf>
    <xf numFmtId="168" fontId="1" fillId="0" borderId="1" xfId="0" applyNumberFormat="1" applyFont="1" applyBorder="1" applyAlignment="1">
      <alignment horizontal="right"/>
    </xf>
    <xf numFmtId="168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Sheet1!$S$1</c:f>
              <c:strCache>
                <c:ptCount val="1"/>
                <c:pt idx="0">
                  <c:v>Net Per Year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Sheet1!$S$2:$S$16</c:f>
              <c:numCache>
                <c:formatCode>"$"#,##0</c:formatCode>
                <c:ptCount val="15"/>
                <c:pt idx="0">
                  <c:v>-398000</c:v>
                </c:pt>
                <c:pt idx="1">
                  <c:v>8849140</c:v>
                </c:pt>
                <c:pt idx="2">
                  <c:v>12498333.4</c:v>
                </c:pt>
                <c:pt idx="3">
                  <c:v>17973904.017999999</c:v>
                </c:pt>
                <c:pt idx="4">
                  <c:v>26378525.644324005</c:v>
                </c:pt>
                <c:pt idx="5">
                  <c:v>39562522.744041651</c:v>
                </c:pt>
                <c:pt idx="6">
                  <c:v>60659696.81440752</c:v>
                </c:pt>
                <c:pt idx="7">
                  <c:v>95016159.809845507</c:v>
                </c:pt>
                <c:pt idx="8">
                  <c:v>151803049.42270279</c:v>
                </c:pt>
                <c:pt idx="9">
                  <c:v>246820019.48440397</c:v>
                </c:pt>
                <c:pt idx="10">
                  <c:v>407373042.42311412</c:v>
                </c:pt>
                <c:pt idx="11">
                  <c:v>680766817.15417671</c:v>
                </c:pt>
                <c:pt idx="12">
                  <c:v>1149097330.2959552</c:v>
                </c:pt>
                <c:pt idx="13">
                  <c:v>1955027295.656543</c:v>
                </c:pt>
                <c:pt idx="14">
                  <c:v>3346710112.0087829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FE-45C0-89CF-A54BBD15BC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4842864"/>
        <c:axId val="504840568"/>
      </c:barChart>
      <c:catAx>
        <c:axId val="504842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840568"/>
        <c:crosses val="autoZero"/>
        <c:auto val="1"/>
        <c:lblAlgn val="ctr"/>
        <c:lblOffset val="100"/>
        <c:noMultiLvlLbl val="0"/>
      </c:catAx>
      <c:valAx>
        <c:axId val="504840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Net</a:t>
                </a:r>
                <a:r>
                  <a:rPr lang="en-US" baseline="0"/>
                  <a:t> Profit (USD)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842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1314450</xdr:colOff>
      <xdr:row>9</xdr:row>
      <xdr:rowOff>66675</xdr:rowOff>
    </xdr:from>
    <xdr:to>
      <xdr:col>20</xdr:col>
      <xdr:colOff>1171575</xdr:colOff>
      <xdr:row>23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261E44-9B41-4F00-89C8-8AB832899D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5"/>
  <sheetViews>
    <sheetView tabSelected="1" zoomScaleNormal="100" workbookViewId="0">
      <pane xSplit="2" topLeftCell="P1" activePane="topRight" state="frozen"/>
      <selection pane="topRight" activeCell="S1" activeCellId="1" sqref="A1:A16 S1:S16"/>
    </sheetView>
  </sheetViews>
  <sheetFormatPr defaultRowHeight="15" x14ac:dyDescent="0.25"/>
  <cols>
    <col min="1" max="1" width="21.140625" bestFit="1" customWidth="1"/>
    <col min="2" max="2" width="12.85546875" style="3" bestFit="1" customWidth="1"/>
    <col min="3" max="3" width="37.7109375" bestFit="1" customWidth="1"/>
    <col min="4" max="4" width="45.85546875" bestFit="1" customWidth="1"/>
    <col min="5" max="5" width="15.85546875" bestFit="1" customWidth="1"/>
    <col min="6" max="6" width="27.28515625" bestFit="1" customWidth="1"/>
    <col min="7" max="7" width="27.28515625" customWidth="1"/>
    <col min="8" max="10" width="30.85546875" bestFit="1" customWidth="1"/>
    <col min="11" max="11" width="25.140625" bestFit="1" customWidth="1"/>
    <col min="12" max="12" width="20.85546875" style="4" bestFit="1" customWidth="1"/>
    <col min="13" max="13" width="23.5703125" bestFit="1" customWidth="1"/>
    <col min="14" max="14" width="23.5703125" customWidth="1"/>
    <col min="15" max="21" width="23.5703125" style="29" customWidth="1"/>
    <col min="22" max="22" width="18.5703125" bestFit="1" customWidth="1"/>
    <col min="24" max="24" width="25.140625" bestFit="1" customWidth="1"/>
  </cols>
  <sheetData>
    <row r="1" spans="1:28" x14ac:dyDescent="0.25">
      <c r="A1" s="8" t="s">
        <v>2</v>
      </c>
      <c r="B1" s="8" t="s">
        <v>3</v>
      </c>
      <c r="C1" s="8" t="s">
        <v>7</v>
      </c>
      <c r="D1" s="8" t="s">
        <v>8</v>
      </c>
      <c r="E1" s="8" t="s">
        <v>14</v>
      </c>
      <c r="F1" s="8" t="s">
        <v>12</v>
      </c>
      <c r="G1" s="8" t="s">
        <v>20</v>
      </c>
      <c r="H1" s="8" t="s">
        <v>13</v>
      </c>
      <c r="I1" s="8" t="s">
        <v>15</v>
      </c>
      <c r="J1" s="8" t="s">
        <v>18</v>
      </c>
      <c r="K1" s="8" t="s">
        <v>19</v>
      </c>
      <c r="L1" s="8" t="s">
        <v>20</v>
      </c>
      <c r="M1" s="8" t="s">
        <v>21</v>
      </c>
      <c r="N1" s="8" t="s">
        <v>22</v>
      </c>
      <c r="O1" s="8" t="s">
        <v>26</v>
      </c>
      <c r="P1" s="8" t="s">
        <v>27</v>
      </c>
      <c r="Q1" s="8" t="s">
        <v>29</v>
      </c>
      <c r="R1" s="8" t="s">
        <v>30</v>
      </c>
      <c r="S1" s="8" t="s">
        <v>31</v>
      </c>
      <c r="T1" s="8" t="s">
        <v>32</v>
      </c>
      <c r="U1" s="8"/>
      <c r="V1" s="11"/>
      <c r="W1" s="11"/>
      <c r="X1" s="6"/>
      <c r="Y1" s="6"/>
      <c r="Z1" s="6"/>
    </row>
    <row r="2" spans="1:28" x14ac:dyDescent="0.25">
      <c r="A2" s="9">
        <v>1</v>
      </c>
      <c r="B2" s="8" t="s">
        <v>23</v>
      </c>
      <c r="C2" s="8" t="s">
        <v>23</v>
      </c>
      <c r="D2" s="8" t="s">
        <v>23</v>
      </c>
      <c r="E2" s="8" t="s">
        <v>23</v>
      </c>
      <c r="F2" s="8" t="s">
        <v>23</v>
      </c>
      <c r="G2" s="8" t="s">
        <v>23</v>
      </c>
      <c r="H2" s="8" t="s">
        <v>23</v>
      </c>
      <c r="I2" s="8" t="s">
        <v>23</v>
      </c>
      <c r="J2" s="8" t="s">
        <v>23</v>
      </c>
      <c r="K2" s="8" t="s">
        <v>23</v>
      </c>
      <c r="L2" s="8" t="s">
        <v>23</v>
      </c>
      <c r="M2" s="28">
        <v>0</v>
      </c>
      <c r="N2" s="26">
        <v>288000</v>
      </c>
      <c r="O2" s="31">
        <v>13000</v>
      </c>
      <c r="P2" s="31">
        <v>27000</v>
      </c>
      <c r="Q2" s="31">
        <v>70000</v>
      </c>
      <c r="R2" s="28">
        <f>SUM(N2:Q2)</f>
        <v>398000</v>
      </c>
      <c r="S2" s="28">
        <f>M2-R2</f>
        <v>-398000</v>
      </c>
      <c r="T2" s="28">
        <f>S2</f>
        <v>-398000</v>
      </c>
      <c r="U2" s="31"/>
      <c r="V2" s="11"/>
      <c r="W2" s="11"/>
      <c r="X2" s="6"/>
      <c r="Y2" s="6"/>
      <c r="Z2" s="6"/>
    </row>
    <row r="3" spans="1:28" x14ac:dyDescent="0.25">
      <c r="A3" s="12">
        <v>2</v>
      </c>
      <c r="B3" s="18">
        <v>8.5</v>
      </c>
      <c r="C3" s="15">
        <v>1500</v>
      </c>
      <c r="D3" s="15">
        <v>6</v>
      </c>
      <c r="E3" s="17">
        <f>D3*C3</f>
        <v>9000</v>
      </c>
      <c r="F3" s="25">
        <f>E3*$W$6*$Y$7</f>
        <v>6300</v>
      </c>
      <c r="G3" s="25">
        <f>F3*365</f>
        <v>2299500</v>
      </c>
      <c r="H3" s="15">
        <v>8</v>
      </c>
      <c r="I3" s="15">
        <v>3</v>
      </c>
      <c r="J3" s="2">
        <f>I3*H3</f>
        <v>24</v>
      </c>
      <c r="K3" s="23">
        <f>J3*$Y$6*$W$9</f>
        <v>19200</v>
      </c>
      <c r="L3" s="24">
        <f>K3*365</f>
        <v>7008000</v>
      </c>
      <c r="M3" s="22">
        <f>L3+G3</f>
        <v>9307500</v>
      </c>
      <c r="N3" s="27">
        <f>N2*(1+$W$12)</f>
        <v>305280</v>
      </c>
      <c r="O3" s="31">
        <f>O2*(1+$W$13)</f>
        <v>13780</v>
      </c>
      <c r="P3" s="31">
        <f>P2*(1+$W$14)</f>
        <v>37800</v>
      </c>
      <c r="Q3" s="31">
        <f>Q2*(1+$W$15)</f>
        <v>101500</v>
      </c>
      <c r="R3" s="28">
        <f t="shared" ref="R3:R15" si="0">SUM(N3:Q3)</f>
        <v>458360</v>
      </c>
      <c r="S3" s="28">
        <f t="shared" ref="S3:S15" si="1">M3-R3</f>
        <v>8849140</v>
      </c>
      <c r="T3" s="28">
        <f>S3+T2</f>
        <v>8451140</v>
      </c>
      <c r="U3" s="31"/>
      <c r="V3" s="11"/>
      <c r="W3" s="6"/>
      <c r="X3" s="6"/>
      <c r="Y3" s="6"/>
    </row>
    <row r="4" spans="1:28" x14ac:dyDescent="0.25">
      <c r="A4" s="12">
        <v>3</v>
      </c>
      <c r="B4" s="18">
        <f>B3*(1+$W$5)</f>
        <v>15.3</v>
      </c>
      <c r="C4" s="16">
        <f>C3*(1+$W$7)</f>
        <v>2400</v>
      </c>
      <c r="D4" s="16">
        <f>D3*(1+$W$8)</f>
        <v>6.5400000000000009</v>
      </c>
      <c r="E4" s="17">
        <f t="shared" ref="E4:E7" si="2">D4*C4</f>
        <v>15696.000000000002</v>
      </c>
      <c r="F4" s="25">
        <f>E4*$W$6*$Y$7</f>
        <v>10987.2</v>
      </c>
      <c r="G4" s="25">
        <f t="shared" ref="G4:G16" si="3">F4*365</f>
        <v>4010328.0000000005</v>
      </c>
      <c r="H4" s="16">
        <f>H3*(1+$W$11)</f>
        <v>9.1999999999999993</v>
      </c>
      <c r="I4" s="16">
        <f>I3*(1+$W$10)</f>
        <v>3.3600000000000003</v>
      </c>
      <c r="J4" s="2">
        <f t="shared" ref="J4:J7" si="4">I4*H4</f>
        <v>30.911999999999999</v>
      </c>
      <c r="K4" s="23">
        <f>J4*$Y$6*$W$9</f>
        <v>24729.600000000002</v>
      </c>
      <c r="L4" s="24">
        <f t="shared" ref="L4:L16" si="5">K4*365</f>
        <v>9026304</v>
      </c>
      <c r="M4" s="22">
        <f t="shared" ref="M4:M7" si="6">L4+G4</f>
        <v>13036632</v>
      </c>
      <c r="N4" s="27">
        <f t="shared" ref="N4:N15" si="7">N3*(1+$W$12)</f>
        <v>323596.79999999999</v>
      </c>
      <c r="O4" s="31">
        <f t="shared" ref="O4:O15" si="8">O3*(1+$W$13)</f>
        <v>14606.800000000001</v>
      </c>
      <c r="P4" s="31">
        <f t="shared" ref="P4:P15" si="9">P3*(1+$W$14)</f>
        <v>52920</v>
      </c>
      <c r="Q4" s="31">
        <f t="shared" ref="Q4:Q15" si="10">Q3*(1+$W$15)</f>
        <v>147175</v>
      </c>
      <c r="R4" s="28">
        <f t="shared" si="0"/>
        <v>538298.6</v>
      </c>
      <c r="S4" s="28">
        <f t="shared" si="1"/>
        <v>12498333.4</v>
      </c>
      <c r="T4" s="28">
        <f t="shared" ref="T4:T15" si="11">S4+T3</f>
        <v>20949473.399999999</v>
      </c>
      <c r="U4" s="31"/>
      <c r="V4" s="7" t="s">
        <v>4</v>
      </c>
      <c r="W4" s="7"/>
      <c r="X4" s="10"/>
      <c r="Y4" s="4"/>
      <c r="Z4" s="6"/>
      <c r="AA4" s="6" t="s">
        <v>1</v>
      </c>
      <c r="AB4" s="6"/>
    </row>
    <row r="5" spans="1:28" x14ac:dyDescent="0.25">
      <c r="A5" s="12">
        <v>4</v>
      </c>
      <c r="B5" s="18">
        <f>B4*(1+$W$5)</f>
        <v>27.540000000000003</v>
      </c>
      <c r="C5" s="16">
        <f>C4*(1+$W$7)</f>
        <v>3840</v>
      </c>
      <c r="D5" s="16">
        <f>D4*(1+$W$8)</f>
        <v>7.1286000000000014</v>
      </c>
      <c r="E5" s="17">
        <f t="shared" si="2"/>
        <v>27373.824000000004</v>
      </c>
      <c r="F5" s="25">
        <f>E5*$W$6*$Y$7</f>
        <v>19161.676800000005</v>
      </c>
      <c r="G5" s="25">
        <f t="shared" si="3"/>
        <v>6994012.0320000015</v>
      </c>
      <c r="H5" s="16">
        <f>H4*(1+$W$11)</f>
        <v>10.579999999999998</v>
      </c>
      <c r="I5" s="16">
        <f>I4*(1+$W$10)</f>
        <v>3.7632000000000008</v>
      </c>
      <c r="J5" s="2">
        <f t="shared" si="4"/>
        <v>39.814655999999999</v>
      </c>
      <c r="K5" s="23">
        <f>J5*$Y$6*$W$9</f>
        <v>31851.7248</v>
      </c>
      <c r="L5" s="24">
        <f t="shared" si="5"/>
        <v>11625879.551999999</v>
      </c>
      <c r="M5" s="22">
        <f t="shared" si="6"/>
        <v>18619891.583999999</v>
      </c>
      <c r="N5" s="27">
        <f t="shared" si="7"/>
        <v>343012.60800000001</v>
      </c>
      <c r="O5" s="31">
        <f t="shared" si="8"/>
        <v>15483.208000000002</v>
      </c>
      <c r="P5" s="31">
        <f t="shared" si="9"/>
        <v>74088</v>
      </c>
      <c r="Q5" s="31">
        <f t="shared" si="10"/>
        <v>213403.75</v>
      </c>
      <c r="R5" s="28">
        <f t="shared" si="0"/>
        <v>645987.56599999999</v>
      </c>
      <c r="S5" s="28">
        <f t="shared" si="1"/>
        <v>17973904.017999999</v>
      </c>
      <c r="T5" s="28">
        <f t="shared" si="11"/>
        <v>38923377.417999998</v>
      </c>
      <c r="U5" s="31"/>
      <c r="V5" s="12" t="s">
        <v>5</v>
      </c>
      <c r="W5" s="19">
        <v>0.8</v>
      </c>
      <c r="X5" s="20" t="s">
        <v>11</v>
      </c>
      <c r="Y5" s="20"/>
      <c r="Z5" s="6"/>
      <c r="AA5" s="6">
        <f>59.0877/1 -1</f>
        <v>58.087699999999998</v>
      </c>
      <c r="AB5" s="6"/>
    </row>
    <row r="6" spans="1:28" x14ac:dyDescent="0.25">
      <c r="A6" s="32">
        <v>5</v>
      </c>
      <c r="B6" s="33">
        <f>B5*(1+$W$5)</f>
        <v>49.572000000000003</v>
      </c>
      <c r="C6" s="34">
        <f>C5*(1+$W$7)</f>
        <v>6144</v>
      </c>
      <c r="D6" s="34">
        <f>D5*(1+$W$8)</f>
        <v>7.7701740000000017</v>
      </c>
      <c r="E6" s="35">
        <f t="shared" si="2"/>
        <v>47739.949056000012</v>
      </c>
      <c r="F6" s="36">
        <f>E6*$W$6*$Y$7</f>
        <v>33417.964339200007</v>
      </c>
      <c r="G6" s="36">
        <f t="shared" si="3"/>
        <v>12197556.983808003</v>
      </c>
      <c r="H6" s="34">
        <f>H5*(1+$W$11)</f>
        <v>12.166999999999996</v>
      </c>
      <c r="I6" s="34">
        <f>I5*(1+$W$10)</f>
        <v>4.2147840000000016</v>
      </c>
      <c r="J6" s="37">
        <f t="shared" si="4"/>
        <v>51.281276928000004</v>
      </c>
      <c r="K6" s="38">
        <f>J6*$Y$6*$W$9</f>
        <v>41025.021542400005</v>
      </c>
      <c r="L6" s="39">
        <f t="shared" si="5"/>
        <v>14974132.862976002</v>
      </c>
      <c r="M6" s="40">
        <f t="shared" si="6"/>
        <v>27171689.846784003</v>
      </c>
      <c r="N6" s="41">
        <f t="shared" si="7"/>
        <v>363593.36448000005</v>
      </c>
      <c r="O6" s="42">
        <f t="shared" si="8"/>
        <v>16412.200480000003</v>
      </c>
      <c r="P6" s="42">
        <f t="shared" si="9"/>
        <v>103723.2</v>
      </c>
      <c r="Q6" s="42">
        <f t="shared" si="10"/>
        <v>309435.4375</v>
      </c>
      <c r="R6" s="44">
        <f t="shared" si="0"/>
        <v>793164.20246000006</v>
      </c>
      <c r="S6" s="44">
        <f t="shared" si="1"/>
        <v>26378525.644324005</v>
      </c>
      <c r="T6" s="44">
        <f t="shared" si="11"/>
        <v>65301903.062324002</v>
      </c>
      <c r="U6" s="43"/>
      <c r="V6" s="11" t="s">
        <v>6</v>
      </c>
      <c r="W6" s="14">
        <v>0.01</v>
      </c>
      <c r="X6" s="11" t="s">
        <v>13</v>
      </c>
      <c r="Y6" s="21">
        <v>80000</v>
      </c>
      <c r="Z6" s="6"/>
      <c r="AA6" s="6"/>
      <c r="AB6" s="6"/>
    </row>
    <row r="7" spans="1:28" x14ac:dyDescent="0.25">
      <c r="A7" s="9">
        <v>6</v>
      </c>
      <c r="B7" s="18">
        <f>B6*(1+$W$5)</f>
        <v>89.229600000000005</v>
      </c>
      <c r="C7" s="16">
        <f>C6*(1+$W$7)</f>
        <v>9830.4000000000015</v>
      </c>
      <c r="D7" s="16">
        <f>D6*(1+$W$8)</f>
        <v>8.4694896600000025</v>
      </c>
      <c r="E7" s="17">
        <f t="shared" si="2"/>
        <v>83258.471153664039</v>
      </c>
      <c r="F7" s="25">
        <f>E7*$W$6*$Y$7</f>
        <v>58280.929807564826</v>
      </c>
      <c r="G7" s="25">
        <f t="shared" si="3"/>
        <v>21272539.379761163</v>
      </c>
      <c r="H7" s="16">
        <f>H6*(1+$W$11)</f>
        <v>13.992049999999995</v>
      </c>
      <c r="I7" s="16">
        <f>I6*(1+$W$10)</f>
        <v>4.7205580800000027</v>
      </c>
      <c r="J7" s="2">
        <f t="shared" si="4"/>
        <v>66.05028468326401</v>
      </c>
      <c r="K7" s="23">
        <f>J7*$Y$6*$W$9</f>
        <v>52840.227746611214</v>
      </c>
      <c r="L7" s="24">
        <f t="shared" si="5"/>
        <v>19286683.127513092</v>
      </c>
      <c r="M7" s="45">
        <f t="shared" si="6"/>
        <v>40559222.507274255</v>
      </c>
      <c r="N7" s="27">
        <f t="shared" si="7"/>
        <v>385408.96634880005</v>
      </c>
      <c r="O7" s="31">
        <f t="shared" si="8"/>
        <v>17396.932508800004</v>
      </c>
      <c r="P7" s="31">
        <f t="shared" si="9"/>
        <v>145212.47999999998</v>
      </c>
      <c r="Q7" s="31">
        <f t="shared" si="10"/>
        <v>448681.38437499997</v>
      </c>
      <c r="R7" s="31">
        <f t="shared" si="0"/>
        <v>996699.76323259994</v>
      </c>
      <c r="S7" s="31">
        <f t="shared" si="1"/>
        <v>39562522.744041651</v>
      </c>
      <c r="T7" s="31">
        <f t="shared" si="11"/>
        <v>104864425.80636565</v>
      </c>
      <c r="U7" s="31"/>
      <c r="V7" s="11" t="s">
        <v>0</v>
      </c>
      <c r="W7" s="14">
        <v>0.6</v>
      </c>
      <c r="X7" s="11" t="s">
        <v>7</v>
      </c>
      <c r="Y7" s="21">
        <v>70</v>
      </c>
      <c r="Z7" s="6"/>
      <c r="AA7" s="6"/>
      <c r="AB7" s="6"/>
    </row>
    <row r="8" spans="1:28" x14ac:dyDescent="0.25">
      <c r="A8" s="12">
        <v>7</v>
      </c>
      <c r="B8" s="18">
        <f t="shared" ref="B8:B14" si="12">B7*(1+$W$5)</f>
        <v>160.61328</v>
      </c>
      <c r="C8" s="16">
        <f t="shared" ref="C8:C14" si="13">C7*(1+$W$7)</f>
        <v>15728.640000000003</v>
      </c>
      <c r="D8" s="16">
        <f t="shared" ref="D8:D14" si="14">D7*(1+$W$8)</f>
        <v>9.2317437294000033</v>
      </c>
      <c r="E8" s="17">
        <f t="shared" ref="E8:E14" si="15">D8*C8</f>
        <v>145202.77369199009</v>
      </c>
      <c r="F8" s="25">
        <f t="shared" ref="F8:F16" si="16">E8*$W$6*$Y$7</f>
        <v>101641.94158439306</v>
      </c>
      <c r="G8" s="25">
        <f t="shared" si="3"/>
        <v>37099308.678303465</v>
      </c>
      <c r="H8" s="16">
        <f t="shared" ref="H8:H14" si="17">H7*(1+$W$11)</f>
        <v>16.090857499999995</v>
      </c>
      <c r="I8" s="16">
        <f t="shared" ref="I8:I14" si="18">I7*(1+$W$10)</f>
        <v>5.2870250496000031</v>
      </c>
      <c r="J8" s="2">
        <f t="shared" ref="J8:J14" si="19">I8*H8</f>
        <v>85.072766672044054</v>
      </c>
      <c r="K8" s="23">
        <f t="shared" ref="K8:K16" si="20">J8*$Y$6*$W$9</f>
        <v>68058.213337635243</v>
      </c>
      <c r="L8" s="24">
        <f t="shared" si="5"/>
        <v>24841247.868236862</v>
      </c>
      <c r="M8" s="45">
        <f t="shared" ref="M8:M14" si="21">L8+G8</f>
        <v>61940556.546540327</v>
      </c>
      <c r="N8" s="27">
        <f t="shared" si="7"/>
        <v>408533.50432972808</v>
      </c>
      <c r="O8" s="31">
        <f t="shared" si="8"/>
        <v>18440.748459328006</v>
      </c>
      <c r="P8" s="31">
        <f t="shared" si="9"/>
        <v>203297.47199999995</v>
      </c>
      <c r="Q8" s="31">
        <f t="shared" si="10"/>
        <v>650588.00734374998</v>
      </c>
      <c r="R8" s="31">
        <f t="shared" si="0"/>
        <v>1280859.732132806</v>
      </c>
      <c r="S8" s="31">
        <f t="shared" si="1"/>
        <v>60659696.81440752</v>
      </c>
      <c r="T8" s="31">
        <f t="shared" si="11"/>
        <v>165524122.62077317</v>
      </c>
      <c r="U8" s="31"/>
      <c r="V8" s="11" t="s">
        <v>9</v>
      </c>
      <c r="W8" s="14">
        <v>0.09</v>
      </c>
      <c r="X8" s="11"/>
      <c r="Y8" s="11"/>
      <c r="Z8" s="6"/>
      <c r="AA8" s="6"/>
      <c r="AB8" s="6"/>
    </row>
    <row r="9" spans="1:28" x14ac:dyDescent="0.25">
      <c r="A9" s="12">
        <v>8</v>
      </c>
      <c r="B9" s="18">
        <f t="shared" si="12"/>
        <v>289.103904</v>
      </c>
      <c r="C9" s="16">
        <f t="shared" si="13"/>
        <v>25165.824000000008</v>
      </c>
      <c r="D9" s="16">
        <f t="shared" si="14"/>
        <v>10.062600665046004</v>
      </c>
      <c r="E9" s="17">
        <f t="shared" si="15"/>
        <v>253233.63731883076</v>
      </c>
      <c r="F9" s="25">
        <f t="shared" si="16"/>
        <v>177263.54612318156</v>
      </c>
      <c r="G9" s="25">
        <f t="shared" si="3"/>
        <v>64701194.334961265</v>
      </c>
      <c r="H9" s="16">
        <f t="shared" si="17"/>
        <v>18.504486124999993</v>
      </c>
      <c r="I9" s="16">
        <f t="shared" si="18"/>
        <v>5.9214680555520038</v>
      </c>
      <c r="J9" s="2">
        <f t="shared" si="19"/>
        <v>109.57372347359274</v>
      </c>
      <c r="K9" s="23">
        <f t="shared" si="20"/>
        <v>87658.978778874181</v>
      </c>
      <c r="L9" s="24">
        <f t="shared" si="5"/>
        <v>31995527.254289076</v>
      </c>
      <c r="M9" s="45">
        <f t="shared" si="21"/>
        <v>96696721.589250341</v>
      </c>
      <c r="N9" s="27">
        <f t="shared" si="7"/>
        <v>433045.51458951179</v>
      </c>
      <c r="O9" s="31">
        <f t="shared" si="8"/>
        <v>19547.193366887688</v>
      </c>
      <c r="P9" s="31">
        <f t="shared" si="9"/>
        <v>284616.46079999988</v>
      </c>
      <c r="Q9" s="31">
        <f t="shared" si="10"/>
        <v>943352.6106484374</v>
      </c>
      <c r="R9" s="31">
        <f t="shared" si="0"/>
        <v>1680561.7794048367</v>
      </c>
      <c r="S9" s="31">
        <f t="shared" si="1"/>
        <v>95016159.809845507</v>
      </c>
      <c r="T9" s="31">
        <f t="shared" si="11"/>
        <v>260540282.43061867</v>
      </c>
      <c r="U9" s="31"/>
      <c r="V9" s="11" t="s">
        <v>10</v>
      </c>
      <c r="W9" s="14">
        <v>0.01</v>
      </c>
      <c r="X9" s="11"/>
      <c r="Y9" s="11"/>
      <c r="Z9" s="6"/>
      <c r="AA9" s="6"/>
      <c r="AB9" s="6"/>
    </row>
    <row r="10" spans="1:28" s="1" customFormat="1" x14ac:dyDescent="0.25">
      <c r="A10" s="12">
        <v>9</v>
      </c>
      <c r="B10" s="18">
        <f t="shared" si="12"/>
        <v>520.38702720000003</v>
      </c>
      <c r="C10" s="16">
        <f t="shared" si="13"/>
        <v>40265.318400000018</v>
      </c>
      <c r="D10" s="16">
        <f t="shared" si="14"/>
        <v>10.968234724900144</v>
      </c>
      <c r="E10" s="17">
        <f t="shared" si="15"/>
        <v>441639.46348404093</v>
      </c>
      <c r="F10" s="25">
        <f t="shared" si="16"/>
        <v>309147.62443882867</v>
      </c>
      <c r="G10" s="25">
        <f t="shared" si="3"/>
        <v>112838882.92017247</v>
      </c>
      <c r="H10" s="16">
        <f t="shared" si="17"/>
        <v>21.28015904374999</v>
      </c>
      <c r="I10" s="16">
        <f t="shared" si="18"/>
        <v>6.6320442222182452</v>
      </c>
      <c r="J10" s="2">
        <f t="shared" si="19"/>
        <v>141.13095583398746</v>
      </c>
      <c r="K10" s="23">
        <f t="shared" si="20"/>
        <v>112904.76466718996</v>
      </c>
      <c r="L10" s="24">
        <f t="shared" si="5"/>
        <v>41210239.103524335</v>
      </c>
      <c r="M10" s="45">
        <f t="shared" si="21"/>
        <v>154049122.02369681</v>
      </c>
      <c r="N10" s="27">
        <f t="shared" si="7"/>
        <v>459028.24546488252</v>
      </c>
      <c r="O10" s="31">
        <f t="shared" si="8"/>
        <v>20720.024968900951</v>
      </c>
      <c r="P10" s="31">
        <f t="shared" si="9"/>
        <v>398463.04511999979</v>
      </c>
      <c r="Q10" s="31">
        <f t="shared" si="10"/>
        <v>1367861.2854402342</v>
      </c>
      <c r="R10" s="31">
        <f t="shared" si="0"/>
        <v>2246072.6009940174</v>
      </c>
      <c r="S10" s="31">
        <f t="shared" si="1"/>
        <v>151803049.42270279</v>
      </c>
      <c r="T10" s="31">
        <f t="shared" si="11"/>
        <v>412343331.85332143</v>
      </c>
      <c r="U10" s="31"/>
      <c r="V10" s="11" t="s">
        <v>16</v>
      </c>
      <c r="W10" s="14">
        <v>0.12</v>
      </c>
      <c r="X10" s="10"/>
      <c r="Y10" s="10"/>
      <c r="Z10" s="5"/>
      <c r="AA10" s="5"/>
      <c r="AB10" s="5"/>
    </row>
    <row r="11" spans="1:28" x14ac:dyDescent="0.25">
      <c r="A11" s="12">
        <v>10</v>
      </c>
      <c r="B11" s="18">
        <f t="shared" si="12"/>
        <v>936.69664896000006</v>
      </c>
      <c r="C11" s="16">
        <f t="shared" si="13"/>
        <v>64424.509440000031</v>
      </c>
      <c r="D11" s="16">
        <f t="shared" si="14"/>
        <v>11.955375850141158</v>
      </c>
      <c r="E11" s="17">
        <f t="shared" si="15"/>
        <v>770219.22431616741</v>
      </c>
      <c r="F11" s="25">
        <f t="shared" si="16"/>
        <v>539153.45702131721</v>
      </c>
      <c r="G11" s="25">
        <f t="shared" si="3"/>
        <v>196791011.81278077</v>
      </c>
      <c r="H11" s="16">
        <f t="shared" si="17"/>
        <v>24.472182900312486</v>
      </c>
      <c r="I11" s="16">
        <f t="shared" si="18"/>
        <v>7.4278895288844353</v>
      </c>
      <c r="J11" s="2">
        <f t="shared" si="19"/>
        <v>181.77667111417585</v>
      </c>
      <c r="K11" s="23">
        <f t="shared" si="20"/>
        <v>145421.3368913407</v>
      </c>
      <c r="L11" s="24">
        <f t="shared" si="5"/>
        <v>53078787.965339355</v>
      </c>
      <c r="M11" s="45">
        <f t="shared" si="21"/>
        <v>249869799.77812013</v>
      </c>
      <c r="N11" s="27">
        <f t="shared" si="7"/>
        <v>486569.94019277551</v>
      </c>
      <c r="O11" s="31">
        <f t="shared" si="8"/>
        <v>21963.226467035009</v>
      </c>
      <c r="P11" s="31">
        <f t="shared" si="9"/>
        <v>557848.26316799968</v>
      </c>
      <c r="Q11" s="31">
        <f t="shared" si="10"/>
        <v>1983398.8638883396</v>
      </c>
      <c r="R11" s="31">
        <f t="shared" si="0"/>
        <v>3049780.2937161499</v>
      </c>
      <c r="S11" s="31">
        <f t="shared" si="1"/>
        <v>246820019.48440397</v>
      </c>
      <c r="T11" s="31">
        <f t="shared" si="11"/>
        <v>659163351.3377254</v>
      </c>
      <c r="U11" s="31"/>
      <c r="V11" s="11" t="s">
        <v>17</v>
      </c>
      <c r="W11" s="14">
        <v>0.15</v>
      </c>
      <c r="X11" s="6"/>
      <c r="Y11" s="6"/>
    </row>
    <row r="12" spans="1:28" x14ac:dyDescent="0.25">
      <c r="A12" s="9">
        <v>11</v>
      </c>
      <c r="B12" s="18">
        <f>B11*(1+$W$5)</f>
        <v>1686.0539681280002</v>
      </c>
      <c r="C12" s="16">
        <f t="shared" si="13"/>
        <v>103079.21510400006</v>
      </c>
      <c r="D12" s="16">
        <f t="shared" si="14"/>
        <v>13.031359676653862</v>
      </c>
      <c r="E12" s="17">
        <f t="shared" si="15"/>
        <v>1343262.327207396</v>
      </c>
      <c r="F12" s="25">
        <f t="shared" si="16"/>
        <v>940283.62904517725</v>
      </c>
      <c r="G12" s="25">
        <f t="shared" si="3"/>
        <v>343203524.60148972</v>
      </c>
      <c r="H12" s="16">
        <f t="shared" si="17"/>
        <v>28.143010335359357</v>
      </c>
      <c r="I12" s="16">
        <f t="shared" si="18"/>
        <v>8.3192362723505688</v>
      </c>
      <c r="J12" s="2">
        <f t="shared" si="19"/>
        <v>234.1283523950585</v>
      </c>
      <c r="K12" s="23">
        <f t="shared" si="20"/>
        <v>187302.68191604683</v>
      </c>
      <c r="L12" s="24">
        <f t="shared" si="5"/>
        <v>68365478.899357095</v>
      </c>
      <c r="M12" s="45">
        <f t="shared" si="21"/>
        <v>411569003.5008468</v>
      </c>
      <c r="N12" s="27">
        <f t="shared" si="7"/>
        <v>515764.13660434209</v>
      </c>
      <c r="O12" s="31">
        <f t="shared" si="8"/>
        <v>23281.02005505711</v>
      </c>
      <c r="P12" s="31">
        <f t="shared" si="9"/>
        <v>780987.56843519956</v>
      </c>
      <c r="Q12" s="31">
        <f t="shared" si="10"/>
        <v>2875928.3526380924</v>
      </c>
      <c r="R12" s="31">
        <f t="shared" si="0"/>
        <v>4195961.0777326915</v>
      </c>
      <c r="S12" s="31">
        <f t="shared" si="1"/>
        <v>407373042.42311412</v>
      </c>
      <c r="T12" s="31">
        <f t="shared" si="11"/>
        <v>1066536393.7608395</v>
      </c>
      <c r="U12" s="31"/>
      <c r="V12" s="11" t="s">
        <v>24</v>
      </c>
      <c r="W12" s="14">
        <v>0.06</v>
      </c>
      <c r="X12" s="6"/>
      <c r="Y12" s="6"/>
    </row>
    <row r="13" spans="1:28" x14ac:dyDescent="0.25">
      <c r="A13" s="12">
        <v>12</v>
      </c>
      <c r="B13" s="18">
        <f t="shared" si="12"/>
        <v>3034.8971426304006</v>
      </c>
      <c r="C13" s="16">
        <f t="shared" si="13"/>
        <v>164926.74416640011</v>
      </c>
      <c r="D13" s="16">
        <f t="shared" si="14"/>
        <v>14.204182047552711</v>
      </c>
      <c r="E13" s="17">
        <f t="shared" si="15"/>
        <v>2342649.4986496991</v>
      </c>
      <c r="F13" s="25">
        <f t="shared" si="16"/>
        <v>1639854.6490547895</v>
      </c>
      <c r="G13" s="25">
        <f t="shared" si="3"/>
        <v>598546946.90499818</v>
      </c>
      <c r="H13" s="16">
        <f t="shared" si="17"/>
        <v>32.36446188566326</v>
      </c>
      <c r="I13" s="16">
        <f t="shared" si="18"/>
        <v>9.3175446250326388</v>
      </c>
      <c r="J13" s="2">
        <f t="shared" si="19"/>
        <v>301.55731788483541</v>
      </c>
      <c r="K13" s="23">
        <f t="shared" si="20"/>
        <v>241245.85430786834</v>
      </c>
      <c r="L13" s="24">
        <f t="shared" si="5"/>
        <v>88054736.822371945</v>
      </c>
      <c r="M13" s="45">
        <f t="shared" si="21"/>
        <v>686601683.72737014</v>
      </c>
      <c r="N13" s="27">
        <f t="shared" si="7"/>
        <v>546709.98480060266</v>
      </c>
      <c r="O13" s="31">
        <f t="shared" si="8"/>
        <v>24677.88125836054</v>
      </c>
      <c r="P13" s="31">
        <f t="shared" si="9"/>
        <v>1093382.5958092792</v>
      </c>
      <c r="Q13" s="31">
        <f t="shared" si="10"/>
        <v>4170096.1113252337</v>
      </c>
      <c r="R13" s="31">
        <f t="shared" si="0"/>
        <v>5834866.5731934756</v>
      </c>
      <c r="S13" s="31">
        <f t="shared" si="1"/>
        <v>680766817.15417671</v>
      </c>
      <c r="T13" s="31">
        <f t="shared" si="11"/>
        <v>1747303210.9150162</v>
      </c>
      <c r="U13" s="31"/>
      <c r="V13" s="11" t="s">
        <v>25</v>
      </c>
      <c r="W13" s="14">
        <v>0.06</v>
      </c>
      <c r="X13" s="6"/>
      <c r="Y13" s="6"/>
    </row>
    <row r="14" spans="1:28" x14ac:dyDescent="0.25">
      <c r="A14" s="12">
        <v>13</v>
      </c>
      <c r="B14" s="18">
        <f t="shared" si="12"/>
        <v>5462.8148567347216</v>
      </c>
      <c r="C14" s="16">
        <f t="shared" si="13"/>
        <v>263882.79066624021</v>
      </c>
      <c r="D14" s="16">
        <f t="shared" si="14"/>
        <v>15.482558431832457</v>
      </c>
      <c r="E14" s="17">
        <f t="shared" si="15"/>
        <v>4085580.7256450765</v>
      </c>
      <c r="F14" s="25">
        <f t="shared" si="16"/>
        <v>2859906.5079515539</v>
      </c>
      <c r="G14" s="25">
        <f t="shared" si="3"/>
        <v>1043865875.4023172</v>
      </c>
      <c r="H14" s="16">
        <f t="shared" si="17"/>
        <v>37.219131168512746</v>
      </c>
      <c r="I14" s="16">
        <f t="shared" si="18"/>
        <v>10.435649980036557</v>
      </c>
      <c r="J14" s="2">
        <f t="shared" si="19"/>
        <v>388.40582543566802</v>
      </c>
      <c r="K14" s="23">
        <f t="shared" si="20"/>
        <v>310724.66034853447</v>
      </c>
      <c r="L14" s="24">
        <f t="shared" si="5"/>
        <v>113414501.02721508</v>
      </c>
      <c r="M14" s="45">
        <f t="shared" si="21"/>
        <v>1157280376.4295323</v>
      </c>
      <c r="N14" s="27">
        <f t="shared" si="7"/>
        <v>579512.58388863888</v>
      </c>
      <c r="O14" s="31">
        <f t="shared" si="8"/>
        <v>26158.554133862173</v>
      </c>
      <c r="P14" s="31">
        <f t="shared" si="9"/>
        <v>1530735.6341329908</v>
      </c>
      <c r="Q14" s="31">
        <f t="shared" si="10"/>
        <v>6046639.3614215888</v>
      </c>
      <c r="R14" s="31">
        <f t="shared" si="0"/>
        <v>8183046.1335770804</v>
      </c>
      <c r="S14" s="31">
        <f t="shared" si="1"/>
        <v>1149097330.2959552</v>
      </c>
      <c r="T14" s="31">
        <f t="shared" si="11"/>
        <v>2896400541.2109714</v>
      </c>
      <c r="U14" s="31"/>
      <c r="V14" s="11" t="s">
        <v>28</v>
      </c>
      <c r="W14" s="14">
        <v>0.4</v>
      </c>
      <c r="X14" s="6"/>
      <c r="Y14" s="6"/>
    </row>
    <row r="15" spans="1:28" s="1" customFormat="1" x14ac:dyDescent="0.25">
      <c r="A15" s="12">
        <v>14</v>
      </c>
      <c r="B15" s="18">
        <f t="shared" ref="B15" si="22">B14*(1+$W$5)</f>
        <v>9833.0667421224989</v>
      </c>
      <c r="C15" s="16">
        <f t="shared" ref="C15" si="23">C14*(1+$W$7)</f>
        <v>422212.46506598435</v>
      </c>
      <c r="D15" s="16">
        <f t="shared" ref="D15" si="24">D14*(1+$W$8)</f>
        <v>16.87598869069738</v>
      </c>
      <c r="E15" s="17">
        <f t="shared" ref="E15" si="25">D15*C15</f>
        <v>7125252.7855250146</v>
      </c>
      <c r="F15" s="25">
        <f t="shared" si="16"/>
        <v>4987676.9498675112</v>
      </c>
      <c r="G15" s="25">
        <f t="shared" si="3"/>
        <v>1820502086.7016416</v>
      </c>
      <c r="H15" s="16">
        <f t="shared" ref="H15" si="26">H14*(1+$W$11)</f>
        <v>42.802000843789656</v>
      </c>
      <c r="I15" s="16">
        <f t="shared" ref="I15" si="27">I14*(1+$W$10)</f>
        <v>11.687927977640944</v>
      </c>
      <c r="J15" s="2">
        <f t="shared" ref="J15" si="28">I15*H15</f>
        <v>500.26670316114041</v>
      </c>
      <c r="K15" s="23">
        <f t="shared" si="20"/>
        <v>400213.36252891237</v>
      </c>
      <c r="L15" s="24">
        <f t="shared" si="5"/>
        <v>146077877.323053</v>
      </c>
      <c r="M15" s="45">
        <f t="shared" ref="M15" si="29">L15+G15</f>
        <v>1966579964.0246944</v>
      </c>
      <c r="N15" s="27">
        <f t="shared" si="7"/>
        <v>614283.3389219573</v>
      </c>
      <c r="O15" s="31">
        <f t="shared" si="8"/>
        <v>27728.067381893907</v>
      </c>
      <c r="P15" s="31">
        <f t="shared" si="9"/>
        <v>2143029.8877861872</v>
      </c>
      <c r="Q15" s="31">
        <f t="shared" si="10"/>
        <v>8767627.0740613043</v>
      </c>
      <c r="R15" s="31">
        <f t="shared" si="0"/>
        <v>11552668.368151342</v>
      </c>
      <c r="S15" s="31">
        <f t="shared" si="1"/>
        <v>1955027295.656543</v>
      </c>
      <c r="T15" s="31">
        <f t="shared" si="11"/>
        <v>4851427836.8675146</v>
      </c>
      <c r="U15" s="31"/>
      <c r="V15" s="12" t="s">
        <v>29</v>
      </c>
      <c r="W15" s="30">
        <v>0.45</v>
      </c>
      <c r="X15" s="5"/>
      <c r="Y15" s="5"/>
    </row>
    <row r="16" spans="1:28" x14ac:dyDescent="0.25">
      <c r="A16" s="12">
        <v>15</v>
      </c>
      <c r="B16" s="18">
        <f t="shared" ref="B16" si="30">B15*(1+$W$5)</f>
        <v>17699.520135820498</v>
      </c>
      <c r="C16" s="16">
        <f t="shared" ref="C16" si="31">C15*(1+$W$7)</f>
        <v>675539.94410557498</v>
      </c>
      <c r="D16" s="16">
        <f t="shared" ref="D16" si="32">D15*(1+$W$8)</f>
        <v>18.394827672860146</v>
      </c>
      <c r="E16" s="17">
        <f t="shared" ref="E16" si="33">D16*C16</f>
        <v>12426440.857955627</v>
      </c>
      <c r="F16" s="25">
        <f t="shared" si="16"/>
        <v>8698508.600568939</v>
      </c>
      <c r="G16" s="25">
        <f t="shared" si="3"/>
        <v>3174955639.2076626</v>
      </c>
      <c r="H16" s="16">
        <f t="shared" ref="H16" si="34">H15*(1+$W$11)</f>
        <v>49.222300970358098</v>
      </c>
      <c r="I16" s="16">
        <f t="shared" ref="I16" si="35">I15*(1+$W$10)</f>
        <v>13.090479334957859</v>
      </c>
      <c r="J16" s="2">
        <f t="shared" ref="J16" si="36">I16*H16</f>
        <v>644.34351367154886</v>
      </c>
      <c r="K16" s="23">
        <f t="shared" si="20"/>
        <v>515474.81093723909</v>
      </c>
      <c r="L16" s="24">
        <f t="shared" si="5"/>
        <v>188148305.99209228</v>
      </c>
      <c r="M16" s="45">
        <f t="shared" ref="M16" si="37">L16+G16</f>
        <v>3363103945.1997547</v>
      </c>
      <c r="N16" s="27">
        <f t="shared" ref="N16" si="38">N15*(1+$W$12)</f>
        <v>651140.33925727475</v>
      </c>
      <c r="O16" s="31">
        <f t="shared" ref="O16" si="39">O15*(1+$W$13)</f>
        <v>29391.751424807542</v>
      </c>
      <c r="P16" s="31">
        <f t="shared" ref="P16" si="40">P15*(1+$W$14)</f>
        <v>3000241.8429006618</v>
      </c>
      <c r="Q16" s="31">
        <f t="shared" ref="Q16" si="41">Q15*(1+$W$15)</f>
        <v>12713059.257388892</v>
      </c>
      <c r="R16" s="31">
        <f t="shared" ref="R16" si="42">SUM(N16:Q16)</f>
        <v>16393833.190971635</v>
      </c>
      <c r="S16" s="31">
        <f t="shared" ref="S16" si="43">M16-R16</f>
        <v>3346710112.0087829</v>
      </c>
      <c r="T16" s="31">
        <f t="shared" ref="T16" si="44">S16+T15</f>
        <v>8198137948.876297</v>
      </c>
      <c r="U16" s="13"/>
      <c r="V16" s="11"/>
      <c r="W16" s="6"/>
      <c r="X16" s="6"/>
      <c r="Y16" s="6"/>
    </row>
    <row r="17" spans="1:25" x14ac:dyDescent="0.25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3"/>
      <c r="P17" s="13"/>
      <c r="Q17" s="13"/>
      <c r="R17" s="13"/>
      <c r="S17" s="13"/>
      <c r="T17" s="13"/>
      <c r="U17" s="13"/>
      <c r="V17" s="11"/>
      <c r="W17" s="6"/>
      <c r="X17" s="6"/>
      <c r="Y17" s="6"/>
    </row>
    <row r="18" spans="1:25" x14ac:dyDescent="0.25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3"/>
      <c r="P18" s="13"/>
      <c r="Q18" s="13"/>
      <c r="R18" s="13"/>
      <c r="S18" s="13"/>
      <c r="T18" s="13"/>
      <c r="U18" s="13"/>
      <c r="V18" s="11"/>
      <c r="W18" s="6"/>
      <c r="X18" s="6"/>
      <c r="Y18" s="6"/>
    </row>
    <row r="19" spans="1:25" x14ac:dyDescent="0.25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3"/>
      <c r="P19" s="13"/>
      <c r="Q19" s="13"/>
      <c r="R19" s="13"/>
      <c r="S19" s="13"/>
      <c r="T19" s="13"/>
      <c r="U19" s="13"/>
      <c r="V19" s="11"/>
      <c r="W19" s="6"/>
      <c r="X19" s="6"/>
      <c r="Y19" s="6"/>
    </row>
    <row r="20" spans="1:25" s="1" customFormat="1" x14ac:dyDescent="0.25">
      <c r="A20" s="11"/>
      <c r="B20" s="11"/>
      <c r="C20" s="10"/>
      <c r="D20" s="10"/>
      <c r="E20" s="11"/>
      <c r="F20" s="10"/>
      <c r="G20" s="10"/>
      <c r="H20" s="10"/>
      <c r="I20" s="10"/>
      <c r="J20" s="10"/>
      <c r="K20" s="11"/>
      <c r="L20" s="10"/>
      <c r="M20" s="10"/>
      <c r="N20" s="10"/>
      <c r="O20" s="8"/>
      <c r="P20" s="8"/>
      <c r="Q20" s="8"/>
      <c r="R20" s="8"/>
      <c r="S20" s="8"/>
      <c r="T20" s="8"/>
      <c r="U20" s="8"/>
      <c r="V20" s="10"/>
      <c r="W20" s="5"/>
      <c r="X20" s="5"/>
      <c r="Y20" s="5"/>
    </row>
    <row r="21" spans="1:25" x14ac:dyDescent="0.25">
      <c r="A21" s="10"/>
      <c r="B21" s="10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3"/>
      <c r="P21" s="13"/>
      <c r="Q21" s="13"/>
      <c r="R21" s="13"/>
      <c r="S21" s="13"/>
      <c r="T21" s="13"/>
      <c r="U21" s="13"/>
      <c r="V21" s="11"/>
      <c r="W21" s="6"/>
      <c r="X21" s="6"/>
      <c r="Y21" s="6"/>
    </row>
    <row r="22" spans="1:25" x14ac:dyDescent="0.25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3"/>
      <c r="P22" s="13"/>
      <c r="Q22" s="13"/>
      <c r="R22" s="13"/>
      <c r="S22" s="13"/>
      <c r="T22" s="13"/>
      <c r="U22" s="13"/>
      <c r="V22" s="11"/>
      <c r="W22" s="6"/>
      <c r="X22" s="6"/>
      <c r="Y22" s="6"/>
    </row>
    <row r="23" spans="1:25" x14ac:dyDescent="0.25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3"/>
      <c r="P23" s="13"/>
      <c r="Q23" s="13"/>
      <c r="R23" s="13"/>
      <c r="S23" s="13"/>
      <c r="T23" s="13"/>
      <c r="U23" s="13"/>
      <c r="V23" s="11"/>
      <c r="W23" s="6"/>
      <c r="X23" s="6"/>
      <c r="Y23" s="6"/>
    </row>
    <row r="24" spans="1:25" x14ac:dyDescent="0.25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3"/>
      <c r="P24" s="13"/>
      <c r="Q24" s="13"/>
      <c r="R24" s="13"/>
      <c r="S24" s="13"/>
      <c r="T24" s="13"/>
      <c r="U24" s="13"/>
      <c r="V24" s="11"/>
      <c r="W24" s="6"/>
      <c r="X24" s="6"/>
      <c r="Y24" s="6"/>
    </row>
    <row r="25" spans="1:25" x14ac:dyDescent="0.25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3"/>
      <c r="P25" s="13"/>
      <c r="Q25" s="13"/>
      <c r="R25" s="13"/>
      <c r="S25" s="13"/>
      <c r="T25" s="13"/>
      <c r="U25" s="13"/>
      <c r="V25" s="11"/>
      <c r="W25" s="6"/>
      <c r="X25" s="6"/>
      <c r="Y25" s="6"/>
    </row>
    <row r="26" spans="1:25" x14ac:dyDescent="0.25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3"/>
      <c r="P26" s="13"/>
      <c r="Q26" s="13"/>
      <c r="R26" s="13"/>
      <c r="S26" s="13"/>
      <c r="T26" s="13"/>
      <c r="U26" s="13"/>
      <c r="V26" s="11"/>
      <c r="W26" s="6"/>
      <c r="X26" s="6"/>
      <c r="Y26" s="6"/>
    </row>
    <row r="27" spans="1:25" x14ac:dyDescent="0.25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3"/>
      <c r="P27" s="13"/>
      <c r="Q27" s="13"/>
      <c r="R27" s="13"/>
      <c r="S27" s="13"/>
      <c r="T27" s="13"/>
      <c r="U27" s="13"/>
      <c r="V27" s="11"/>
      <c r="W27" s="6"/>
      <c r="X27" s="6"/>
      <c r="Y27" s="6"/>
    </row>
    <row r="28" spans="1:25" x14ac:dyDescent="0.25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13"/>
      <c r="P28" s="13"/>
      <c r="Q28" s="13"/>
      <c r="R28" s="13"/>
      <c r="S28" s="13"/>
      <c r="T28" s="13"/>
      <c r="U28" s="13"/>
      <c r="V28" s="6"/>
      <c r="W28" s="6"/>
      <c r="X28" s="6"/>
      <c r="Y28" s="6"/>
    </row>
    <row r="29" spans="1:25" x14ac:dyDescent="0.25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13"/>
      <c r="P29" s="13"/>
      <c r="Q29" s="13"/>
      <c r="R29" s="13"/>
      <c r="S29" s="13"/>
      <c r="T29" s="13"/>
      <c r="U29" s="13"/>
      <c r="V29" s="6"/>
      <c r="W29" s="6"/>
      <c r="X29" s="6"/>
      <c r="Y29" s="6"/>
    </row>
    <row r="30" spans="1:25" x14ac:dyDescent="0.25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13"/>
      <c r="P30" s="13"/>
      <c r="Q30" s="13"/>
      <c r="R30" s="13"/>
      <c r="S30" s="13"/>
      <c r="T30" s="13"/>
      <c r="U30" s="13"/>
      <c r="V30" s="6"/>
      <c r="W30" s="6"/>
      <c r="X30" s="6"/>
      <c r="Y30" s="6"/>
    </row>
    <row r="31" spans="1:25" x14ac:dyDescent="0.25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13"/>
      <c r="P31" s="13"/>
      <c r="Q31" s="13"/>
      <c r="R31" s="13"/>
      <c r="S31" s="13"/>
      <c r="T31" s="13"/>
      <c r="U31" s="13"/>
      <c r="V31" s="6"/>
      <c r="W31" s="6"/>
      <c r="X31" s="6"/>
      <c r="Y31" s="6"/>
    </row>
    <row r="32" spans="1:25" x14ac:dyDescent="0.25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13"/>
      <c r="P32" s="13"/>
      <c r="Q32" s="13"/>
      <c r="R32" s="13"/>
      <c r="S32" s="13"/>
      <c r="T32" s="13"/>
      <c r="U32" s="13"/>
      <c r="V32" s="6"/>
      <c r="W32" s="6"/>
      <c r="X32" s="6"/>
      <c r="Y32" s="6"/>
    </row>
    <row r="33" spans="1:25" x14ac:dyDescent="0.25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13"/>
      <c r="P33" s="13"/>
      <c r="Q33" s="13"/>
      <c r="R33" s="13"/>
      <c r="S33" s="13"/>
      <c r="T33" s="13"/>
      <c r="U33" s="13"/>
      <c r="V33" s="6"/>
      <c r="W33" s="6"/>
      <c r="X33" s="6"/>
      <c r="Y33" s="6"/>
    </row>
    <row r="34" spans="1:25" x14ac:dyDescent="0.25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13"/>
      <c r="P34" s="13"/>
      <c r="Q34" s="13"/>
      <c r="R34" s="13"/>
      <c r="S34" s="13"/>
      <c r="T34" s="13"/>
      <c r="U34" s="13"/>
      <c r="V34" s="6"/>
      <c r="W34" s="6"/>
      <c r="X34" s="6"/>
      <c r="Y34" s="6"/>
    </row>
    <row r="35" spans="1:25" x14ac:dyDescent="0.2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13"/>
      <c r="P35" s="13"/>
      <c r="Q35" s="13"/>
      <c r="R35" s="13"/>
      <c r="S35" s="13"/>
      <c r="T35" s="13"/>
      <c r="U35" s="13"/>
      <c r="V35" s="6"/>
      <c r="W35" s="6"/>
      <c r="X35" s="6"/>
      <c r="Y35" s="6"/>
    </row>
    <row r="36" spans="1:25" x14ac:dyDescent="0.25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13"/>
      <c r="P36" s="13"/>
      <c r="Q36" s="13"/>
      <c r="R36" s="13"/>
      <c r="S36" s="13"/>
      <c r="T36" s="13"/>
      <c r="U36" s="13"/>
      <c r="V36" s="6"/>
      <c r="W36" s="6"/>
      <c r="X36" s="6"/>
      <c r="Y36" s="6"/>
    </row>
    <row r="37" spans="1:25" x14ac:dyDescent="0.25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13"/>
      <c r="P37" s="13"/>
      <c r="Q37" s="13"/>
      <c r="R37" s="13"/>
      <c r="S37" s="13"/>
      <c r="T37" s="13"/>
      <c r="U37" s="13"/>
      <c r="V37" s="6"/>
      <c r="W37" s="6"/>
      <c r="X37" s="6"/>
      <c r="Y37" s="6"/>
    </row>
    <row r="38" spans="1:25" x14ac:dyDescent="0.25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13"/>
      <c r="P38" s="13"/>
      <c r="Q38" s="13"/>
      <c r="R38" s="13"/>
      <c r="S38" s="13"/>
      <c r="T38" s="13"/>
      <c r="U38" s="13"/>
      <c r="V38" s="6"/>
      <c r="W38" s="6"/>
      <c r="X38" s="6"/>
      <c r="Y38" s="6"/>
    </row>
    <row r="39" spans="1:25" x14ac:dyDescent="0.2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13"/>
      <c r="P39" s="13"/>
      <c r="Q39" s="13"/>
      <c r="R39" s="13"/>
      <c r="S39" s="13"/>
      <c r="T39" s="13"/>
      <c r="U39" s="13"/>
      <c r="V39" s="6"/>
      <c r="W39" s="6"/>
      <c r="X39" s="6"/>
      <c r="Y39" s="6"/>
    </row>
    <row r="40" spans="1:25" x14ac:dyDescent="0.25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13"/>
      <c r="P40" s="13"/>
      <c r="Q40" s="13"/>
      <c r="R40" s="13"/>
      <c r="S40" s="13"/>
      <c r="T40" s="13"/>
      <c r="U40" s="13"/>
      <c r="V40" s="6"/>
      <c r="W40" s="6"/>
      <c r="X40" s="6"/>
      <c r="Y40" s="6"/>
    </row>
    <row r="41" spans="1:25" x14ac:dyDescent="0.25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13"/>
      <c r="P41" s="13"/>
      <c r="Q41" s="13"/>
      <c r="R41" s="13"/>
      <c r="S41" s="13"/>
      <c r="T41" s="13"/>
      <c r="U41" s="13"/>
      <c r="V41" s="6"/>
      <c r="W41" s="6"/>
      <c r="X41" s="6"/>
      <c r="Y41" s="6"/>
    </row>
    <row r="42" spans="1:25" x14ac:dyDescent="0.25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13"/>
      <c r="P42" s="13"/>
      <c r="Q42" s="13"/>
      <c r="R42" s="13"/>
      <c r="S42" s="13"/>
      <c r="T42" s="13"/>
      <c r="U42" s="13"/>
      <c r="V42" s="6"/>
      <c r="W42" s="6"/>
      <c r="X42" s="6"/>
      <c r="Y42" s="6"/>
    </row>
    <row r="43" spans="1:25" x14ac:dyDescent="0.25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13"/>
      <c r="P43" s="13"/>
      <c r="Q43" s="13"/>
      <c r="R43" s="13"/>
      <c r="S43" s="13"/>
      <c r="T43" s="13"/>
      <c r="U43" s="13"/>
      <c r="V43" s="6"/>
      <c r="W43" s="6"/>
      <c r="X43" s="6"/>
      <c r="Y43" s="6"/>
    </row>
    <row r="44" spans="1:25" x14ac:dyDescent="0.25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13"/>
      <c r="P44" s="13"/>
      <c r="Q44" s="13"/>
      <c r="R44" s="13"/>
      <c r="S44" s="13"/>
      <c r="T44" s="13"/>
      <c r="U44" s="13"/>
      <c r="V44" s="6"/>
      <c r="W44" s="6"/>
      <c r="X44" s="6"/>
      <c r="Y44" s="6"/>
    </row>
    <row r="45" spans="1:25" x14ac:dyDescent="0.2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13"/>
      <c r="P45" s="13"/>
      <c r="Q45" s="13"/>
      <c r="R45" s="13"/>
      <c r="S45" s="13"/>
      <c r="T45" s="13"/>
      <c r="U45" s="13"/>
      <c r="V45" s="6"/>
      <c r="W45" s="6"/>
      <c r="X45" s="6"/>
      <c r="Y45" s="6"/>
    </row>
    <row r="46" spans="1:25" x14ac:dyDescent="0.25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13"/>
      <c r="P46" s="13"/>
      <c r="Q46" s="13"/>
      <c r="R46" s="13"/>
      <c r="S46" s="13"/>
      <c r="T46" s="13"/>
      <c r="U46" s="13"/>
      <c r="V46" s="6"/>
      <c r="W46" s="6"/>
      <c r="X46" s="6"/>
      <c r="Y46" s="6"/>
    </row>
    <row r="47" spans="1:25" x14ac:dyDescent="0.25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13"/>
      <c r="P47" s="13"/>
      <c r="Q47" s="13"/>
      <c r="R47" s="13"/>
      <c r="S47" s="13"/>
      <c r="T47" s="13"/>
      <c r="U47" s="13"/>
      <c r="V47" s="6"/>
      <c r="W47" s="6"/>
      <c r="X47" s="6"/>
      <c r="Y47" s="6"/>
    </row>
    <row r="48" spans="1:25" x14ac:dyDescent="0.25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13"/>
      <c r="P48" s="13"/>
      <c r="Q48" s="13"/>
      <c r="R48" s="13"/>
      <c r="S48" s="13"/>
      <c r="T48" s="13"/>
      <c r="U48" s="13"/>
      <c r="V48" s="6"/>
      <c r="W48" s="6"/>
      <c r="X48" s="6"/>
      <c r="Y48" s="6"/>
    </row>
    <row r="49" spans="1:25" x14ac:dyDescent="0.25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13"/>
      <c r="P49" s="13"/>
      <c r="Q49" s="13"/>
      <c r="R49" s="13"/>
      <c r="S49" s="13"/>
      <c r="T49" s="13"/>
      <c r="U49" s="13"/>
      <c r="V49" s="6"/>
      <c r="W49" s="6"/>
      <c r="X49" s="6"/>
      <c r="Y49" s="6"/>
    </row>
    <row r="50" spans="1:25" x14ac:dyDescent="0.25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13"/>
      <c r="P50" s="13"/>
      <c r="Q50" s="13"/>
      <c r="R50" s="13"/>
      <c r="S50" s="13"/>
      <c r="T50" s="13"/>
      <c r="U50" s="13"/>
      <c r="V50" s="6"/>
      <c r="W50" s="6"/>
      <c r="X50" s="6"/>
      <c r="Y50" s="6"/>
    </row>
    <row r="51" spans="1:25" x14ac:dyDescent="0.25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13"/>
      <c r="P51" s="13"/>
      <c r="Q51" s="13"/>
      <c r="R51" s="13"/>
      <c r="S51" s="13"/>
      <c r="T51" s="13"/>
      <c r="U51" s="13"/>
      <c r="V51" s="6"/>
      <c r="W51" s="6"/>
      <c r="X51" s="6"/>
      <c r="Y51" s="6"/>
    </row>
    <row r="52" spans="1:25" x14ac:dyDescent="0.25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13"/>
      <c r="P52" s="13"/>
      <c r="Q52" s="13"/>
      <c r="R52" s="13"/>
      <c r="S52" s="13"/>
      <c r="T52" s="13"/>
      <c r="U52" s="13"/>
      <c r="V52" s="6"/>
      <c r="W52" s="6"/>
      <c r="X52" s="6"/>
      <c r="Y52" s="6"/>
    </row>
    <row r="53" spans="1:25" x14ac:dyDescent="0.2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13"/>
      <c r="P53" s="13"/>
      <c r="Q53" s="13"/>
      <c r="R53" s="13"/>
      <c r="S53" s="13"/>
      <c r="T53" s="13"/>
      <c r="U53" s="13"/>
      <c r="V53" s="6"/>
      <c r="W53" s="6"/>
      <c r="X53" s="6"/>
      <c r="Y53" s="6"/>
    </row>
    <row r="54" spans="1:25" x14ac:dyDescent="0.25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13"/>
      <c r="P54" s="13"/>
      <c r="Q54" s="13"/>
      <c r="R54" s="13"/>
      <c r="S54" s="13"/>
      <c r="T54" s="13"/>
      <c r="U54" s="13"/>
      <c r="V54" s="6"/>
      <c r="W54" s="6"/>
      <c r="X54" s="6"/>
      <c r="Y54" s="6"/>
    </row>
    <row r="55" spans="1:25" x14ac:dyDescent="0.2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13"/>
      <c r="P55" s="13"/>
      <c r="Q55" s="13"/>
      <c r="R55" s="13"/>
      <c r="S55" s="13"/>
      <c r="T55" s="13"/>
      <c r="U55" s="13"/>
      <c r="V55" s="6"/>
      <c r="W55" s="6"/>
      <c r="X55" s="6"/>
      <c r="Y55" s="6"/>
    </row>
    <row r="56" spans="1:25" x14ac:dyDescent="0.25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13"/>
      <c r="P56" s="13"/>
      <c r="Q56" s="13"/>
      <c r="R56" s="13"/>
      <c r="S56" s="13"/>
      <c r="T56" s="13"/>
      <c r="U56" s="13"/>
      <c r="V56" s="6"/>
      <c r="W56" s="6"/>
      <c r="X56" s="6"/>
      <c r="Y56" s="6"/>
    </row>
    <row r="57" spans="1:25" x14ac:dyDescent="0.2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13"/>
      <c r="P57" s="13"/>
      <c r="Q57" s="13"/>
      <c r="R57" s="13"/>
      <c r="S57" s="13"/>
      <c r="T57" s="13"/>
      <c r="U57" s="13"/>
      <c r="V57" s="6"/>
      <c r="W57" s="6"/>
      <c r="X57" s="6"/>
      <c r="Y57" s="6"/>
    </row>
    <row r="58" spans="1:25" x14ac:dyDescent="0.25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13"/>
      <c r="P58" s="13"/>
      <c r="Q58" s="13"/>
      <c r="R58" s="13"/>
      <c r="S58" s="13"/>
      <c r="T58" s="13"/>
      <c r="U58" s="13"/>
      <c r="V58" s="6"/>
      <c r="W58" s="6"/>
      <c r="X58" s="6"/>
      <c r="Y58" s="6"/>
    </row>
    <row r="59" spans="1:25" x14ac:dyDescent="0.25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13"/>
      <c r="P59" s="13"/>
      <c r="Q59" s="13"/>
      <c r="R59" s="13"/>
      <c r="S59" s="13"/>
      <c r="T59" s="13"/>
      <c r="U59" s="13"/>
      <c r="V59" s="6"/>
      <c r="W59" s="6"/>
      <c r="X59" s="6"/>
      <c r="Y59" s="6"/>
    </row>
    <row r="60" spans="1:25" x14ac:dyDescent="0.25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13"/>
      <c r="P60" s="13"/>
      <c r="Q60" s="13"/>
      <c r="R60" s="13"/>
      <c r="S60" s="13"/>
      <c r="T60" s="13"/>
      <c r="U60" s="13"/>
      <c r="V60" s="6"/>
      <c r="W60" s="6"/>
      <c r="X60" s="6"/>
      <c r="Y60" s="6"/>
    </row>
    <row r="61" spans="1:25" x14ac:dyDescent="0.2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13"/>
      <c r="P61" s="13"/>
      <c r="Q61" s="13"/>
      <c r="R61" s="13"/>
      <c r="S61" s="13"/>
      <c r="T61" s="13"/>
      <c r="U61" s="13"/>
      <c r="V61" s="6"/>
      <c r="W61" s="6"/>
      <c r="X61" s="6"/>
      <c r="Y61" s="6"/>
    </row>
    <row r="62" spans="1:25" x14ac:dyDescent="0.2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13"/>
      <c r="P62" s="13"/>
      <c r="Q62" s="13"/>
      <c r="R62" s="13"/>
      <c r="S62" s="13"/>
      <c r="T62" s="13"/>
      <c r="U62" s="13"/>
      <c r="V62" s="6"/>
      <c r="W62" s="6"/>
      <c r="X62" s="6"/>
      <c r="Y62" s="6"/>
    </row>
    <row r="63" spans="1:25" x14ac:dyDescent="0.25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13"/>
      <c r="P63" s="13"/>
      <c r="Q63" s="13"/>
      <c r="R63" s="13"/>
      <c r="S63" s="13"/>
      <c r="T63" s="13"/>
      <c r="U63" s="13"/>
      <c r="V63" s="6"/>
      <c r="W63" s="6"/>
      <c r="X63" s="6"/>
      <c r="Y63" s="6"/>
    </row>
    <row r="64" spans="1:25" x14ac:dyDescent="0.25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13"/>
      <c r="P64" s="13"/>
      <c r="Q64" s="13"/>
      <c r="R64" s="13"/>
      <c r="S64" s="13"/>
      <c r="T64" s="13"/>
      <c r="U64" s="13"/>
      <c r="V64" s="6"/>
      <c r="W64" s="6"/>
      <c r="X64" s="6"/>
      <c r="Y64" s="6"/>
    </row>
    <row r="65" spans="1:25" x14ac:dyDescent="0.2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13"/>
      <c r="P65" s="13"/>
      <c r="Q65" s="13"/>
      <c r="R65" s="13"/>
      <c r="S65" s="13"/>
      <c r="T65" s="13"/>
      <c r="U65" s="13"/>
      <c r="V65" s="6"/>
      <c r="W65" s="6"/>
      <c r="X65" s="6"/>
      <c r="Y65" s="6"/>
    </row>
  </sheetData>
  <mergeCells count="2">
    <mergeCell ref="V4:W4"/>
    <mergeCell ref="X5:Y5"/>
  </mergeCells>
  <pageMargins left="0.7" right="0.7" top="0.75" bottom="0.75" header="0.3" footer="0.3"/>
  <pageSetup orientation="portrait" r:id="rId1"/>
  <ignoredErrors>
    <ignoredError sqref="R2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</dc:creator>
  <cp:lastModifiedBy>Sid</cp:lastModifiedBy>
  <dcterms:created xsi:type="dcterms:W3CDTF">2017-12-09T03:17:29Z</dcterms:created>
  <dcterms:modified xsi:type="dcterms:W3CDTF">2017-12-12T04:25:33Z</dcterms:modified>
</cp:coreProperties>
</file>