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Chart1" state="visible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t xml:space="preserve">Annual</t>
      </text>
    </comment>
    <comment ref="X7" authorId="0">
      <text>
        <t xml:space="preserve">also take into account interest</t>
      </text>
    </comment>
    <comment ref="B8" authorId="0">
      <text>
        <t xml:space="preserve">Actual payment amount comes to 22.2444476..  without rounding, this would produce 1334.67</t>
      </text>
    </comment>
  </commentList>
</comments>
</file>

<file path=xl/sharedStrings.xml><?xml version="1.0" encoding="utf-8"?>
<sst xmlns="http://schemas.openxmlformats.org/spreadsheetml/2006/main" count="25" uniqueCount="25">
  <si>
    <t>Loan Amount</t>
  </si>
  <si>
    <t>Nominal Interest Rate</t>
  </si>
  <si>
    <t>Check values at:</t>
  </si>
  <si>
    <t>http://www.efunda.com/formulae/finance/schedule.cfm?Caller=loan&amp;C=1000&amp;P=22.2444476849&amp;r=0.01&amp;N=60&amp;Rate=12</t>
  </si>
  <si>
    <t>Monthly Interest Rate</t>
  </si>
  <si>
    <t>Loan term</t>
  </si>
  <si>
    <t>Present Value</t>
  </si>
  <si>
    <t>FV</t>
  </si>
  <si>
    <t>NPV</t>
  </si>
  <si>
    <t>Payment Amount</t>
  </si>
  <si>
    <t>Annualized ROI</t>
  </si>
  <si>
    <t>NAR</t>
  </si>
  <si>
    <t>Month</t>
  </si>
  <si>
    <t>Payment</t>
  </si>
  <si>
    <t>Principal Portion</t>
  </si>
  <si>
    <t>Interest Portion</t>
  </si>
  <si>
    <t>Remaining Balance</t>
  </si>
  <si>
    <t>Total Amount Paid</t>
  </si>
  <si>
    <t>Total Principal Paid</t>
  </si>
  <si>
    <t>Total Interest Paid</t>
  </si>
  <si>
    <t>Interest Remaining</t>
  </si>
  <si>
    <t>Contract Value</t>
  </si>
  <si>
    <t>Yield to Maturity</t>
  </si>
  <si>
    <t>PV until Date</t>
  </si>
  <si>
    <t>PV at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</si>
</sst>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&quot;$&quot;#,##0.00"/>
    <numFmt numFmtId="166" formatCode="&quot;$&quot;#,##0.00"/>
    <numFmt numFmtId="167" formatCode="&quot;$&quot;#,##0.00"/>
    <numFmt numFmtId="168" formatCode="&quot;$&quot;#,##0"/>
  </numFmts>
  <fonts count="1"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right" wrapText="1"/>
    </xf>
    <xf applyAlignment="1" fillId="0" xfId="0" numFmtId="10" borderId="0" fontId="0" applyNumberFormat="1">
      <alignment vertical="bottom" horizontal="general" wrapText="1"/>
    </xf>
    <xf applyAlignment="1" fillId="3" xfId="0" numFmtId="165" borderId="0" fontId="0" applyNumberFormat="1" applyFill="1">
      <alignment vertical="bottom" horizontal="general" wrapText="1"/>
    </xf>
    <xf applyAlignment="1" fillId="0" xfId="0" numFmtId="166" borderId="0" fontId="0" applyNumberFormat="1">
      <alignment vertical="bottom" horizontal="right" wrapText="1"/>
    </xf>
    <xf applyAlignment="1" fillId="0" xfId="0" numFmtId="167" borderId="0" fontId="0" applyNumberFormat="1">
      <alignment vertical="bottom" horizontal="general" wrapText="1"/>
    </xf>
    <xf applyAlignment="1" fillId="0" xfId="0" numFmtId="168" borderId="0" fontId="0" applyNumberFormat="1">
      <alignment vertical="bottom" horizontal="right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chartsheets/sheet1.xml" Type="http://schemas.openxmlformats.org/officeDocument/2006/relationships/chartsheet" Id="rId4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Interest Over Time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Sheet1!$H$13</c:f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val>
            <c:numRef>
              <c:f>Sheet1!$H$14:$H$72</c:f>
            </c:numRef>
          </c:val>
        </c:ser>
        <c:axId val="647885883"/>
        <c:axId val="1802764390"/>
      </c:areaChart>
      <c:catAx>
        <c:axId val="647885883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Month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802764390"/>
      </c:catAx>
      <c:valAx>
        <c:axId val="180276439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Principal Payments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647885883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9.71"/>
    <col min="2" customWidth="1" max="2" width="23.43"/>
  </cols>
  <sheetData>
    <row r="2">
      <c t="s" r="A2">
        <v>0</v>
      </c>
      <c s="5" r="B2">
        <v>1000</v>
      </c>
    </row>
    <row r="3">
      <c t="s" r="A3">
        <v>1</v>
      </c>
      <c s="2" r="B3">
        <v>0.12</v>
      </c>
      <c t="s" r="D3">
        <v>2</v>
      </c>
      <c t="s" r="E3">
        <v>3</v>
      </c>
    </row>
    <row r="4">
      <c t="s" r="A4">
        <v>4</v>
      </c>
      <c r="B4">
        <f>B3/12</f>
        <v>0.01</v>
      </c>
    </row>
    <row r="5">
      <c t="s" r="A5">
        <v>5</v>
      </c>
      <c r="B5">
        <v>60</v>
      </c>
      <c t="s" r="D5">
        <v>6</v>
      </c>
    </row>
    <row r="6">
      <c t="s" r="D6">
        <v>7</v>
      </c>
    </row>
    <row r="7">
      <c t="s" r="D7">
        <v>8</v>
      </c>
    </row>
    <row r="8">
      <c t="s" r="A8">
        <v>9</v>
      </c>
      <c s="4" r="B8">
        <f>payment(B4,B2,B5)</f>
        <v>22.2444476849018</v>
      </c>
      <c t="s" r="D8">
        <v>10</v>
      </c>
    </row>
    <row r="9">
      <c s="3" r="B9">
        <f>B8*B5</f>
        <v>1334.66686109411</v>
      </c>
      <c t="s" r="D9">
        <v>11</v>
      </c>
    </row>
    <row r="11">
      <c t="s" r="A11">
        <v>12</v>
      </c>
      <c t="s" r="B11">
        <v>13</v>
      </c>
      <c t="s" r="C11">
        <v>14</v>
      </c>
      <c t="s" r="D11">
        <v>15</v>
      </c>
      <c t="s" r="E11">
        <v>16</v>
      </c>
      <c t="s" r="F11">
        <v>17</v>
      </c>
      <c t="s" r="G11">
        <v>18</v>
      </c>
      <c t="s" r="H11">
        <v>19</v>
      </c>
      <c t="s" r="I11">
        <v>20</v>
      </c>
      <c t="s" s="7" r="J11">
        <v>21</v>
      </c>
      <c t="s" r="K11">
        <v>22</v>
      </c>
      <c t="s" r="L11">
        <v>23</v>
      </c>
      <c t="s" r="M11">
        <v>24</v>
      </c>
    </row>
    <row r="12">
      <c r="A12">
        <v>0</v>
      </c>
      <c s="6" r="B12">
        <f>-B2</f>
        <v>-1000</v>
      </c>
      <c r="C12">
        <v>0</v>
      </c>
      <c s="5" r="D12">
        <v>0</v>
      </c>
      <c r="E12">
        <f>$B$2</f>
        <v>1000</v>
      </c>
      <c r="F12">
        <v>0</v>
      </c>
      <c r="G12">
        <v>0</v>
      </c>
      <c r="H12">
        <v>0</v>
      </c>
      <c s="5" r="I12">
        <f>B9-$B$2</f>
        <v>334.666861094106</v>
      </c>
      <c s="5" r="J12">
        <f>E12+I12</f>
        <v>1334.66686109411</v>
      </c>
    </row>
    <row r="13">
      <c r="A13">
        <f>A12+1</f>
        <v>1</v>
      </c>
      <c s="4" r="B13">
        <f>$B$8</f>
        <v>22.2444476849018</v>
      </c>
      <c s="5" r="C13">
        <f>B13-D13</f>
        <v>12.2444476849018</v>
      </c>
      <c s="5" r="D13">
        <f>accumulated_interest($E12,$B$4)</f>
        <v>10</v>
      </c>
      <c s="4" r="E13">
        <f>new_balance($E12,$B$4,$B$8)</f>
        <v>987.755552315098</v>
      </c>
      <c s="5" r="F13">
        <f>B13*A13</f>
        <v>22.2444476849018</v>
      </c>
      <c s="5" r="G13">
        <f>SUM(C$13:C13)</f>
        <v>12.2444476849018</v>
      </c>
      <c s="5" r="H13">
        <f>SUM(D$13:D13)</f>
        <v>10</v>
      </c>
      <c s="5" r="I13">
        <f>I$12-H13</f>
        <v>324.666861094106</v>
      </c>
      <c s="5" r="J13">
        <f>E13+I13</f>
        <v>1312.4224134092</v>
      </c>
    </row>
    <row r="14">
      <c r="A14">
        <f>A13+1</f>
        <v>2</v>
      </c>
      <c s="4" r="B14">
        <f>$B$8</f>
        <v>22.2444476849018</v>
      </c>
      <c s="5" r="C14">
        <f>B14-D14</f>
        <v>12.3668921617507</v>
      </c>
      <c s="5" r="D14">
        <f>accumulated_interest($E13,$B$4)</f>
        <v>9.87755552315104</v>
      </c>
      <c s="1" r="E14">
        <f>new_balance($E13,$B$4,$B$8)</f>
        <v>975.388660153348</v>
      </c>
      <c s="5" r="F14">
        <f>B14*A14</f>
        <v>44.4888953698035</v>
      </c>
      <c s="5" r="G14">
        <f>SUM(C$13:C14)</f>
        <v>24.6113398466525</v>
      </c>
      <c s="5" r="H14">
        <f>SUM(D$13:D14)</f>
        <v>19.877555523151</v>
      </c>
      <c s="5" r="I14">
        <f>I$12-H14</f>
        <v>314.789305570954</v>
      </c>
      <c s="5" r="J14">
        <f>E14+I14</f>
        <v>1290.1779657243</v>
      </c>
    </row>
    <row r="15">
      <c r="A15">
        <f>A14+1</f>
        <v>3</v>
      </c>
      <c s="4" r="B15">
        <f>$B$8</f>
        <v>22.2444476849018</v>
      </c>
      <c s="5" r="C15">
        <f>B15-D15</f>
        <v>12.4905610833683</v>
      </c>
      <c s="5" r="D15">
        <f>accumulated_interest($E14,$B$4)</f>
        <v>9.75388660153351</v>
      </c>
      <c s="1" r="E15">
        <f>new_balance($E14,$B$4,$B$8)</f>
        <v>962.898099069979</v>
      </c>
      <c s="5" r="F15">
        <f>B15*A15</f>
        <v>66.7333430547053</v>
      </c>
      <c s="5" r="G15">
        <f>SUM(C$13:C15)</f>
        <v>37.1019009300207</v>
      </c>
      <c s="5" r="H15">
        <f>SUM(D$13:D15)</f>
        <v>29.6314421246846</v>
      </c>
      <c s="5" r="I15">
        <f>I$12-H15</f>
        <v>305.035418969421</v>
      </c>
      <c s="5" r="J15">
        <f>E15+I15</f>
        <v>1267.9335180394</v>
      </c>
    </row>
    <row r="16">
      <c r="A16">
        <f>A15+1</f>
        <v>4</v>
      </c>
      <c s="4" r="B16">
        <f>$B$8</f>
        <v>22.2444476849018</v>
      </c>
      <c s="5" r="C16">
        <f>B16-D16</f>
        <v>12.615466694202</v>
      </c>
      <c s="5" r="D16">
        <f>accumulated_interest($E15,$B$4)</f>
        <v>9.6289809906998</v>
      </c>
      <c s="4" r="E16">
        <f>new_balance($E15,$B$4,$B$8)</f>
        <v>950.282632375778</v>
      </c>
      <c s="5" r="F16">
        <f>B16*A16</f>
        <v>88.977790739607</v>
      </c>
      <c s="5" r="G16">
        <f>SUM(C$13:C16)</f>
        <v>49.7173676242227</v>
      </c>
      <c s="5" r="H16">
        <f>SUM(D$13:D16)</f>
        <v>39.2604231153844</v>
      </c>
      <c s="5" r="I16">
        <f>I$12-H16</f>
        <v>295.406437978721</v>
      </c>
      <c s="5" r="J16">
        <f>E16+I16</f>
        <v>1245.6890703545</v>
      </c>
    </row>
    <row r="17">
      <c r="A17">
        <f>A16+1</f>
        <v>5</v>
      </c>
      <c s="4" r="B17">
        <f>$B$8</f>
        <v>22.2444476849018</v>
      </c>
      <c s="5" r="C17">
        <f>B17-D17</f>
        <v>12.741621361144</v>
      </c>
      <c s="5" r="D17">
        <f>accumulated_interest($E16,$B$4)</f>
        <v>9.50282632375774</v>
      </c>
      <c s="4" r="E17">
        <f>new_balance($E16,$B$4,$B$8)</f>
        <v>937.541011014634</v>
      </c>
      <c s="5" r="F17">
        <f>B17*A17</f>
        <v>111.222238424509</v>
      </c>
      <c s="5" r="G17">
        <f>SUM(C$13:C17)</f>
        <v>62.4589889853667</v>
      </c>
      <c s="5" r="H17">
        <f>SUM(D$13:D17)</f>
        <v>48.7632494391421</v>
      </c>
      <c s="5" r="I17">
        <f>I$12-H17</f>
        <v>285.903611654964</v>
      </c>
      <c s="5" r="J17">
        <f>E17+I17</f>
        <v>1223.4446226696</v>
      </c>
    </row>
    <row r="18">
      <c r="A18">
        <f>A17+1</f>
        <v>6</v>
      </c>
      <c s="4" r="B18">
        <f>$B$8</f>
        <v>22.2444476849018</v>
      </c>
      <c s="5" r="C18">
        <f>B18-D18</f>
        <v>12.8690375747554</v>
      </c>
      <c s="5" r="D18">
        <f>accumulated_interest($E17,$B$4)</f>
        <v>9.37541011014639</v>
      </c>
      <c s="4" r="E18">
        <f>new_balance($E17,$B$4,$B$8)</f>
        <v>924.671973439878</v>
      </c>
      <c s="5" r="F18">
        <f>B18*A18</f>
        <v>133.466686109411</v>
      </c>
      <c s="5" r="G18">
        <f>SUM(C$13:C18)</f>
        <v>75.3280265601221</v>
      </c>
      <c s="5" r="H18">
        <f>SUM(D$13:D18)</f>
        <v>58.1386595492885</v>
      </c>
      <c s="5" r="I18">
        <f>I$12-H18</f>
        <v>276.528201544817</v>
      </c>
      <c s="5" r="J18">
        <f>E18+I18</f>
        <v>1201.2001749847</v>
      </c>
    </row>
    <row r="19">
      <c r="A19">
        <f>A18+1</f>
        <v>7</v>
      </c>
      <c s="4" r="B19">
        <f>$B$8</f>
        <v>22.2444476849018</v>
      </c>
      <c s="5" r="C19">
        <f>B19-D19</f>
        <v>12.997727950503</v>
      </c>
      <c s="5" r="D19">
        <f>accumulated_interest($E18,$B$4)</f>
        <v>9.24671973439877</v>
      </c>
      <c s="4" r="E19">
        <f>new_balance($E18,$B$4,$B$8)</f>
        <v>911.674245489375</v>
      </c>
      <c s="5" r="F19">
        <f>B19*A19</f>
        <v>155.711133794312</v>
      </c>
      <c s="5" r="G19">
        <f>SUM(C$13:C19)</f>
        <v>88.3257545106251</v>
      </c>
      <c s="5" r="H19">
        <f>SUM(D$13:D19)</f>
        <v>67.3853792836873</v>
      </c>
      <c s="5" r="I19">
        <f>I$12-H19</f>
        <v>267.281481810418</v>
      </c>
      <c s="5" r="J19">
        <f>E19+I19</f>
        <v>1178.95572729979</v>
      </c>
    </row>
    <row r="20">
      <c r="A20">
        <f>A19+1</f>
        <v>8</v>
      </c>
      <c s="4" r="B20">
        <f>$B$8</f>
        <v>22.2444476849018</v>
      </c>
      <c s="5" r="C20">
        <f>B20-D20</f>
        <v>13.127705230008</v>
      </c>
      <c s="5" r="D20">
        <f>accumulated_interest($E19,$B$4)</f>
        <v>9.11674245489371</v>
      </c>
      <c s="4" r="E20">
        <f>new_balance($E19,$B$4,$B$8)</f>
        <v>898.546540259367</v>
      </c>
      <c s="5" r="F20">
        <f>B20*A20</f>
        <v>177.955581479214</v>
      </c>
      <c s="5" r="G20">
        <f>SUM(C$13:C20)</f>
        <v>101.453459740633</v>
      </c>
      <c s="5" r="H20">
        <f>SUM(D$13:D20)</f>
        <v>76.502121738581</v>
      </c>
      <c s="5" r="I20">
        <f>I$12-H20</f>
        <v>258.164739355525</v>
      </c>
      <c s="5" r="J20">
        <f>E20+I20</f>
        <v>1156.71127961489</v>
      </c>
    </row>
    <row r="21">
      <c r="A21">
        <f>A20+1</f>
        <v>9</v>
      </c>
      <c s="4" r="B21">
        <f>$B$8</f>
        <v>22.2444476849018</v>
      </c>
      <c s="5" r="C21">
        <f>B21-D21</f>
        <v>13.258982282308</v>
      </c>
      <c s="5" r="D21">
        <f>accumulated_interest($E20,$B$4)</f>
        <v>8.98546540259372</v>
      </c>
      <c s="4" r="E21">
        <f>new_balance($E20,$B$4,$B$8)</f>
        <v>885.287557977059</v>
      </c>
      <c s="5" r="F21">
        <f>B21*A21</f>
        <v>200.200029164116</v>
      </c>
      <c s="5" r="G21">
        <f>SUM(C$13:C21)</f>
        <v>114.712442022941</v>
      </c>
      <c s="5" r="H21">
        <f>SUM(D$13:D21)</f>
        <v>85.4875871411747</v>
      </c>
      <c s="5" r="I21">
        <f>I$12-H21</f>
        <v>249.179273952931</v>
      </c>
      <c s="5" r="J21">
        <f>E21+I21</f>
        <v>1134.46683192999</v>
      </c>
    </row>
    <row r="22">
      <c r="A22">
        <f>A21+1</f>
        <v>10</v>
      </c>
      <c s="4" r="B22">
        <f>$B$8</f>
        <v>22.2444476849018</v>
      </c>
      <c s="5" r="C22">
        <f>B22-D22</f>
        <v>13.3915721051311</v>
      </c>
      <c s="5" r="D22">
        <f>accumulated_interest($E21,$B$4)</f>
        <v>8.85287557977062</v>
      </c>
      <c s="4" r="E22">
        <f>new_balance($E21,$B$4,$B$8)</f>
        <v>871.895985871928</v>
      </c>
      <c s="5" r="F22">
        <f>B22*A22</f>
        <v>222.444476849018</v>
      </c>
      <c s="5" r="G22">
        <f>SUM(C$13:C22)</f>
        <v>128.104014128072</v>
      </c>
      <c s="5" r="H22">
        <f>SUM(D$13:D22)</f>
        <v>94.3404627209453</v>
      </c>
      <c s="5" r="I22">
        <f>I$12-H22</f>
        <v>240.32639837316</v>
      </c>
      <c s="5" r="J22">
        <f>E22+I22</f>
        <v>1112.22238424509</v>
      </c>
    </row>
    <row r="23">
      <c r="A23">
        <f>A22+1</f>
        <v>11</v>
      </c>
      <c s="4" r="B23">
        <f>$B$8</f>
        <v>22.2444476849018</v>
      </c>
      <c s="5" r="C23">
        <f>B23-D23</f>
        <v>13.5254878261825</v>
      </c>
      <c s="5" r="D23">
        <f>accumulated_interest($E22,$B$4)</f>
        <v>8.71895985871924</v>
      </c>
      <c s="4" r="E23">
        <f>new_balance($E22,$B$4,$B$8)</f>
        <v>858.370498045746</v>
      </c>
      <c s="5" r="F23">
        <f>B23*A23</f>
        <v>244.688924533919</v>
      </c>
      <c s="5" r="G23">
        <f>SUM(C$13:C23)</f>
        <v>141.629501954255</v>
      </c>
      <c s="5" r="H23">
        <f>SUM(D$13:D23)</f>
        <v>103.059422579665</v>
      </c>
      <c s="5" r="I23">
        <f>I$12-H23</f>
        <v>231.607438514441</v>
      </c>
      <c s="5" r="J23">
        <f>E23+I23</f>
        <v>1089.97793656019</v>
      </c>
    </row>
    <row r="24">
      <c r="A24">
        <f>A23+1</f>
        <v>12</v>
      </c>
      <c s="4" r="B24">
        <f>$B$8</f>
        <v>22.2444476849018</v>
      </c>
      <c s="5" r="C24">
        <f>B24-D24</f>
        <v>13.6607427044443</v>
      </c>
      <c s="5" r="D24">
        <f>accumulated_interest($E23,$B$4)</f>
        <v>8.58370498045747</v>
      </c>
      <c s="4" r="E24">
        <f>new_balance($E23,$B$4,$B$8)</f>
        <v>844.709755341301</v>
      </c>
      <c s="5" r="F24">
        <f>B24*A24</f>
        <v>266.933372218821</v>
      </c>
      <c s="5" r="G24">
        <f>SUM(C$13:C24)</f>
        <v>155.290244658699</v>
      </c>
      <c s="5" r="H24">
        <f>SUM(D$13:D24)</f>
        <v>111.643127560122</v>
      </c>
      <c s="5" r="I24">
        <f>I$12-H24</f>
        <v>223.023733533984</v>
      </c>
      <c s="5" r="J24">
        <f>E24+I24</f>
        <v>1067.73348887528</v>
      </c>
    </row>
    <row r="25">
      <c r="A25">
        <f>A24+1</f>
        <v>13</v>
      </c>
      <c s="4" r="B25">
        <f>$B$8</f>
        <v>22.2444476849018</v>
      </c>
      <c s="5" r="C25">
        <f>B25-D25</f>
        <v>13.7973501314887</v>
      </c>
      <c s="5" r="D25">
        <f>accumulated_interest($E24,$B$4)</f>
        <v>8.44709755341307</v>
      </c>
      <c s="4" r="E25">
        <f>new_balance($E24,$B$4,$B$8)</f>
        <v>830.912405209813</v>
      </c>
      <c s="5" r="F25">
        <f>B25*A25</f>
        <v>289.177819903723</v>
      </c>
      <c s="5" r="G25">
        <f>SUM(C$13:C25)</f>
        <v>169.087594790188</v>
      </c>
      <c s="5" r="H25">
        <f>SUM(D$13:D25)</f>
        <v>120.090225113535</v>
      </c>
      <c s="5" r="I25">
        <f>I$12-H25</f>
        <v>214.57663598057</v>
      </c>
      <c s="5" r="J25">
        <f>E25+I25</f>
        <v>1045.48904119038</v>
      </c>
    </row>
    <row r="26">
      <c r="A26">
        <f>A25+1</f>
        <v>14</v>
      </c>
      <c s="4" r="B26">
        <f>$B$8</f>
        <v>22.2444476849018</v>
      </c>
      <c s="5" r="C26">
        <f>B26-D26</f>
        <v>13.9353236328036</v>
      </c>
      <c s="5" r="D26">
        <f>accumulated_interest($E25,$B$4)</f>
        <v>8.30912405209813</v>
      </c>
      <c s="4" r="E26">
        <f>new_balance($E25,$B$4,$B$8)</f>
        <v>816.977081577009</v>
      </c>
      <c s="5" r="F26">
        <f>B26*A26</f>
        <v>311.422267588625</v>
      </c>
      <c s="5" r="G26">
        <f>SUM(C$13:C26)</f>
        <v>183.022918422991</v>
      </c>
      <c s="5" r="H26">
        <f>SUM(D$13:D26)</f>
        <v>128.399349165633</v>
      </c>
      <c s="5" r="I26">
        <f>I$12-H26</f>
        <v>206.267511928472</v>
      </c>
      <c s="5" r="J26">
        <f>E26+I26</f>
        <v>1023.24459350548</v>
      </c>
    </row>
    <row r="27">
      <c r="A27">
        <f>A26+1</f>
        <v>15</v>
      </c>
      <c s="4" r="B27">
        <f>$B$8</f>
        <v>22.2444476849018</v>
      </c>
      <c s="5" r="C27">
        <f>B27-D27</f>
        <v>14.0746768691317</v>
      </c>
      <c s="5" r="D27">
        <f>accumulated_interest($E26,$B$4)</f>
        <v>8.16977081577011</v>
      </c>
      <c s="4" r="E27">
        <f>new_balance($E26,$B$4,$B$8)</f>
        <v>802.902404707877</v>
      </c>
      <c s="5" r="F27">
        <f>B27*A27</f>
        <v>333.666715273526</v>
      </c>
      <c s="5" r="G27">
        <f>SUM(C$13:C27)</f>
        <v>197.097595292123</v>
      </c>
      <c s="5" r="H27">
        <f>SUM(D$13:D27)</f>
        <v>136.569119981403</v>
      </c>
      <c s="5" r="I27">
        <f>I$12-H27</f>
        <v>198.097741112702</v>
      </c>
      <c s="5" r="J27">
        <f>E27+I27</f>
        <v>1001.00014582058</v>
      </c>
    </row>
    <row r="28">
      <c r="A28">
        <f>A27+1</f>
        <v>16</v>
      </c>
      <c s="4" r="B28">
        <f>$B$8</f>
        <v>22.2444476849018</v>
      </c>
      <c s="5" r="C28">
        <f>B28-D28</f>
        <v>14.215423637823</v>
      </c>
      <c s="5" r="D28">
        <f>accumulated_interest($E27,$B$4)</f>
        <v>8.02902404707879</v>
      </c>
      <c s="4" r="E28">
        <f>new_balance($E27,$B$4,$B$8)</f>
        <v>788.686981070054</v>
      </c>
      <c s="5" r="F28">
        <f>B28*A28</f>
        <v>355.911162958428</v>
      </c>
      <c s="5" r="G28">
        <f>SUM(C$13:C28)</f>
        <v>211.313018929946</v>
      </c>
      <c s="5" r="H28">
        <f>SUM(D$13:D28)</f>
        <v>144.598144028482</v>
      </c>
      <c s="5" r="I28">
        <f>I$12-H28</f>
        <v>190.068717065623</v>
      </c>
      <c s="5" r="J28">
        <f>E28+I28</f>
        <v>978.755698135678</v>
      </c>
    </row>
    <row r="29">
      <c r="A29">
        <f>A28+1</f>
        <v>17</v>
      </c>
      <c s="4" r="B29">
        <f>$B$8</f>
        <v>22.2444476849018</v>
      </c>
      <c s="5" r="C29">
        <f>B29-D29</f>
        <v>14.3575778742012</v>
      </c>
      <c s="5" r="D29">
        <f>accumulated_interest($E28,$B$4)</f>
        <v>7.88686981070055</v>
      </c>
      <c s="4" r="E29">
        <f>new_balance($E28,$B$4,$B$8)</f>
        <v>774.329403195853</v>
      </c>
      <c s="5" r="F29">
        <f>B29*A29</f>
        <v>378.15561064333</v>
      </c>
      <c s="5" r="G29">
        <f>SUM(C$13:C29)</f>
        <v>225.670596804147</v>
      </c>
      <c s="5" r="H29">
        <f>SUM(D$13:D29)</f>
        <v>152.485013839183</v>
      </c>
      <c s="5" r="I29">
        <f>I$12-H29</f>
        <v>182.181847254923</v>
      </c>
      <c s="5" r="J29">
        <f>E29+I29</f>
        <v>956.511250450776</v>
      </c>
    </row>
    <row r="30">
      <c r="A30">
        <f>A29+1</f>
        <v>18</v>
      </c>
      <c s="4" r="B30">
        <f>$B$8</f>
        <v>22.2444476849018</v>
      </c>
      <c s="5" r="C30">
        <f>B30-D30</f>
        <v>14.5011536529433</v>
      </c>
      <c s="5" r="D30">
        <f>accumulated_interest($E29,$B$4)</f>
        <v>7.7432940319585</v>
      </c>
      <c s="4" r="E30">
        <f>new_balance($E29,$B$4,$B$8)</f>
        <v>759.82824954291</v>
      </c>
      <c s="5" r="F30">
        <f>B30*A30</f>
        <v>400.400058328232</v>
      </c>
      <c s="5" r="G30">
        <f>SUM(C$13:C30)</f>
        <v>240.17175045709</v>
      </c>
      <c s="5" r="H30">
        <f>SUM(D$13:D30)</f>
        <v>160.228307871141</v>
      </c>
      <c s="5" r="I30">
        <f>I$12-H30</f>
        <v>174.438553222964</v>
      </c>
      <c s="5" r="J30">
        <f>E30+I30</f>
        <v>934.266802765874</v>
      </c>
    </row>
    <row r="31">
      <c r="A31">
        <f>A30+1</f>
        <v>19</v>
      </c>
      <c s="4" r="B31">
        <f>$B$8</f>
        <v>22.2444476849018</v>
      </c>
      <c s="5" r="C31">
        <f>B31-D31</f>
        <v>14.6461651894727</v>
      </c>
      <c s="5" r="D31">
        <f>accumulated_interest($E30,$B$4)</f>
        <v>7.59828249542909</v>
      </c>
      <c s="4" r="E31">
        <f>new_balance($E30,$B$4,$B$8)</f>
        <v>745.182084353437</v>
      </c>
      <c s="5" r="F31">
        <f>B31*A31</f>
        <v>422.644506013134</v>
      </c>
      <c s="5" r="G31">
        <f>SUM(C$13:C31)</f>
        <v>254.817915646563</v>
      </c>
      <c s="5" r="H31">
        <f>SUM(D$13:D31)</f>
        <v>167.82659036657</v>
      </c>
      <c s="5" r="I31">
        <f>I$12-H31</f>
        <v>166.840270727535</v>
      </c>
      <c s="5" r="J31">
        <f>E31+I31</f>
        <v>912.022355080973</v>
      </c>
    </row>
    <row r="32">
      <c r="A32">
        <f>A31+1</f>
        <v>20</v>
      </c>
      <c s="4" r="B32">
        <f>$B$8</f>
        <v>22.2444476849018</v>
      </c>
      <c s="5" r="C32">
        <f>B32-D32</f>
        <v>14.7926268413674</v>
      </c>
      <c s="5" r="D32">
        <f>accumulated_interest($E31,$B$4)</f>
        <v>7.45182084353439</v>
      </c>
      <c s="4" r="E32">
        <f>new_balance($E31,$B$4,$B$8)</f>
        <v>730.38945751207</v>
      </c>
      <c s="5" r="F32">
        <f>B32*A32</f>
        <v>444.888953698035</v>
      </c>
      <c s="5" r="G32">
        <f>SUM(C$13:C32)</f>
        <v>269.610542487931</v>
      </c>
      <c s="5" r="H32">
        <f>SUM(D$13:D32)</f>
        <v>175.278411210105</v>
      </c>
      <c s="5" r="I32">
        <f>I$12-H32</f>
        <v>159.388449884001</v>
      </c>
      <c s="5" r="J32">
        <f>E32+I32</f>
        <v>889.777907396071</v>
      </c>
    </row>
    <row r="33">
      <c r="A33">
        <f>A32+1</f>
        <v>21</v>
      </c>
      <c s="4" r="B33">
        <f>$B$8</f>
        <v>22.2444476849018</v>
      </c>
      <c s="5" r="C33">
        <f>B33-D33</f>
        <v>14.9405531097811</v>
      </c>
      <c s="5" r="D33">
        <f>accumulated_interest($E32,$B$4)</f>
        <v>7.30389457512069</v>
      </c>
      <c s="4" r="E33">
        <f>new_balance($E32,$B$4,$B$8)</f>
        <v>715.448904402289</v>
      </c>
      <c s="5" r="F33">
        <f>B33*A33</f>
        <v>467.133401382937</v>
      </c>
      <c s="5" r="G33">
        <f>SUM(C$13:C33)</f>
        <v>284.551095597712</v>
      </c>
      <c s="5" r="H33">
        <f>SUM(D$13:D33)</f>
        <v>182.582305785225</v>
      </c>
      <c s="5" r="I33">
        <f>I$12-H33</f>
        <v>152.08455530888</v>
      </c>
      <c s="5" r="J33">
        <f>E33+I33</f>
        <v>867.533459711169</v>
      </c>
    </row>
    <row r="34">
      <c r="A34">
        <f>A33+1</f>
        <v>22</v>
      </c>
      <c s="4" r="B34">
        <f>$B$8</f>
        <v>22.2444476849018</v>
      </c>
      <c s="5" r="C34">
        <f>B34-D34</f>
        <v>15.0899586408789</v>
      </c>
      <c s="5" r="D34">
        <f>accumulated_interest($E33,$B$4)</f>
        <v>7.15448904402285</v>
      </c>
      <c s="4" r="E34">
        <f>new_balance($E33,$B$4,$B$8)</f>
        <v>700.35894576141</v>
      </c>
      <c s="5" r="F34">
        <f>B34*A34</f>
        <v>489.377849067839</v>
      </c>
      <c s="5" r="G34">
        <f>SUM(C$13:C34)</f>
        <v>299.641054238591</v>
      </c>
      <c s="5" r="H34">
        <f>SUM(D$13:D34)</f>
        <v>189.736794829248</v>
      </c>
      <c s="5" r="I34">
        <f>I$12-H34</f>
        <v>144.930066264857</v>
      </c>
      <c s="5" r="J34">
        <f>E34+I34</f>
        <v>845.289012026268</v>
      </c>
    </row>
    <row r="35">
      <c r="A35">
        <f>A34+1</f>
        <v>23</v>
      </c>
      <c s="4" r="B35">
        <f>$B$8</f>
        <v>22.2444476849018</v>
      </c>
      <c s="5" r="C35">
        <f>B35-D35</f>
        <v>15.2408582272876</v>
      </c>
      <c s="5" r="D35">
        <f>accumulated_interest($E34,$B$4)</f>
        <v>7.00358945761411</v>
      </c>
      <c s="4" r="E35">
        <f>new_balance($E34,$B$4,$B$8)</f>
        <v>685.118087534122</v>
      </c>
      <c s="5" r="F35">
        <f>B35*A35</f>
        <v>511.62229675274</v>
      </c>
      <c s="5" r="G35">
        <f>SUM(C$13:C35)</f>
        <v>314.881912465878</v>
      </c>
      <c s="5" r="H35">
        <f>SUM(D$13:D35)</f>
        <v>196.740384286862</v>
      </c>
      <c s="5" r="I35">
        <f>I$12-H35</f>
        <v>137.926476807243</v>
      </c>
      <c s="5" r="J35">
        <f>E35+I35</f>
        <v>823.044564341366</v>
      </c>
    </row>
    <row r="36">
      <c r="A36">
        <f>A35+1</f>
        <v>24</v>
      </c>
      <c s="4" r="B36">
        <f>$B$8</f>
        <v>22.2444476849018</v>
      </c>
      <c s="5" r="C36">
        <f>B36-D36</f>
        <v>15.3932668095605</v>
      </c>
      <c s="5" r="D36">
        <f>accumulated_interest($E35,$B$4)</f>
        <v>6.85118087534124</v>
      </c>
      <c s="4" r="E36">
        <f>new_balance($E35,$B$4,$B$8)</f>
        <v>669.724820724562</v>
      </c>
      <c s="5" r="F36">
        <f>B36*A36</f>
        <v>533.866744437642</v>
      </c>
      <c s="5" r="G36">
        <f>SUM(C$13:C36)</f>
        <v>330.275179275439</v>
      </c>
      <c s="5" r="H36">
        <f>SUM(D$13:D36)</f>
        <v>203.591565162204</v>
      </c>
      <c s="5" r="I36">
        <f>I$12-H36</f>
        <v>131.075295931902</v>
      </c>
      <c s="5" r="J36">
        <f>E36+I36</f>
        <v>800.800116656464</v>
      </c>
    </row>
    <row r="37">
      <c r="A37">
        <f>A36+1</f>
        <v>25</v>
      </c>
      <c s="4" r="B37">
        <f>$B$8</f>
        <v>22.2444476849018</v>
      </c>
      <c s="5" r="C37">
        <f>B37-D37</f>
        <v>15.5471994776562</v>
      </c>
      <c s="5" r="D37">
        <f>accumulated_interest($E36,$B$4)</f>
        <v>6.69724820724559</v>
      </c>
      <c s="4" r="E37">
        <f>new_balance($E36,$B$4,$B$8)</f>
        <v>654.177621246906</v>
      </c>
      <c s="5" r="F37">
        <f>B37*A37</f>
        <v>556.111192122544</v>
      </c>
      <c s="5" r="G37">
        <f>SUM(C$13:C37)</f>
        <v>345.822378753095</v>
      </c>
      <c s="5" r="H37">
        <f>SUM(D$13:D37)</f>
        <v>210.288813369449</v>
      </c>
      <c s="5" r="I37">
        <f>I$12-H37</f>
        <v>124.378047724656</v>
      </c>
      <c s="5" r="J37">
        <f>E37+I37</f>
        <v>778.555668971562</v>
      </c>
    </row>
    <row r="38">
      <c r="A38">
        <f>A37+1</f>
        <v>26</v>
      </c>
      <c s="4" r="B38">
        <f>$B$8</f>
        <v>22.2444476849018</v>
      </c>
      <c s="5" r="C38">
        <f>B38-D38</f>
        <v>15.7026714724327</v>
      </c>
      <c s="5" r="D38">
        <f>accumulated_interest($E37,$B$4)</f>
        <v>6.54177621246902</v>
      </c>
      <c s="4" r="E38">
        <f>new_balance($E37,$B$4,$B$8)</f>
        <v>638.474949774473</v>
      </c>
      <c s="5" r="F38">
        <f>B38*A38</f>
        <v>578.355639807446</v>
      </c>
      <c s="5" r="G38">
        <f>SUM(C$13:C38)</f>
        <v>361.525050225528</v>
      </c>
      <c s="5" r="H38">
        <f>SUM(D$13:D38)</f>
        <v>216.830589581918</v>
      </c>
      <c s="5" r="I38">
        <f>I$12-H38</f>
        <v>117.836271512187</v>
      </c>
      <c s="5" r="J38">
        <f>E38+I38</f>
        <v>756.311221286661</v>
      </c>
    </row>
    <row r="39">
      <c r="A39">
        <f>A38+1</f>
        <v>27</v>
      </c>
      <c s="4" r="B39">
        <f>$B$8</f>
        <v>22.2444476849018</v>
      </c>
      <c s="5" r="C39">
        <f>B39-D39</f>
        <v>15.859698187157</v>
      </c>
      <c s="5" r="D39">
        <f>accumulated_interest($E38,$B$4)</f>
        <v>6.38474949774479</v>
      </c>
      <c s="4" r="E39">
        <f>new_balance($E38,$B$4,$B$8)</f>
        <v>622.615251587316</v>
      </c>
      <c s="5" r="F39">
        <f>B39*A39</f>
        <v>600.600087492348</v>
      </c>
      <c s="5" r="G39">
        <f>SUM(C$13:C39)</f>
        <v>377.384748412685</v>
      </c>
      <c s="5" r="H39">
        <f>SUM(D$13:D39)</f>
        <v>223.215339079663</v>
      </c>
      <c s="5" r="I39">
        <f>I$12-H39</f>
        <v>111.451522014443</v>
      </c>
      <c s="5" r="J39">
        <f>E39+I39</f>
        <v>734.066773601759</v>
      </c>
    </row>
    <row r="40">
      <c r="A40">
        <f>A39+1</f>
        <v>28</v>
      </c>
      <c s="4" r="B40">
        <f>$B$8</f>
        <v>22.2444476849018</v>
      </c>
      <c s="5" r="C40">
        <f>B40-D40</f>
        <v>16.0182951690286</v>
      </c>
      <c s="5" r="D40">
        <f>accumulated_interest($E39,$B$4)</f>
        <v>6.2261525158732</v>
      </c>
      <c s="4" r="E40">
        <f>new_balance($E39,$B$4,$B$8)</f>
        <v>606.596956418288</v>
      </c>
      <c s="5" r="F40">
        <f>B40*A40</f>
        <v>622.844535177249</v>
      </c>
      <c s="5" r="G40">
        <f>SUM(C$13:C40)</f>
        <v>393.403043581713</v>
      </c>
      <c s="5" r="H40">
        <f>SUM(D$13:D40)</f>
        <v>229.441491595536</v>
      </c>
      <c s="5" r="I40">
        <f>I$12-H40</f>
        <v>105.225369498569</v>
      </c>
      <c s="5" r="J40">
        <f>E40+I40</f>
        <v>711.822325916857</v>
      </c>
    </row>
    <row r="41">
      <c r="A41">
        <f>A40+1</f>
        <v>29</v>
      </c>
      <c s="4" r="B41">
        <f>$B$8</f>
        <v>22.2444476849018</v>
      </c>
      <c s="5" r="C41">
        <f>B41-D41</f>
        <v>16.1784781207189</v>
      </c>
      <c s="5" r="D41">
        <f>accumulated_interest($E40,$B$4)</f>
        <v>6.06596956418286</v>
      </c>
      <c s="4" r="E41">
        <f>new_balance($E40,$B$4,$B$8)</f>
        <v>590.418478297569</v>
      </c>
      <c s="5" r="F41">
        <f>B41*A41</f>
        <v>645.088982862151</v>
      </c>
      <c s="5" r="G41">
        <f>SUM(C$13:C41)</f>
        <v>409.581521702432</v>
      </c>
      <c s="5" r="H41">
        <f>SUM(D$13:D41)</f>
        <v>235.507461159719</v>
      </c>
      <c s="5" r="I41">
        <f>I$12-H41</f>
        <v>99.1593999343866</v>
      </c>
      <c s="5" r="J41">
        <f>E41+I41</f>
        <v>689.577878231955</v>
      </c>
    </row>
    <row r="42">
      <c r="A42">
        <f>A41+1</f>
        <v>30</v>
      </c>
      <c s="4" r="B42">
        <f>$B$8</f>
        <v>22.2444476849018</v>
      </c>
      <c s="5" r="C42">
        <f>B42-D42</f>
        <v>16.3402629019261</v>
      </c>
      <c s="5" r="D42">
        <f>accumulated_interest($E41,$B$4)</f>
        <v>5.90418478297568</v>
      </c>
      <c s="4" r="E42">
        <f>new_balance($E41,$B$4,$B$8)</f>
        <v>574.078215395643</v>
      </c>
      <c s="5" r="F42">
        <f>B42*A42</f>
        <v>667.333430547053</v>
      </c>
      <c s="5" r="G42">
        <f>SUM(C$13:C42)</f>
        <v>425.921784604358</v>
      </c>
      <c s="5" r="H42">
        <f>SUM(D$13:D42)</f>
        <v>241.411645942695</v>
      </c>
      <c s="5" r="I42">
        <f>I$12-H42</f>
        <v>93.2552151514109</v>
      </c>
      <c s="5" r="J42">
        <f>E42+I42</f>
        <v>667.333430547054</v>
      </c>
    </row>
    <row r="43">
      <c r="A43">
        <f>A42+1</f>
        <v>31</v>
      </c>
      <c s="4" r="B43">
        <f>$B$8</f>
        <v>22.2444476849018</v>
      </c>
      <c s="5" r="C43">
        <f>B43-D43</f>
        <v>16.5036655309454</v>
      </c>
      <c s="5" r="D43">
        <f>accumulated_interest($E42,$B$4)</f>
        <v>5.74078215395639</v>
      </c>
      <c s="4" r="E43">
        <f>new_balance($E42,$B$4,$B$8)</f>
        <v>557.574549864698</v>
      </c>
      <c s="5" r="F43">
        <f>B43*A43</f>
        <v>689.577878231955</v>
      </c>
      <c s="5" r="G43">
        <f>SUM(C$13:C43)</f>
        <v>442.425450135304</v>
      </c>
      <c s="5" r="H43">
        <f>SUM(D$13:D43)</f>
        <v>247.152428096651</v>
      </c>
      <c s="5" r="I43">
        <f>I$12-H43</f>
        <v>87.5144329974545</v>
      </c>
      <c s="5" r="J43">
        <f>E43+I43</f>
        <v>645.088982862152</v>
      </c>
    </row>
    <row r="44">
      <c r="A44">
        <f>A43+1</f>
        <v>32</v>
      </c>
      <c s="4" r="B44">
        <f>$B$8</f>
        <v>22.2444476849018</v>
      </c>
      <c s="5" r="C44">
        <f>B44-D44</f>
        <v>16.6687021862548</v>
      </c>
      <c s="5" r="D44">
        <f>accumulated_interest($E43,$B$4)</f>
        <v>5.57574549864694</v>
      </c>
      <c s="4" r="E44">
        <f>new_balance($E43,$B$4,$B$8)</f>
        <v>540.905847678443</v>
      </c>
      <c s="5" r="F44">
        <f>B44*A44</f>
        <v>711.822325916856</v>
      </c>
      <c s="5" r="G44">
        <f>SUM(C$13:C44)</f>
        <v>459.094152321559</v>
      </c>
      <c s="5" r="H44">
        <f>SUM(D$13:D44)</f>
        <v>252.728173595298</v>
      </c>
      <c s="5" r="I44">
        <f>I$12-H44</f>
        <v>81.9386874988076</v>
      </c>
      <c s="5" r="J44">
        <f>E44+I44</f>
        <v>622.84453517725</v>
      </c>
    </row>
    <row r="45">
      <c r="A45">
        <f>A44+1</f>
        <v>33</v>
      </c>
      <c s="4" r="B45">
        <f>$B$8</f>
        <v>22.2444476849018</v>
      </c>
      <c s="5" r="C45">
        <f>B45-D45</f>
        <v>16.8353892081173</v>
      </c>
      <c s="5" r="D45">
        <f>accumulated_interest($E44,$B$4)</f>
        <v>5.40905847678448</v>
      </c>
      <c s="4" r="E45">
        <f>new_balance($E44,$B$4,$B$8)</f>
        <v>524.070458470325</v>
      </c>
      <c s="5" r="F45">
        <f>B45*A45</f>
        <v>734.066773601758</v>
      </c>
      <c s="5" r="G45">
        <f>SUM(C$13:C45)</f>
        <v>475.929541529676</v>
      </c>
      <c s="5" r="H45">
        <f>SUM(D$13:D45)</f>
        <v>258.137232072082</v>
      </c>
      <c s="5" r="I45">
        <f>I$12-H45</f>
        <v>76.5296290220231</v>
      </c>
      <c s="5" r="J45">
        <f>E45+I45</f>
        <v>600.600087492348</v>
      </c>
    </row>
    <row r="46">
      <c r="A46">
        <f>A45+1</f>
        <v>34</v>
      </c>
      <c s="4" r="B46">
        <f>$B$8</f>
        <v>22.2444476849018</v>
      </c>
      <c s="5" r="C46">
        <f>B46-D46</f>
        <v>17.0037431001985</v>
      </c>
      <c s="5" r="D46">
        <f>accumulated_interest($E45,$B$4)</f>
        <v>5.24070458470328</v>
      </c>
      <c s="4" r="E46">
        <f>new_balance($E45,$B$4,$B$8)</f>
        <v>507.066715370127</v>
      </c>
      <c s="5" r="F46">
        <f>B46*A46</f>
        <v>756.31122128666</v>
      </c>
      <c s="5" r="G46">
        <f>SUM(C$13:C46)</f>
        <v>492.933284629874</v>
      </c>
      <c s="5" r="H46">
        <f>SUM(D$13:D46)</f>
        <v>263.377936656786</v>
      </c>
      <c s="5" r="I46">
        <f>I$12-H46</f>
        <v>71.2889244373198</v>
      </c>
      <c s="5" r="J46">
        <f>E46+I46</f>
        <v>578.355639807447</v>
      </c>
    </row>
    <row r="47">
      <c r="A47">
        <f>A46+1</f>
        <v>35</v>
      </c>
      <c s="4" r="B47">
        <f>$B$8</f>
        <v>22.2444476849018</v>
      </c>
      <c s="5" r="C47">
        <f>B47-D47</f>
        <v>17.1737805312004</v>
      </c>
      <c s="5" r="D47">
        <f>accumulated_interest($E46,$B$4)</f>
        <v>5.07066715370132</v>
      </c>
      <c s="4" r="E47">
        <f>new_balance($E46,$B$4,$B$8)</f>
        <v>489.892934838926</v>
      </c>
      <c s="5" r="F47">
        <f>B47*A47</f>
        <v>778.555668971562</v>
      </c>
      <c s="5" r="G47">
        <f>SUM(C$13:C47)</f>
        <v>510.107065161075</v>
      </c>
      <c s="5" r="H47">
        <f>SUM(D$13:D47)</f>
        <v>268.448603810487</v>
      </c>
      <c s="5" r="I47">
        <f>I$12-H47</f>
        <v>66.2182572836185</v>
      </c>
      <c s="5" r="J47">
        <f>E47+I47</f>
        <v>556.111192122545</v>
      </c>
    </row>
    <row r="48">
      <c r="A48">
        <f>A47+1</f>
        <v>36</v>
      </c>
      <c s="4" r="B48">
        <f>$B$8</f>
        <v>22.2444476849018</v>
      </c>
      <c s="5" r="C48">
        <f>B48-D48</f>
        <v>17.3455183365125</v>
      </c>
      <c s="5" r="D48">
        <f>accumulated_interest($E47,$B$4)</f>
        <v>4.89892934838929</v>
      </c>
      <c s="4" r="E48">
        <f>new_balance($E47,$B$4,$B$8)</f>
        <v>472.547416502414</v>
      </c>
      <c s="5" r="F48">
        <f>B48*A48</f>
        <v>800.800116656463</v>
      </c>
      <c s="5" r="G48">
        <f>SUM(C$13:C48)</f>
        <v>527.452583497587</v>
      </c>
      <c s="5" r="H48">
        <f>SUM(D$13:D48)</f>
        <v>273.347533158876</v>
      </c>
      <c s="5" r="I48">
        <f>I$12-H48</f>
        <v>61.3193279352292</v>
      </c>
      <c s="5" r="J48">
        <f>E48+I48</f>
        <v>533.866744437643</v>
      </c>
    </row>
    <row r="49">
      <c r="A49">
        <f>A48+1</f>
        <v>37</v>
      </c>
      <c s="4" r="B49">
        <f>$B$8</f>
        <v>22.2444476849018</v>
      </c>
      <c s="5" r="C49">
        <f>B49-D49</f>
        <v>17.5189735198776</v>
      </c>
      <c s="5" r="D49">
        <f>accumulated_interest($E48,$B$4)</f>
        <v>4.72547416502414</v>
      </c>
      <c s="4" r="E49">
        <f>new_balance($E48,$B$4,$B$8)</f>
        <v>455.028442982536</v>
      </c>
      <c s="5" r="F49">
        <f>B49*A49</f>
        <v>823.044564341365</v>
      </c>
      <c s="5" r="G49">
        <f>SUM(C$13:C49)</f>
        <v>544.971557017465</v>
      </c>
      <c s="5" r="H49">
        <f>SUM(D$13:D49)</f>
        <v>278.073007323901</v>
      </c>
      <c s="5" r="I49">
        <f>I$12-H49</f>
        <v>56.593853770205</v>
      </c>
      <c s="5" r="J49">
        <f>E49+I49</f>
        <v>511.622296752741</v>
      </c>
    </row>
    <row r="50">
      <c r="A50">
        <f>A49+1</f>
        <v>38</v>
      </c>
      <c s="4" r="B50">
        <f>$B$8</f>
        <v>22.2444476849018</v>
      </c>
      <c s="5" r="C50">
        <f>B50-D50</f>
        <v>17.6941632550764</v>
      </c>
      <c s="5" r="D50">
        <f>accumulated_interest($E49,$B$4)</f>
        <v>4.55028442982535</v>
      </c>
      <c s="4" r="E50">
        <f>new_balance($E49,$B$4,$B$8)</f>
        <v>437.33427972746</v>
      </c>
      <c s="5" r="F50">
        <f>B50*A50</f>
        <v>845.289012026267</v>
      </c>
      <c s="5" r="G50">
        <f>SUM(C$13:C50)</f>
        <v>562.665720272541</v>
      </c>
      <c s="5" r="H50">
        <f>SUM(D$13:D50)</f>
        <v>282.623291753726</v>
      </c>
      <c s="5" r="I50">
        <f>I$12-H50</f>
        <v>52.0435693403797</v>
      </c>
      <c s="5" r="J50">
        <f>E50+I50</f>
        <v>489.37784906784</v>
      </c>
    </row>
    <row r="51">
      <c r="A51">
        <f>A50+1</f>
        <v>39</v>
      </c>
      <c s="4" r="B51">
        <f>$B$8</f>
        <v>22.2444476849018</v>
      </c>
      <c s="5" r="C51">
        <f>B51-D51</f>
        <v>17.8711048876272</v>
      </c>
      <c s="5" r="D51">
        <f>accumulated_interest($E50,$B$4)</f>
        <v>4.37334279727457</v>
      </c>
      <c s="4" r="E51">
        <f>new_balance($E50,$B$4,$B$8)</f>
        <v>419.463174839833</v>
      </c>
      <c s="5" r="F51">
        <f>B51*A51</f>
        <v>867.533459711169</v>
      </c>
      <c s="5" r="G51">
        <f>SUM(C$13:C51)</f>
        <v>580.536825160169</v>
      </c>
      <c s="5" r="H51">
        <f>SUM(D$13:D51)</f>
        <v>286.996634551</v>
      </c>
      <c s="5" r="I51">
        <f>I$12-H51</f>
        <v>47.6702265431051</v>
      </c>
      <c s="5" r="J51">
        <f>E51+I51</f>
        <v>467.133401382938</v>
      </c>
    </row>
    <row r="52">
      <c r="A52">
        <f>A51+1</f>
        <v>40</v>
      </c>
      <c s="4" r="B52">
        <f>$B$8</f>
        <v>22.2444476849018</v>
      </c>
      <c s="5" r="C52">
        <f>B52-D52</f>
        <v>18.0498159365035</v>
      </c>
      <c s="5" r="D52">
        <f>accumulated_interest($E51,$B$4)</f>
        <v>4.19463174839831</v>
      </c>
      <c s="4" r="E52">
        <f>new_balance($E51,$B$4,$B$8)</f>
        <v>401.413358903329</v>
      </c>
      <c s="5" r="F52">
        <f>B52*A52</f>
        <v>889.77790739607</v>
      </c>
      <c s="5" r="G52">
        <f>SUM(C$13:C52)</f>
        <v>598.586641096672</v>
      </c>
      <c s="5" r="H52">
        <f>SUM(D$13:D52)</f>
        <v>291.191266299399</v>
      </c>
      <c s="5" r="I52">
        <f>I$12-H52</f>
        <v>43.4755947947068</v>
      </c>
      <c s="5" r="J52">
        <f>E52+I52</f>
        <v>444.888953698036</v>
      </c>
    </row>
    <row r="53">
      <c r="A53">
        <f>A52+1</f>
        <v>41</v>
      </c>
      <c s="4" r="B53">
        <f>$B$8</f>
        <v>22.2444476849018</v>
      </c>
      <c s="5" r="C53">
        <f>B53-D53</f>
        <v>18.2303140958685</v>
      </c>
      <c s="5" r="D53">
        <f>accumulated_interest($E52,$B$4)</f>
        <v>4.01413358903329</v>
      </c>
      <c s="4" r="E53">
        <f>new_balance($E52,$B$4,$B$8)</f>
        <v>383.183044807461</v>
      </c>
      <c s="5" r="F53">
        <f>B53*A53</f>
        <v>912.022355080972</v>
      </c>
      <c s="5" r="G53">
        <f>SUM(C$13:C53)</f>
        <v>616.816955192541</v>
      </c>
      <c s="5" r="H53">
        <f>SUM(D$13:D53)</f>
        <v>295.205399888432</v>
      </c>
      <c s="5" r="I53">
        <f>I$12-H53</f>
        <v>39.4614612056735</v>
      </c>
      <c s="5" r="J53">
        <f>E53+I53</f>
        <v>422.644506013134</v>
      </c>
    </row>
    <row r="54">
      <c r="A54">
        <f>A53+1</f>
        <v>42</v>
      </c>
      <c s="4" r="B54">
        <f>$B$8</f>
        <v>22.2444476849018</v>
      </c>
      <c s="5" r="C54">
        <f>B54-D54</f>
        <v>18.4126172368272</v>
      </c>
      <c s="5" r="D54">
        <f>accumulated_interest($E53,$B$4)</f>
        <v>3.83183044807458</v>
      </c>
      <c s="4" r="E54">
        <f>new_balance($E53,$B$4,$B$8)</f>
        <v>364.770427570634</v>
      </c>
      <c s="5" r="F54">
        <f>B54*A54</f>
        <v>934.266802765874</v>
      </c>
      <c s="5" r="G54">
        <f>SUM(C$13:C54)</f>
        <v>635.229572429368</v>
      </c>
      <c s="5" r="H54">
        <f>SUM(D$13:D54)</f>
        <v>299.037230336507</v>
      </c>
      <c s="5" r="I54">
        <f>I$12-H54</f>
        <v>35.6296307575989</v>
      </c>
      <c s="5" r="J54">
        <f>E54+I54</f>
        <v>400.400058328232</v>
      </c>
    </row>
    <row r="55">
      <c r="A55">
        <f>A54+1</f>
        <v>43</v>
      </c>
      <c s="4" r="B55">
        <f>$B$8</f>
        <v>22.2444476849018</v>
      </c>
      <c s="5" r="C55">
        <f>B55-D55</f>
        <v>18.5967434091954</v>
      </c>
      <c s="5" r="D55">
        <f>accumulated_interest($E54,$B$4)</f>
        <v>3.64770427570636</v>
      </c>
      <c s="4" r="E55">
        <f>new_balance($E54,$B$4,$B$8)</f>
        <v>346.173684161438</v>
      </c>
      <c s="5" r="F55">
        <f>B55*A55</f>
        <v>956.511250450776</v>
      </c>
      <c s="5" r="G55">
        <f>SUM(C$13:C55)</f>
        <v>653.826315838563</v>
      </c>
      <c s="5" r="H55">
        <f>SUM(D$13:D55)</f>
        <v>302.684934612213</v>
      </c>
      <c s="5" r="I55">
        <f>I$12-H55</f>
        <v>31.9819264818926</v>
      </c>
      <c s="5" r="J55">
        <f>E55+I55</f>
        <v>378.155610643331</v>
      </c>
    </row>
    <row r="56">
      <c r="A56">
        <f>A55+1</f>
        <v>44</v>
      </c>
      <c s="4" r="B56">
        <f>$B$8</f>
        <v>22.2444476849018</v>
      </c>
      <c s="5" r="C56">
        <f>B56-D56</f>
        <v>18.7827108432874</v>
      </c>
      <c s="5" r="D56">
        <f>accumulated_interest($E55,$B$4)</f>
        <v>3.46173684161437</v>
      </c>
      <c s="4" r="E56">
        <f>new_balance($E55,$B$4,$B$8)</f>
        <v>327.390973318151</v>
      </c>
      <c s="5" r="F56">
        <f>B56*A56</f>
        <v>978.755698135678</v>
      </c>
      <c s="5" r="G56">
        <f>SUM(C$13:C56)</f>
        <v>672.60902668185</v>
      </c>
      <c s="5" r="H56">
        <f>SUM(D$13:D56)</f>
        <v>306.146671453827</v>
      </c>
      <c s="5" r="I56">
        <f>I$12-H56</f>
        <v>28.5201896402782</v>
      </c>
      <c s="5" r="J56">
        <f>E56+I56</f>
        <v>355.911162958429</v>
      </c>
    </row>
    <row r="57">
      <c r="A57">
        <f>A56+1</f>
        <v>45</v>
      </c>
      <c s="4" r="B57">
        <f>$B$8</f>
        <v>22.2444476849018</v>
      </c>
      <c s="5" r="C57">
        <f>B57-D57</f>
        <v>18.9705379517203</v>
      </c>
      <c s="5" r="D57">
        <f>accumulated_interest($E56,$B$4)</f>
        <v>3.27390973318148</v>
      </c>
      <c s="4" r="E57">
        <f>new_balance($E56,$B$4,$B$8)</f>
        <v>308.42043536643</v>
      </c>
      <c s="5" r="F57">
        <f>B57*A57</f>
        <v>1001.00014582058</v>
      </c>
      <c s="5" r="G57">
        <f>SUM(C$13:C57)</f>
        <v>691.579564633571</v>
      </c>
      <c s="5" r="H57">
        <f>SUM(D$13:D57)</f>
        <v>309.420581187009</v>
      </c>
      <c s="5" r="I57">
        <f>I$12-H57</f>
        <v>25.2462799070967</v>
      </c>
      <c s="5" r="J57">
        <f>E57+I57</f>
        <v>333.666715273527</v>
      </c>
    </row>
    <row r="58">
      <c r="A58">
        <f>A57+1</f>
        <v>46</v>
      </c>
      <c s="4" r="B58">
        <f>$B$8</f>
        <v>22.2444476849018</v>
      </c>
      <c s="5" r="C58">
        <f>B58-D58</f>
        <v>19.1602433312375</v>
      </c>
      <c s="5" r="D58">
        <f>accumulated_interest($E57,$B$4)</f>
        <v>3.08420435366429</v>
      </c>
      <c s="4" r="E58">
        <f>new_balance($E57,$B$4,$B$8)</f>
        <v>289.260192035193</v>
      </c>
      <c s="5" r="F58">
        <f>B58*A58</f>
        <v>1023.24459350548</v>
      </c>
      <c s="5" r="G58">
        <f>SUM(C$13:C58)</f>
        <v>710.739807964808</v>
      </c>
      <c s="5" r="H58">
        <f>SUM(D$13:D58)</f>
        <v>312.504785540673</v>
      </c>
      <c s="5" r="I58">
        <f>I$12-H58</f>
        <v>22.1620755534324</v>
      </c>
      <c s="5" r="J58">
        <f>E58+I58</f>
        <v>311.422267588625</v>
      </c>
    </row>
    <row r="59">
      <c r="A59">
        <f>A58+1</f>
        <v>47</v>
      </c>
      <c s="4" r="B59">
        <f>$B$8</f>
        <v>22.2444476849018</v>
      </c>
      <c s="5" r="C59">
        <f>B59-D59</f>
        <v>19.3518457645498</v>
      </c>
      <c s="5" r="D59">
        <f>accumulated_interest($E58,$B$4)</f>
        <v>2.89260192035192</v>
      </c>
      <c s="4" r="E59">
        <f>new_balance($E58,$B$4,$B$8)</f>
        <v>269.908346270643</v>
      </c>
      <c s="5" r="F59">
        <f>B59*A59</f>
        <v>1045.48904119038</v>
      </c>
      <c s="5" r="G59">
        <f>SUM(C$13:C59)</f>
        <v>730.091653729358</v>
      </c>
      <c s="5" r="H59">
        <f>SUM(D$13:D59)</f>
        <v>315.397387461025</v>
      </c>
      <c s="5" r="I59">
        <f>I$12-H59</f>
        <v>19.2694736330805</v>
      </c>
      <c s="5" r="J59">
        <f>E59+I59</f>
        <v>289.177819903724</v>
      </c>
    </row>
    <row r="60">
      <c r="A60">
        <f>A59+1</f>
        <v>48</v>
      </c>
      <c s="4" r="B60">
        <f>$B$8</f>
        <v>22.2444476849018</v>
      </c>
      <c s="5" r="C60">
        <f>B60-D60</f>
        <v>19.5453642221953</v>
      </c>
      <c s="5" r="D60">
        <f>accumulated_interest($E59,$B$4)</f>
        <v>2.69908346270643</v>
      </c>
      <c s="4" r="E60">
        <f>new_balance($E59,$B$4,$B$8)</f>
        <v>250.362982048448</v>
      </c>
      <c s="5" r="F60">
        <f>B60*A60</f>
        <v>1067.73348887528</v>
      </c>
      <c s="5" r="G60">
        <f>SUM(C$13:C60)</f>
        <v>749.637017951553</v>
      </c>
      <c s="5" r="H60">
        <f>SUM(D$13:D60)</f>
        <v>318.096470923732</v>
      </c>
      <c s="5" r="I60">
        <f>I$12-H60</f>
        <v>16.5703901703741</v>
      </c>
      <c s="5" r="J60">
        <f>E60+I60</f>
        <v>266.933372218822</v>
      </c>
    </row>
    <row r="61">
      <c r="A61">
        <f>A60+1</f>
        <v>49</v>
      </c>
      <c s="4" r="B61">
        <f>$B$8</f>
        <v>22.2444476849018</v>
      </c>
      <c s="5" r="C61">
        <f>B61-D61</f>
        <v>19.7408178644173</v>
      </c>
      <c s="5" r="D61">
        <f>accumulated_interest($E60,$B$4)</f>
        <v>2.50362982048449</v>
      </c>
      <c s="4" r="E61">
        <f>new_balance($E60,$B$4,$B$8)</f>
        <v>230.62216418403</v>
      </c>
      <c s="5" r="F61">
        <f>B61*A61</f>
        <v>1089.97793656019</v>
      </c>
      <c s="5" r="G61">
        <f>SUM(C$13:C61)</f>
        <v>769.377835815971</v>
      </c>
      <c s="5" r="H61">
        <f>SUM(D$13:D61)</f>
        <v>320.600100744216</v>
      </c>
      <c s="5" r="I61">
        <f>I$12-H61</f>
        <v>14.0667603498896</v>
      </c>
      <c s="5" r="J61">
        <f>E61+I61</f>
        <v>244.68892453392</v>
      </c>
    </row>
    <row r="62">
      <c r="A62">
        <f>A61+1</f>
        <v>50</v>
      </c>
      <c s="4" r="B62">
        <f>$B$8</f>
        <v>22.2444476849018</v>
      </c>
      <c s="5" r="C62">
        <f>B62-D62</f>
        <v>19.9382260430615</v>
      </c>
      <c s="5" r="D62">
        <f>accumulated_interest($E61,$B$4)</f>
        <v>2.3062216418403</v>
      </c>
      <c s="4" r="E62">
        <f>new_balance($E61,$B$4,$B$8)</f>
        <v>210.683938140969</v>
      </c>
      <c s="5" r="F62">
        <f>B62*A62</f>
        <v>1112.22238424509</v>
      </c>
      <c s="5" r="G62">
        <f>SUM(C$13:C62)</f>
        <v>789.316061859032</v>
      </c>
      <c s="5" r="H62">
        <f>SUM(D$13:D62)</f>
        <v>322.906322386056</v>
      </c>
      <c s="5" r="I62">
        <f>I$12-H62</f>
        <v>11.7605387080493</v>
      </c>
      <c s="5" r="J62">
        <f>E62+I62</f>
        <v>222.444476849018</v>
      </c>
    </row>
    <row r="63">
      <c r="A63">
        <f>A62+1</f>
        <v>51</v>
      </c>
      <c s="4" r="B63">
        <f>$B$8</f>
        <v>22.2444476849018</v>
      </c>
      <c s="5" r="C63">
        <f>B63-D63</f>
        <v>20.1376083034921</v>
      </c>
      <c s="5" r="D63">
        <f>accumulated_interest($E62,$B$4)</f>
        <v>2.10683938140968</v>
      </c>
      <c s="4" r="E63">
        <f>new_balance($E62,$B$4,$B$8)</f>
        <v>190.546329837477</v>
      </c>
      <c s="5" r="F63">
        <f>B63*A63</f>
        <v>1134.46683192999</v>
      </c>
      <c s="5" r="G63">
        <f>SUM(C$13:C63)</f>
        <v>809.453670162524</v>
      </c>
      <c s="5" r="H63">
        <f>SUM(D$13:D63)</f>
        <v>325.013161767466</v>
      </c>
      <c s="5" r="I63">
        <f>I$12-H63</f>
        <v>9.65369932663964</v>
      </c>
      <c s="5" r="J63">
        <f>E63+I63</f>
        <v>200.200029164116</v>
      </c>
    </row>
    <row r="64">
      <c r="A64">
        <f>A63+1</f>
        <v>52</v>
      </c>
      <c s="4" r="B64">
        <f>$B$8</f>
        <v>22.2444476849018</v>
      </c>
      <c s="5" r="C64">
        <f>B64-D64</f>
        <v>20.338984386527</v>
      </c>
      <c s="5" r="D64">
        <f>accumulated_interest($E63,$B$4)</f>
        <v>1.90546329837477</v>
      </c>
      <c s="4" r="E64">
        <f>new_balance($E63,$B$4,$B$8)</f>
        <v>170.20734545095</v>
      </c>
      <c s="5" r="F64">
        <f>B64*A64</f>
        <v>1156.71127961489</v>
      </c>
      <c s="5" r="G64">
        <f>SUM(C$13:C64)</f>
        <v>829.792654549051</v>
      </c>
      <c s="5" r="H64">
        <f>SUM(D$13:D64)</f>
        <v>326.918625065841</v>
      </c>
      <c s="5" r="I64">
        <f>I$12-H64</f>
        <v>7.74823602826484</v>
      </c>
      <c s="5" r="J64">
        <f>E64+I64</f>
        <v>177.955581479215</v>
      </c>
    </row>
    <row r="65">
      <c r="A65">
        <f>A64+1</f>
        <v>53</v>
      </c>
      <c s="4" r="B65">
        <f>$B$8</f>
        <v>22.2444476849018</v>
      </c>
      <c s="5" r="C65">
        <f>B65-D65</f>
        <v>20.5423742303923</v>
      </c>
      <c s="5" r="D65">
        <f>accumulated_interest($E64,$B$4)</f>
        <v>1.7020734545095</v>
      </c>
      <c s="4" r="E65">
        <f>new_balance($E64,$B$4,$B$8)</f>
        <v>149.664971220558</v>
      </c>
      <c s="5" r="F65">
        <f>B65*A65</f>
        <v>1178.95572729979</v>
      </c>
      <c s="5" r="G65">
        <f>SUM(C$13:C65)</f>
        <v>850.335028779444</v>
      </c>
      <c s="5" r="H65">
        <f>SUM(D$13:D65)</f>
        <v>328.62069852035</v>
      </c>
      <c s="5" r="I65">
        <f>I$12-H65</f>
        <v>6.04616257375534</v>
      </c>
      <c s="5" r="J65">
        <f>E65+I65</f>
        <v>155.711133794313</v>
      </c>
    </row>
    <row r="66">
      <c r="A66">
        <f>A65+1</f>
        <v>54</v>
      </c>
      <c s="4" r="B66">
        <f>$B$8</f>
        <v>22.2444476849018</v>
      </c>
      <c s="5" r="C66">
        <f>B66-D66</f>
        <v>20.7477979726962</v>
      </c>
      <c s="5" r="D66">
        <f>accumulated_interest($E65,$B$4)</f>
        <v>1.49664971220557</v>
      </c>
      <c s="4" r="E66">
        <f>new_balance($E65,$B$4,$B$8)</f>
        <v>128.917173247861</v>
      </c>
      <c s="5" r="F66">
        <f>B66*A66</f>
        <v>1201.2001749847</v>
      </c>
      <c s="5" r="G66">
        <f>SUM(C$13:C66)</f>
        <v>871.08282675214</v>
      </c>
      <c s="5" r="H66">
        <f>SUM(D$13:D66)</f>
        <v>330.117348232556</v>
      </c>
      <c s="5" r="I66">
        <f>I$12-H66</f>
        <v>4.54951286154977</v>
      </c>
      <c s="5" r="J66">
        <f>E66+I66</f>
        <v>133.466686109411</v>
      </c>
    </row>
    <row r="67">
      <c r="A67">
        <f>A66+1</f>
        <v>55</v>
      </c>
      <c s="4" r="B67">
        <f>$B$8</f>
        <v>22.2444476849018</v>
      </c>
      <c s="5" r="C67">
        <f>B67-D67</f>
        <v>20.9552759524231</v>
      </c>
      <c s="5" r="D67">
        <f>accumulated_interest($E66,$B$4)</f>
        <v>1.28917173247862</v>
      </c>
      <c s="4" r="E67">
        <f>new_balance($E66,$B$4,$B$8)</f>
        <v>107.961897295438</v>
      </c>
      <c s="5" r="F67">
        <f>B67*A67</f>
        <v>1223.4446226696</v>
      </c>
      <c s="5" r="G67">
        <f>SUM(C$13:C67)</f>
        <v>892.038102704563</v>
      </c>
      <c s="5" r="H67">
        <f>SUM(D$13:D67)</f>
        <v>331.406519965034</v>
      </c>
      <c s="5" r="I67">
        <f>I$12-H67</f>
        <v>3.26034112907115</v>
      </c>
      <c s="5" r="J67">
        <f>E67+I67</f>
        <v>111.222238424509</v>
      </c>
    </row>
    <row r="68">
      <c r="A68">
        <f>A67+1</f>
        <v>56</v>
      </c>
      <c s="4" r="B68">
        <f>$B$8</f>
        <v>22.2444476849018</v>
      </c>
      <c s="5" r="C68">
        <f>B68-D68</f>
        <v>21.1648287119474</v>
      </c>
      <c s="5" r="D68">
        <f>accumulated_interest($E67,$B$4)</f>
        <v>1.07961897295438</v>
      </c>
      <c s="4" r="E68">
        <f>new_balance($E67,$B$4,$B$8)</f>
        <v>86.7970685834909</v>
      </c>
      <c s="5" r="F68">
        <f>B68*A68</f>
        <v>1245.6890703545</v>
      </c>
      <c s="5" r="G68">
        <f>SUM(C$13:C68)</f>
        <v>913.20293141651</v>
      </c>
      <c s="5" r="H68">
        <f>SUM(D$13:D68)</f>
        <v>332.486138937989</v>
      </c>
      <c s="5" r="I68">
        <f>I$12-H68</f>
        <v>2.18072215611676</v>
      </c>
      <c s="5" r="J68">
        <f>E68+I68</f>
        <v>88.9777907396077</v>
      </c>
    </row>
    <row r="69">
      <c r="A69">
        <f>A68+1</f>
        <v>57</v>
      </c>
      <c s="4" r="B69">
        <f>$B$8</f>
        <v>22.2444476849018</v>
      </c>
      <c s="5" r="C69">
        <f>B69-D69</f>
        <v>21.3764769990669</v>
      </c>
      <c s="5" r="D69">
        <f>accumulated_interest($E68,$B$4)</f>
        <v>0.867970685834905</v>
      </c>
      <c s="4" r="E69">
        <f>new_balance($E68,$B$4,$B$8)</f>
        <v>65.4205915844241</v>
      </c>
      <c s="5" r="F69">
        <f>B69*A69</f>
        <v>1267.9335180394</v>
      </c>
      <c s="5" r="G69">
        <f>SUM(C$13:C69)</f>
        <v>934.579408415577</v>
      </c>
      <c s="5" r="H69">
        <f>SUM(D$13:D69)</f>
        <v>333.354109623824</v>
      </c>
      <c s="5" r="I69">
        <f>I$12-H69</f>
        <v>1.31275147028185</v>
      </c>
      <c s="5" r="J69">
        <f>E69+I69</f>
        <v>66.7333430547059</v>
      </c>
    </row>
    <row r="70">
      <c r="A70">
        <f>A69+1</f>
        <v>58</v>
      </c>
      <c s="4" r="B70">
        <f>$B$8</f>
        <v>22.2444476849018</v>
      </c>
      <c s="5" r="C70">
        <f>B70-D70</f>
        <v>21.5902417690575</v>
      </c>
      <c s="5" r="D70">
        <f>accumulated_interest($E69,$B$4)</f>
        <v>0.654205915844244</v>
      </c>
      <c s="4" r="E70">
        <f>new_balance($E69,$B$4,$B$8)</f>
        <v>43.8303498153665</v>
      </c>
      <c s="5" r="F70">
        <f>B70*A70</f>
        <v>1290.1779657243</v>
      </c>
      <c s="5" r="G70">
        <f>SUM(C$13:C70)</f>
        <v>956.169650184635</v>
      </c>
      <c s="5" r="H70">
        <f>SUM(D$13:D70)</f>
        <v>334.008315539668</v>
      </c>
      <c s="5" r="I70">
        <f>I$12-H70</f>
        <v>0.658545554437637</v>
      </c>
      <c s="5" r="J70">
        <f>E70+I70</f>
        <v>44.4888953698042</v>
      </c>
    </row>
    <row r="71">
      <c r="A71">
        <f>A70+1</f>
        <v>59</v>
      </c>
      <c s="4" r="B71">
        <f>$B$8</f>
        <v>22.2444476849018</v>
      </c>
      <c s="5" r="C71">
        <f>B71-D71</f>
        <v>21.8061441867481</v>
      </c>
      <c s="5" r="D71">
        <f>accumulated_interest($E70,$B$4)</f>
        <v>0.438303498153665</v>
      </c>
      <c s="4" r="E71">
        <f>new_balance($E70,$B$4,$B$8)</f>
        <v>22.0242056286184</v>
      </c>
      <c s="5" r="F71">
        <f>B71*A71</f>
        <v>1312.4224134092</v>
      </c>
      <c s="5" r="G71">
        <f>SUM(C$13:C71)</f>
        <v>977.975794371383</v>
      </c>
      <c s="5" r="H71">
        <f>SUM(D$13:D71)</f>
        <v>334.446619037822</v>
      </c>
      <c s="5" r="I71">
        <f>I$12-H71</f>
        <v>0.220242056283951</v>
      </c>
      <c s="5" r="J71">
        <f>E71+I71</f>
        <v>22.2444476849024</v>
      </c>
    </row>
    <row r="72">
      <c r="A72">
        <f>A71+1</f>
        <v>60</v>
      </c>
      <c s="4" r="B72">
        <f>$B$8</f>
        <v>22.2444476849018</v>
      </c>
      <c s="5" r="C72">
        <f>B72-D72</f>
        <v>22.0242056286156</v>
      </c>
      <c s="5" r="D72">
        <f>accumulated_interest($E71,$B$4)</f>
        <v>0.220242056286185</v>
      </c>
      <c s="4" r="E72">
        <f>new_balance($E71,$B$4,$B$8)</f>
        <v>0.000000000002874</v>
      </c>
      <c s="5" r="F72">
        <f>B72*A72</f>
        <v>1334.66686109411</v>
      </c>
      <c s="5" r="G72">
        <f>SUM(C$13:C72)</f>
        <v>999.999999999998</v>
      </c>
      <c s="5" r="H72">
        <f>SUM(D$13:D72)</f>
        <v>334.666861094108</v>
      </c>
      <c s="5" r="I72">
        <f>I$12-H72</f>
        <v>-0.000000000002217</v>
      </c>
      <c s="5" r="J72">
        <f>E72+I72</f>
        <v>0.000000000000657</v>
      </c>
    </row>
  </sheetData>
  <legacyDrawing r:id="rId2"/>
</worksheet>
</file>