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publishItems="1"/>
  <mc:AlternateContent xmlns:mc="http://schemas.openxmlformats.org/markup-compatibility/2006">
    <mc:Choice Requires="x15">
      <x15ac:absPath xmlns:x15ac="http://schemas.microsoft.com/office/spreadsheetml/2010/11/ac" url="C:\Users\user\Documents\studies\Excel\advanced dashboard\"/>
    </mc:Choice>
  </mc:AlternateContent>
  <xr:revisionPtr revIDLastSave="0" documentId="8_{AC3BC4B0-DCC7-47D6-9BC4-53CDB6394CDE}" xr6:coauthVersionLast="47" xr6:coauthVersionMax="47" xr10:uidLastSave="{00000000-0000-0000-0000-000000000000}"/>
  <bookViews>
    <workbookView xWindow="-110" yWindow="-110" windowWidth="19420" windowHeight="10300" firstSheet="2" activeTab="2" xr2:uid="{DB438AB8-0F60-4224-9C67-97043B861F24}"/>
  </bookViews>
  <sheets>
    <sheet name="Data" sheetId="1" state="hidden" r:id="rId1"/>
    <sheet name="Data prep" sheetId="2" state="hidden" r:id="rId2"/>
    <sheet name="Dashboard" sheetId="3" r:id="rId3"/>
  </sheets>
  <definedNames>
    <definedName name="_xlnm._FilterDatabase" localSheetId="0" hidden="1">Data!$A$1:$F$1919</definedName>
    <definedName name="_xlnm._FilterDatabase" localSheetId="1" hidden="1">'Data prep'!$E$2:$E$12</definedName>
    <definedName name="_xlchart.v5.0" hidden="1">'Data prep'!$N$2</definedName>
    <definedName name="_xlchart.v5.1" hidden="1">'Data prep'!$N$3:$N$50</definedName>
    <definedName name="_xlchart.v5.2" hidden="1">'Data prep'!$S$2</definedName>
    <definedName name="_xlchart.v5.3" hidden="1">'Data prep'!$S$3:$S$50</definedName>
    <definedName name="Z_948164EF_B902_4A6C_8E3C_A935061C5153_.wvu.FilterData" localSheetId="0" hidden="1">Data!$A$1:$F$1919</definedName>
    <definedName name="Z_A1F01C08_243B_48FC_94A8_F102AEB1706D_.wvu.FilterData" localSheetId="0" hidden="1">Data!$A$1:$F$1919</definedName>
  </definedNames>
  <calcPr calcId="191029"/>
  <customWorkbookViews>
    <customWorkbookView name="Dashboard" guid="{948164EF-B902-4A6C-8E3C-A935061C5153}" maximized="1" xWindow="-8" yWindow="-8" windowWidth="1936" windowHeight="1056" activeSheetId="8" showFormulaBar="0"/>
    <customWorkbookView name="ShowAllWorksheets" guid="{A1F01C08-243B-48FC-94A8-F102AEB1706D}" maximized="1" xWindow="-8" yWindow="-8" windowWidth="1936" windowHeight="1056" activeSheetId="8" showFormulaBar="0"/>
  </customWorkbookView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 a="1"/>
  <c r="B4" i="3" s="1"/>
  <c r="B2" i="2" s="1"/>
  <c r="R4" i="2" s="1"/>
  <c r="B18" i="2"/>
  <c r="S2" i="2" s="1"/>
  <c r="D17" i="2"/>
  <c r="H12" i="2"/>
  <c r="E12" i="2"/>
  <c r="H11" i="2"/>
  <c r="E11" i="2"/>
  <c r="H10" i="2"/>
  <c r="E10" i="2"/>
  <c r="H9" i="2"/>
  <c r="E9" i="2"/>
  <c r="H8" i="2"/>
  <c r="E8" i="2"/>
  <c r="H7" i="2"/>
  <c r="E7" i="2"/>
  <c r="H6" i="2"/>
  <c r="E6" i="2"/>
  <c r="H5" i="2"/>
  <c r="E5" i="2"/>
  <c r="H4" i="2"/>
  <c r="E4" i="2"/>
  <c r="H3" i="2"/>
  <c r="E3" i="2"/>
  <c r="F11" i="2" l="1"/>
  <c r="F7" i="2"/>
  <c r="F10" i="2"/>
  <c r="F6" i="2"/>
  <c r="F9" i="2"/>
  <c r="F5" i="2"/>
  <c r="F12" i="2"/>
  <c r="F8" i="2"/>
  <c r="F4" i="2"/>
  <c r="F3" i="2"/>
  <c r="O43" i="2"/>
  <c r="Q43" i="2" s="1"/>
  <c r="O27" i="2"/>
  <c r="Q27" i="2" s="1"/>
  <c r="O11" i="2"/>
  <c r="Q11" i="2" s="1"/>
  <c r="O39" i="2"/>
  <c r="Q39" i="2" s="1"/>
  <c r="O23" i="2"/>
  <c r="Q23" i="2" s="1"/>
  <c r="O7" i="2"/>
  <c r="Q7" i="2" s="1"/>
  <c r="O3" i="2"/>
  <c r="Q3" i="2" s="1"/>
  <c r="O35" i="2"/>
  <c r="Q35" i="2" s="1"/>
  <c r="O19" i="2"/>
  <c r="Q19" i="2" s="1"/>
  <c r="R3" i="2"/>
  <c r="O47" i="2"/>
  <c r="Q47" i="2" s="1"/>
  <c r="O31" i="2"/>
  <c r="Q31" i="2" s="1"/>
  <c r="O15" i="2"/>
  <c r="Q15" i="2" s="1"/>
  <c r="K5" i="2"/>
  <c r="O50" i="2"/>
  <c r="Q50" i="2" s="1"/>
  <c r="O42" i="2"/>
  <c r="Q42" i="2" s="1"/>
  <c r="O38" i="2"/>
  <c r="Q38" i="2" s="1"/>
  <c r="O30" i="2"/>
  <c r="Q30" i="2" s="1"/>
  <c r="O26" i="2"/>
  <c r="Q26" i="2" s="1"/>
  <c r="O22" i="2"/>
  <c r="Q22" i="2" s="1"/>
  <c r="O18" i="2"/>
  <c r="Q18" i="2" s="1"/>
  <c r="O14" i="2"/>
  <c r="Q14" i="2" s="1"/>
  <c r="O10" i="2"/>
  <c r="Q10" i="2" s="1"/>
  <c r="O6" i="2"/>
  <c r="Q6" i="2" s="1"/>
  <c r="R50" i="2"/>
  <c r="R46" i="2"/>
  <c r="R42" i="2"/>
  <c r="R38" i="2"/>
  <c r="R34" i="2"/>
  <c r="R30" i="2"/>
  <c r="S30" i="2" s="1"/>
  <c r="R26" i="2"/>
  <c r="R22" i="2"/>
  <c r="R18" i="2"/>
  <c r="R14" i="2"/>
  <c r="S14" i="2" s="1"/>
  <c r="R10" i="2"/>
  <c r="R6" i="2"/>
  <c r="R47" i="2"/>
  <c r="R43" i="2"/>
  <c r="R39" i="2"/>
  <c r="R35" i="2"/>
  <c r="R31" i="2"/>
  <c r="R27" i="2"/>
  <c r="R23" i="2"/>
  <c r="R19" i="2"/>
  <c r="R15" i="2"/>
  <c r="R11" i="2"/>
  <c r="R7" i="2"/>
  <c r="K3" i="2"/>
  <c r="K4" i="2"/>
  <c r="K6" i="2"/>
  <c r="O46" i="2"/>
  <c r="Q46" i="2" s="1"/>
  <c r="O34" i="2"/>
  <c r="Q34" i="2" s="1"/>
  <c r="L3" i="2"/>
  <c r="L4" i="2"/>
  <c r="L5" i="2"/>
  <c r="L6" i="2"/>
  <c r="H16" i="2"/>
  <c r="O49" i="2"/>
  <c r="Q49" i="2" s="1"/>
  <c r="O45" i="2"/>
  <c r="Q45" i="2" s="1"/>
  <c r="O41" i="2"/>
  <c r="Q41" i="2" s="1"/>
  <c r="O37" i="2"/>
  <c r="Q37" i="2" s="1"/>
  <c r="O33" i="2"/>
  <c r="Q33" i="2" s="1"/>
  <c r="O29" i="2"/>
  <c r="Q29" i="2" s="1"/>
  <c r="O25" i="2"/>
  <c r="Q25" i="2" s="1"/>
  <c r="O21" i="2"/>
  <c r="Q21" i="2" s="1"/>
  <c r="O17" i="2"/>
  <c r="Q17" i="2" s="1"/>
  <c r="O13" i="2"/>
  <c r="Q13" i="2" s="1"/>
  <c r="O9" i="2"/>
  <c r="Q9" i="2" s="1"/>
  <c r="O5" i="2"/>
  <c r="Q5" i="2" s="1"/>
  <c r="R49" i="2"/>
  <c r="R45" i="2"/>
  <c r="S45" i="2" s="1"/>
  <c r="R41" i="2"/>
  <c r="R37" i="2"/>
  <c r="R33" i="2"/>
  <c r="S33" i="2" s="1"/>
  <c r="R29" i="2"/>
  <c r="S29" i="2" s="1"/>
  <c r="R25" i="2"/>
  <c r="R21" i="2"/>
  <c r="S21" i="2" s="1"/>
  <c r="R17" i="2"/>
  <c r="S17" i="2" s="1"/>
  <c r="R13" i="2"/>
  <c r="S13" i="2" s="1"/>
  <c r="R9" i="2"/>
  <c r="R5" i="2"/>
  <c r="S5" i="2" s="1"/>
  <c r="G16" i="2"/>
  <c r="O48" i="2"/>
  <c r="Q48" i="2" s="1"/>
  <c r="O44" i="2"/>
  <c r="Q44" i="2" s="1"/>
  <c r="O40" i="2"/>
  <c r="Q40" i="2" s="1"/>
  <c r="O36" i="2"/>
  <c r="Q36" i="2" s="1"/>
  <c r="O32" i="2"/>
  <c r="Q32" i="2" s="1"/>
  <c r="O28" i="2"/>
  <c r="Q28" i="2" s="1"/>
  <c r="O24" i="2"/>
  <c r="Q24" i="2" s="1"/>
  <c r="O20" i="2"/>
  <c r="Q20" i="2" s="1"/>
  <c r="O16" i="2"/>
  <c r="Q16" i="2" s="1"/>
  <c r="O12" i="2"/>
  <c r="Q12" i="2" s="1"/>
  <c r="O8" i="2"/>
  <c r="Q8" i="2" s="1"/>
  <c r="O4" i="2"/>
  <c r="Q4" i="2" s="1"/>
  <c r="S4" i="2" s="1"/>
  <c r="R48" i="2"/>
  <c r="S48" i="2" s="1"/>
  <c r="R44" i="2"/>
  <c r="S44" i="2" s="1"/>
  <c r="R40" i="2"/>
  <c r="S40" i="2" s="1"/>
  <c r="R36" i="2"/>
  <c r="S36" i="2" s="1"/>
  <c r="R32" i="2"/>
  <c r="R28" i="2"/>
  <c r="S28" i="2" s="1"/>
  <c r="R24" i="2"/>
  <c r="R20" i="2"/>
  <c r="R16" i="2"/>
  <c r="S16" i="2" s="1"/>
  <c r="R12" i="2"/>
  <c r="S12" i="2" s="1"/>
  <c r="R8" i="2"/>
  <c r="S8" i="2" s="1"/>
  <c r="S9" i="2" l="1"/>
  <c r="S24" i="2"/>
  <c r="S37" i="2"/>
  <c r="S15" i="2"/>
  <c r="S49" i="2"/>
  <c r="S25" i="2"/>
  <c r="S27" i="2"/>
  <c r="S35" i="2"/>
  <c r="S26" i="2"/>
  <c r="S6" i="2"/>
  <c r="S41" i="2"/>
  <c r="S43" i="2"/>
  <c r="S23" i="2"/>
  <c r="S7" i="2"/>
  <c r="S22" i="2"/>
  <c r="S32" i="2"/>
  <c r="S10" i="2"/>
  <c r="S19" i="2"/>
  <c r="S38" i="2"/>
  <c r="H17" i="2"/>
  <c r="H18" i="2" s="1"/>
  <c r="S18" i="2"/>
  <c r="S31" i="2"/>
  <c r="S47" i="2"/>
  <c r="S20" i="2"/>
  <c r="S39" i="2"/>
  <c r="S42" i="2"/>
  <c r="S11" i="2"/>
  <c r="S46" i="2"/>
  <c r="S3" i="2"/>
  <c r="S34" i="2"/>
  <c r="S5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4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</valueMetadata>
</metadata>
</file>

<file path=xl/sharedStrings.xml><?xml version="1.0" encoding="utf-8"?>
<sst xmlns="http://schemas.openxmlformats.org/spreadsheetml/2006/main" count="3949" uniqueCount="84">
  <si>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</si>
  <si>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</si>
  <si>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</si>
  <si>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</si>
  <si>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</si>
  <si>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</si>
  <si>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</si>
  <si>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</si>
  <si>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</si>
  <si>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</si>
  <si>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</si>
  <si>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</si>
  <si>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</si>
  <si>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</si>
  <si>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</si>
  <si>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</si>
  <si>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</si>
  <si>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</si>
  <si>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</si>
  <si>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</si>
  <si>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</si>
  <si>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</si>
  <si>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</si>
  <si>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</si>
  <si>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</si>
  <si>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</si>
  <si>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</si>
  <si>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</si>
  <si>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</si>
  <si>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</si>
  <si>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</si>
  <si>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</si>
  <si>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</si>
  <si>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</si>
  <si>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</si>
  <si>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</si>
  <si>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</si>
  <si>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</si>
  <si>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</si>
  <si>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</si>
  <si>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</si>
  <si>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</si>
  <si>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</si>
  <si>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</si>
  <si>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</si>
  <si>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</si>
  <si>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</si>
  <si>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</si>
  <si>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</si>
  <si>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</si>
  <si>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</si>
  <si>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</si>
  <si>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</si>
  <si>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</si>
  <si>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</si>
  <si>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</si>
  <si>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</si>
  <si>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</si>
  <si>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</si>
  <si>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</si>
  <si>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</si>
  <si>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</si>
  <si>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</si>
  <si>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</si>
  <si>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INDUSTRY FILTER</t>
  </si>
  <si>
    <t>DATE FILTER</t>
  </si>
  <si>
    <t>Current year:</t>
  </si>
  <si>
    <t>Avg WAGE BY INDUSTRY</t>
  </si>
  <si>
    <t>INDUSTRY</t>
  </si>
  <si>
    <t>AVG ANNUAL WAGE</t>
  </si>
  <si>
    <t>SELECTION</t>
  </si>
  <si>
    <t>EMPLOYEES BY INDUSTRY</t>
  </si>
  <si>
    <t>EMPLOYEES BY INDUSTRY(Clean)</t>
  </si>
  <si>
    <t>Others</t>
  </si>
  <si>
    <t>WAGE &amp; EMPLOYEE TRENDS</t>
  </si>
  <si>
    <t>Avg Wage</t>
  </si>
  <si>
    <t>Comparsion by state</t>
  </si>
  <si>
    <t>Population</t>
  </si>
  <si>
    <t>Average wages</t>
  </si>
  <si>
    <t>MAP FILTER</t>
  </si>
  <si>
    <t>Metric:</t>
  </si>
  <si>
    <t>Employees per 1000 capital</t>
  </si>
  <si>
    <t>Percentage:</t>
  </si>
  <si>
    <t>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</si>
</sst>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"/>
    <numFmt numFmtId="165" formatCode="_-&quot;$&quot;* #,##0_-;\-&quot;$&quot;* #,##0_-;_-&quot;$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left"/>
    </xf>
    <xf numFmtId="0" fontId="3" fillId="3" borderId="0" xfId="0" applyFont="1" applyFill="1" applyAlignment="1">
      <alignment horizontal="centerContinuous"/>
    </xf>
    <xf numFmtId="0" fontId="0" fillId="5" borderId="0" xfId="0" applyFill="1" applyAlignment="1">
      <alignment horizontal="centerContinuous"/>
    </xf>
    <xf numFmtId="165" fontId="0" fillId="0" borderId="0" xfId="1" applyNumberFormat="1" applyFont="1"/>
    <xf numFmtId="0" fontId="0" fillId="5" borderId="0" xfId="0" applyFill="1" applyAlignment="1">
      <alignment horizontal="left" indent="1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/>
    <xf numFmtId="0" fontId="5" fillId="7" borderId="0" xfId="0" applyFont="1" applyFill="1"/>
    <xf numFmtId="9" fontId="0" fillId="0" borderId="0" xfId="2" applyFont="1"/>
    <xf numFmtId="164" fontId="0" fillId="0" borderId="0" xfId="1" applyNumberFormat="1" applyFont="1"/>
    <xf numFmtId="0" fontId="6" fillId="0" borderId="0" xfId="0" applyFont="1"/>
    <xf numFmtId="0" fontId="8" fillId="0" borderId="0" xfId="0" applyFont="1"/>
    <xf numFmtId="0" fontId="9" fillId="8" borderId="0" xfId="0" applyFont="1" applyFill="1"/>
    <xf numFmtId="0" fontId="0" fillId="8" borderId="0" xfId="0" applyFill="1"/>
    <xf numFmtId="0" fontId="6" fillId="7" borderId="0" xfId="0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7453"/>
      <color rgb="FF269999"/>
      <color rgb="FFB2DBD5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Avg</a:t>
            </a:r>
            <a:r>
              <a:rPr lang="en-AU" baseline="0"/>
              <a:t> Annual Wages by Industry</a:t>
            </a:r>
          </a:p>
          <a:p>
            <a:pPr>
              <a:defRPr/>
            </a:pP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_-"$"* #,##0_-;\-"$"* #,##0_-;_-"$"* "-"??_-;_-@_-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B9-4D4A-AFEC-72A8B80EB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814121071"/>
        <c:axId val="1814120111"/>
      </c:barChart>
      <c:catAx>
        <c:axId val="18141210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20111"/>
        <c:crosses val="autoZero"/>
        <c:auto val="1"/>
        <c:lblAlgn val="ctr"/>
        <c:lblOffset val="100"/>
        <c:noMultiLvlLbl val="0"/>
      </c:catAx>
      <c:valAx>
        <c:axId val="1814120111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2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Avg Annual Wages by Industry</a:t>
            </a:r>
          </a:p>
          <a:p>
            <a:pPr>
              <a:defRPr/>
            </a:pP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_-"$"* #,##0_-;\-"$"* #,##0_-;_-"$"* "-"??_-;_-@_-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61-4F1D-BDE5-75FF285AF9CA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68427.875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61-4F1D-BDE5-75FF285AF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1814121071"/>
        <c:axId val="1814120111"/>
      </c:barChart>
      <c:catAx>
        <c:axId val="1814121071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20111"/>
        <c:crosses val="autoZero"/>
        <c:auto val="1"/>
        <c:lblAlgn val="ctr"/>
        <c:lblOffset val="100"/>
        <c:noMultiLvlLbl val="0"/>
      </c:catAx>
      <c:valAx>
        <c:axId val="1814120111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 w="0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21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Share</a:t>
            </a:r>
            <a:r>
              <a:rPr lang="en-AU" b="1" baseline="0"/>
              <a:t> of Employees</a:t>
            </a:r>
          </a:p>
          <a:p>
            <a:pPr>
              <a:defRPr b="1"/>
            </a:pPr>
            <a:endParaRPr lang="en-A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423600868666"/>
          <c:y val="0.22630755574305025"/>
          <c:w val="0.49501377331144958"/>
          <c:h val="0.76490033485379805"/>
        </c:manualLayout>
      </c:layout>
      <c:doughnutChart>
        <c:varyColors val="1"/>
        <c:ser>
          <c:idx val="0"/>
          <c:order val="0"/>
          <c:spPr>
            <a:solidFill>
              <a:srgbClr val="FF7453"/>
            </a:solidFill>
          </c:spPr>
          <c:dPt>
            <c:idx val="0"/>
            <c:bubble3D val="0"/>
            <c:spPr>
              <a:solidFill>
                <a:srgbClr val="FF74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56-4C5B-8C4A-5328F03B6534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56-4C5B-8C4A-5328F03B6534}"/>
              </c:ext>
            </c:extLst>
          </c:dPt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C56-4C5B-8C4A-5328F03B65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'Data prep'!$G$16:$G$17</c:f>
              <c:strCache>
                <c:ptCount val="2"/>
                <c:pt idx="0">
                  <c:v>Manufacturing</c:v>
                </c:pt>
                <c:pt idx="1">
                  <c:v>Others</c:v>
                </c:pt>
              </c:strCache>
            </c:strRef>
          </c:cat>
          <c:val>
            <c:numRef>
              <c:f>'Data prep'!$H$16:$H$17</c:f>
              <c:numCache>
                <c:formatCode>#,##0</c:formatCode>
                <c:ptCount val="2"/>
                <c:pt idx="0">
                  <c:v>12058694</c:v>
                </c:pt>
                <c:pt idx="1">
                  <c:v>104590645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C56-4C5B-8C4A-5328F03B6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1"/>
      </c:doughnut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Wage</a:t>
            </a:r>
            <a:r>
              <a:rPr lang="en-US" b="1" baseline="0"/>
              <a:t> and Employee Trends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b="1"/>
          </a:p>
        </c:rich>
      </c:tx>
      <c:layout>
        <c:manualLayout>
          <c:xMode val="edge"/>
          <c:yMode val="edge"/>
          <c:x val="0.25763122476446843"/>
          <c:y val="6.481481481481481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'Data prep'!$K$2</c:f>
              <c:strCache>
                <c:ptCount val="1"/>
                <c:pt idx="0">
                  <c:v>Avg Wage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rgbClr val="00B0F0"/>
              </a:solidFill>
              <a:ln w="19050">
                <a:solidFill>
                  <a:srgbClr val="0070C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prep'!$K$3:$K$6</c:f>
              <c:numCache>
                <c:formatCode>_-"$"* #,##0_-;\-"$"* #,##0_-;_-"$"* "-"??_-;_-@_-</c:formatCode>
                <c:ptCount val="4"/>
                <c:pt idx="0">
                  <c:v>62625.291666666664</c:v>
                </c:pt>
                <c:pt idx="1">
                  <c:v>64166.541666666664</c:v>
                </c:pt>
                <c:pt idx="2">
                  <c:v>65480.25</c:v>
                </c:pt>
                <c:pt idx="3">
                  <c:v>68427.875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0-4A0D-AF56-1728724FA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096111"/>
        <c:axId val="1814089871"/>
      </c:lineChart>
      <c:valAx>
        <c:axId val="1814089871"/>
        <c:scaling>
          <c:orientation val="minMax"/>
        </c:scaling>
        <c:delete val="0"/>
        <c:axPos val="r"/>
        <c:numFmt formatCode="_-&quot;$&quot;* #,##0_-;\-&quot;$&quot;* #,##0_-;_-&quot;$&quot;* &quot;-&quot;??_-;_-@_-" sourceLinked="1"/>
        <c:majorTickMark val="out"/>
        <c:minorTickMark val="none"/>
        <c:tickLblPos val="nextTo"/>
        <c:crossAx val="1814096111"/>
        <c:crosses val="max"/>
        <c:crossBetween val="between"/>
      </c:valAx>
      <c:catAx>
        <c:axId val="18140961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4089871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1"/>
          <c:tx>
            <c:strRef>
              <c:f>'Data prep'!$L$2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rgbClr val="FF7453"/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prep'!$J$3:$J$6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#,##0</c:formatCode>
                <c:ptCount val="4"/>
                <c:pt idx="0">
                  <c:v>12378010</c:v>
                </c:pt>
                <c:pt idx="1">
                  <c:v>12619732</c:v>
                </c:pt>
                <c:pt idx="2">
                  <c:v>12747753</c:v>
                </c:pt>
                <c:pt idx="3">
                  <c:v>12058694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9-4CEC-AB36-1B93D2EF67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4"/>
        <c:axId val="1814096111"/>
        <c:axId val="1814089871"/>
      </c:barChart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4098511"/>
        <c:axId val="1814102351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 prep'!$K$2</c15:sqref>
                        </c15:formulaRef>
                      </c:ext>
                    </c:extLst>
                    <c:strCache>
                      <c:ptCount val="1"/>
                      <c:pt idx="0">
                        <c:v>Avg Wage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'Data prep'!$J$3:$J$6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2017</c:v>
                      </c:pt>
                      <c:pt idx="1">
                        <c:v>2018</c:v>
                      </c:pt>
                      <c:pt idx="2">
                        <c:v>2019</c:v>
                      </c:pt>
                      <c:pt idx="3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'Data prep'!$K$3:$K$6</c15:sqref>
                        </c15:formulaRef>
                      </c:ext>
                    </c:extLst>
                    <c:numCache>
                      <c:formatCode>_-"$"* #,##0_-;\-"$"* #,##0_-;_-"$"* "-"??_-;_-@_-</c:formatCode>
                      <c:ptCount val="4"/>
                      <c:pt idx="0">
                        <c:v>62625.291666666664</c:v>
                      </c:pt>
                      <c:pt idx="1">
                        <c:v>64166.541666666664</c:v>
                      </c:pt>
                      <c:pt idx="2">
                        <c:v>65480.25</c:v>
                      </c:pt>
                      <c:pt idx="3">
                        <c:v>68427.875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609-4CEC-AB36-1B93D2EF678C}"/>
                  </c:ext>
                </c:extLst>
              </c15:ser>
            </c15:filteredLineSeries>
          </c:ext>
        </c:extLst>
      </c:lineChart>
      <c:catAx>
        <c:axId val="181409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102351"/>
        <c:crossesAt val="0"/>
        <c:auto val="1"/>
        <c:lblAlgn val="ctr"/>
        <c:lblOffset val="100"/>
        <c:noMultiLvlLbl val="0"/>
      </c:catAx>
      <c:valAx>
        <c:axId val="1814102351"/>
        <c:scaling>
          <c:orientation val="minMax"/>
        </c:scaling>
        <c:delete val="0"/>
        <c:axPos val="l"/>
        <c:numFmt formatCode="_-&quot;$&quot;* #,##0_-;\-&quot;$&quot;* #,##0_-;_-&quot;$&quot;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98511"/>
        <c:crosses val="autoZero"/>
        <c:crossBetween val="between"/>
      </c:valAx>
      <c:valAx>
        <c:axId val="1814089871"/>
        <c:scaling>
          <c:orientation val="minMax"/>
          <c:min val="0"/>
        </c:scaling>
        <c:delete val="1"/>
        <c:axPos val="r"/>
        <c:numFmt formatCode="#,##0" sourceLinked="1"/>
        <c:majorTickMark val="out"/>
        <c:minorTickMark val="none"/>
        <c:tickLblPos val="nextTo"/>
        <c:crossAx val="1814096111"/>
        <c:crosses val="max"/>
        <c:crossBetween val="between"/>
      </c:valAx>
      <c:catAx>
        <c:axId val="181409611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1408987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/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title>
    <cx:plotArea>
      <cx:plotAreaRegion>
        <cx:series layoutId="regionMap" uniqueId="{E037B6BD-B513-433C-B583-C42EA84DC170}">
          <cx:tx>
            <cx:txData>
              <cx:f>_xlchart.v5.2</cx:f>
              <cx:v>Average wages</cx:v>
            </cx:txData>
          </cx:tx>
          <cx:spPr>
            <a:solidFill>
              <a:schemeClr val="bg1">
                <a:lumMod val="95000"/>
              </a:schemeClr>
            </a:solidFill>
          </cx:spPr>
          <cx:dataId val="0"/>
          <cx:layoutPr>
            <cx:geography cultureLanguage="en-US" cultureRegion="AU" attribution="Powered by Bing">
              <cx:geoCache provider="{E9337A44-BEBE-4D9F-B70C-5C5E7DAFC167}">
                <cx:binary>1H1pc9u4Eu1fSeXzowc7iFt3btUlJdnyHjtxli8sxfYQ3EFw569/TW+xOUriW+NXr6SZGo9FQWzi
oBunF7T/fd3/6zq93dh3fZbm1b+u+z/f67o2//rjj+pa32abai+Lrm1RFX/Ve9dF9kfx11/R9e0f
N3bTRXn4B0GY/XGtN7a+7d//59/wbeFtcVxcb+qoyD80t3a4uK2atK5+cW3rpXebmyzKF1FV2+i6
xn++X9ymm25jb9+/u83rqB4+Dub2z/cvPvX+3R/z7/rbfd+lIFrd3MBYqvYQcqUglKv71/t3aZGH
D5cdyfeYcAWj2L2/zB/vfbrJYPxrJLqTZ3NzY2+rCh7p7ufzkS/khwvL9++uiyavp3kLYQr/fP8p
j+rbm3eX9aa+rd6/i6rCv/+AX0wP8eny7qn/eDnz//n37A2Yh9k7z8CZT9rvLv0Nm/+mm++bbPM4
PW8ADdmTQjBCiHyJiSv2XIYoJYg8YXa/Hu4xeYUk2yF5GjhD5L/HO4nIycYO6Sa/eUNI3D3FiQRd
eYmIFHsSYaKoYveI0Md73iPyGkm2Q/Jj5AyTk8VOYvJfm2zyagNK/GYWjO2BaXIRxQ8WzH2JjSJ7
jCrMOXfR3WtmwV4j0XZsfoycYfPfix3FJhqL/C0tGNsDnSDExQ9qMTNkGOM9sHBcCS7uoMGPy+LB
kNnfCvQzZB4GzoH5tpPA+Js0+quwefSW2Mg9wpkQCqt7tYC5f77xY6z2BJZEYoYficHzTeZ1Mm2H
5/nYGUL+f3cSodPb7t3BJjOVjt6SnTG6J1wusKL8HiTYV56DJPEel0DeFHoAkbxUoFeLtR2n2fAZ
VKcHOwnVSZHXm7e0ckzuARnjWEm2FSSMQJMYx0RQ9hKeV4iyHZingTNITj7uJiTRtY7CTf44O/+c
OzMgBZJJJd0H4zUjBS7fkxQpqcD83b3E470fCNsrJPoJNE8j59isdxIbv0gLu7kpHufnn2NDgUQr
l3PEyPadB/E9zqRLxYxFv0aU7aD8GDkDxT/bSVAmw3xy20fXbwkL22MEU9jv77kYmu01GIk9jFyq
kDujaa+TZjsyz8fOsDk92Uls/CLPb6/r6Lqp305n2LTRc8xhn9mqMxJiBdQFok1m3s0rpdkOzovB
M3T83dxqVmDNops35NHE3eOKc8zoPTBoxqNdcD9dSRlxHz4wM2qvEGg7OE8DZ8CsdjNYs39b2PBN
HRwCrAtUgim8VWVcuscYo0DaHuICM2BeIdB2YJ4GzoDZ303XZn2z0W+4zQAzo65Ckjy6lTNmhjHb
E1xR6aKZKfutINvheBg2A2O92MnN5fT2u91UyRvar2lnASefght5rybgQj53MZXaczHANYXY7l4z
VF4j0XZgfoycYXO63Els1mka5UVUveGuj/Yw6Akw4Yf42Szs7Ko9zFxBufsjefM8RvMaibZj82Pk
DJv1bu4up7ft5i13fUibUS4Y4+BE3r3+ZsUEWDFOXeneqw2wgufI/F6e7bg8jpuhcnq1mxqT30Rv
GooBWCaHnrmPsf6ZDwOZM+DI4PVD7mybMVv/XqDtuDwNnAGzPt1NYIruLbcYsockE1yy7QEyRfcm
r0Zg9HB9FoxZ/0aan0ByN2qOx25ysMlLPry11e3waEb+eRiGweYCzrzi9IEfzzZ+CTxMuhyKG+4t
nGKP974Pkb1Opu3YPB87Q+j0cCc15uits5ouuI0MaJeU95YKNpAXtMwFGo0wpD0ftn5IrT3fYH4v
z3ZkHsfNUDm63E1UYEqa6+QNtYbKiS4TV/CH2ovZxg+BZeJKKSl+cPdndPnoFRL9BJmnkXNsvu4k
Nue3eV4Nabt507QmWDVXQVbzwVlB83CMlHsudd1JrZ6I23O9ea1U2zF6OXqG0/lu7j3HRRNVb0zT
0J4CpxIJyGzev2bGDQOI2IXCgQeQZlvPq0TajtCzoTN4jncTnjN7GxZvmTmje4q6UPJHxVZsMEF7
UEqDEaRoXm45v5dkOySP42Z4nO1mEc3JJspvHyfmDVga36NQpQGO5o99/jkPEGqPYIEZEOx7uGaq
8ltxtmPyMGwGycluBmZONlW1udZNdVvXbxmdIXtQHwMBZMgk371mFA2KMwTiUBrgzhTl1fL8DJsX
jzPHaDfN2EdgA1AefPuGqkM5lMkCS0MPIRg0c3AgGEAZJVOR0xN+z6nAq0TaDtGzoTN4Pu5mQOAk
muAp6s0bWrZp+hXkzR652kx9FNvDCpJmUD/4eNPH2oxXyLIdl2ePMcPlZFdxqaoI/jUmepykf77n
UEgmEzgU8BRVVi/pGYSdoWCTQP3Gg+LM4jUnk0S/F+pnED0bPAdpN73QaT6Kxr4lQuD9CwlBTrY9
djPVPIMPKjF5INgzL/Q1Ev0cnvtnmWOzm5U0VxFknd/UA50iBJi4CgC6Z2SzCIF09yb3lEMO9P46
xKifbzuvkWg7Nj9GzrC52k1OMEUJvxY2eZyff27ZGAHnRhE2nZ25e8HcP2fTcNoJ7BqCitsHNj2z
bK+RaDs2P0bOsDndzejN56GAo2nh20KjlAA6tv0YB+Sgwe/EkHJDD0GBx3vfs4JXCLQdmaeBM2A+
7yYwV7c2gwrnx8l5A51hkL3hBP6ZKwsU2ABeSkBN4N1rtsm8QpLtiDwNnCFy9XEnA52nha31O39j
C6gPeEMCDf4Np1Ao85SDBjfzhTGD6gAXUtBCPFR2zI3Zq+XaDtP8uWZonfo7jNZik7ytsyOh2ExQ
KJ190JUZpQYaB+dsp7NSPyKiz0nB/Vz/XqpfIfU4eo7TYidxOtPRW1alwfTDEUE4w/EjLfBcl6CK
E65QqON8SMfNSNvvpNmOy/2oGR5nB7uJR5JCneCbnn8G++ZSUJuHkud5KkcBIYB6dITkA5EGnXqu
M2evkOgnuDyNnGNztJPYXGg4Jv9uXb3tYWioHBTEJYo/dAZQc0cHKgsxxN6mA553r5nOvFaq7Ri9
HD3D6WK9kzhdFs3/G6YAOR0EZ9MJfggXzJicOyVNoQ4azuPeIzVjCq+XaztW8/EztC53kyl83sBp
zzys3zT7BjwBY8ql+2DTZpzuPvsGde2PkR8Imj63ea+TaTtKz8fOEPq8mwGE+3X3yHvu5+lNHCJG
IUIAJ2/vtWWOEXA5QhHEtsUsGfdaebbj83L0DKHL3WRxH2/7N+0FgYFFU5eBJXtK6TyncVDMTiH2
A9UfP6p3nqvPb8XZjszDsBkkH7/sxCZ0/ctWO8+V5sUn//c+Q5AKhRJQ+oNAz5CBajY48vnYQWWm
OrMOQD8XaztCs+EvnmQ32gt9qjf60db/cxs21a9D6hpaBzyQ61lu9K4zh4QKHCJmXOB3cvxk/u+k
nynIp487oSAvpIYmXJ9vq/rdj1j786X44qP/q4ZAXoAR2Pmhj9Dda7atAEkTcEwHSnZ/kLjntuvV
Ym1HaDb8xZPAM1/tJlRRdV3kVfSW9VFQFg0xHE7FQ6RgFsmB5KiEHYbDEbanFMMLmF4j0k8g+jF0
Ds//J3/n5+3UnnrOLTb1ZnnXrO5ZR7VfX717emihNxv6QHS3Gr/7GV7f/PkeDkQhcESfmuBNX/KC
Iv842vS3Qbebqv7zveMCCVdQ2eNCKgIOiwgXvq8DpYdLCnxaSA9BCaly1Z2yvn+XT3HUP99Dbokj
AdUmDAs5EXTQ32py6KDJnthTQsJRIAiWQ2YQCfLUJvC8SAeo33uakIff3+VNdl5EeV39+V4w9P6d
uf/c9IQc6A30IFNTIoRB9Be6XMD1680FOCPwcfx/IhGxOMWVPuxLLCOvMwX3eDyII1NKp/KGHrMF
a2J1aZKyTL064FHgo9bl/SKs6qI8sDgLAt8tUnE4jpIFy7Qtxs6rEeo/NJRlbB/HcnA+JCq2n8sc
QjR+a2gY+0OQCuO1pGqP0y5zSy8NeEO8JkMj84KiEccqFrLwqs6O6xGPNfPyuFDLMZXULlsc99qn
XREcVlVgWo+5TvldxYO8dlPdLmpXhctwRDT3tIF+iv4A5xP4AocdI8eK1HpRqUycdFAN52Vtc1Gl
xFnJCtPQg0JjRBeQ2IsuTRwPH3qN6lMbkuwii50+X8q+cLQfu33IvZyj0PVEbC5Sbtp9+Ppyicdi
OAg7oQ6JsdER1u5+HxHreLqIihXPufBJpROYzI4keNHzoFyxWpLPqUqIF1GbXmLSi6XS7FvYDuaM
F4Na5COl5w2J7botBrbQmJxrMVYLngu5dIZIeL1x0nMqnfSU5t0FR13l8zS1qWd6qa9FQMw+kwX1
rcyTI5xl6SISfXnRWiph2qGryknVVOy00zkF2ZqxOUbdsiRFcRoYm/0Vt0Kt2oQNq4pHrh9aWV1A
SueaB0GxwAEOfOHo0hMV/Efz8bNiDvaszHLfpPyw7YrMl5HKL2Nb0Qvaq/6IGtmdRxUqP5hEf48J
1RteiG4xhv1Riviw4I2NPUEC5llhnA9t0WeXqU0yP0/S6pTQRPs1zIgfqOSDTeP61OmTxo/gYOWn
pB8Dj1WkPx2iKluYnpMl5iCp03fhArVB+HF0pZN5qVuSxo/zQsHXxrFdImPwEdUlOhxQc5PC58/C
hqUfZJunejH0gbqQETcfXMJab7RBHHgmHMdT5tDaj03r7CeoL/ZHp8kvEIEVLUVTH5OEsaMhJZ6x
lK0wLPuToqfj19ZKHi2dutaHLNZ4YViSlh6lLVuUSdLtN3EQrpyyOYKdpDpEWpy0bVVKbxR56pWF
G/tu3DsHNE/bxKtgDS56NGReEzi1L8b6ynHSla7GCzca0CqQR6xVvVeV+Zeha+JzTe2ZU6dXeLBq
oVJ2gUuULnPXXFdGynUWF1cD1bmXkupbJm26SiJSD34WkSPOutTPJ6SGGycMjFfg2nhjgz6zRvV+
O6jgwHStc9JBzG8ZNCZcxIh9BWNYnRGT9SunsoWfJiFfD2XFrphwOr+PZbXIAos8hxJQK+dQBpp7
QUS+tjIol43M7H4qS7KOq8Oxjo7rrNZeWY/ekEeneVBFHqRGPMeybJH1cbbsOhOtki7ufZbE1YUb
0PSDcXm4bmOY5mFM6Boyyf2HrE/H/bxOyMIYY/fHpBcnzLaHg6Xd2g4sSBYdrroPHauvGjw4B045
8NOOYZ2DghUV69BlHjssVYsSWxKfD0FHs+Ou4KeZdb8XZcGXQozqY0wHs2IkTzztRsH5QN3ojOtq
kzPD1rzMSm+M8EaYlteetqj+Vll4ZJRps7AmJUdhmmcrRDgsaRSmfpuxdJkOOj0fwOx6ugd7B20r
isKX+fBtbFTktQHY57aBNRgN/fBNDX0UelmEysvS9pc5EqUXunl2VmSaKa9VaWPOQx7gNTWdrvYN
YdJ4KW+RV41xsTZJGxQebDfpojC5uqhj+ZcpUOeHpMerTrtp40HNd1R6jqhdz4g8KwKfRVnTh37R
8LjxTCScFR71uHJJna0GXfag4rnp0r650ulQYXYwtHl9mOVIN7C3OOV14sTF4GkWN2jZ646Is8S6
RePFRe8eJI0bj8c9s+JDD+eqL6kNQEWSDpbe2tYt/1LhyB7qMRsqrx4p/17D6o983JSh9rETSOZ1
wsiLMnVcsggwsocFVLUdlkPgrGoV5+FBUNbrIaLhmU6b9NJ1Yio92zpyXycBLFw1dvqrcVm1bAnL
DnAU6o0LAW3lZa6NYz8canYcUosjTzIjhTd2TbBujQv6Qdu29Wg/Oh8MmPa/8oShzoMuIN1J3VbV
+dCTEi2kGHrrjTg3oRfzhvYe68fmMwpouSktir7CnhzmXpc1JxUds7Og5eov1OtmXOg0oBdOm7Sf
nSQdTzMk1xKL9DbLqLjhueKRF2laNl7D23QZKhatedGuM7C2fgX8YVgMqXUzTwUwi14ca/eqaQd+
nIoqvXFiFAeHWUNI5QkTdR+Ckokr2EfU0vRjuGqGgTh+IaUJfJxgHa5t1PfXSRQpBsYoDK5Ukrfn
vSwRrMpBO+dRLCrjEZrZr/EQJKc0NWEIq7hm0icqG9eqKZMbVpfJhenyy7RKO+JHYx6sE5xkC5xo
UFZT1OXZWNIy8KuucgePVFGQLQdof3diUt195d3Q3QauLr+5jLWr3ImV9ZxQhcrry8E5tDhuz3MO
9sajlXWuGRqqs8HmYeBRx60OGjkYeyCdznxTYZ+7/jAGzdrgmnaLOIrLwVMyiz+XbsSY5xa0vohZ
0KSe09PyVNQmXYPORfF+Q5AZ/IH1pQeSqyWVFn0NVB2wZR6hpF/g1uH7Tcqii0AZtF/SQfp50+Sx
V7os3gfzHLsex23m04TI46Gry0Osa7EQhqHF0DbVIiWw4GRqRr93LVuWiJe+iEm95DpXzMOV+YCb
ql5U4Ikcp07bZJ4MinrRy9isK8ls7kGza/s1sXEtvShsKuw3fVV8SQZi8mXN1FB6Ji7HWwEE6iRA
nVlAsfR3Fmr1Seo82xRhVayoTtt0ASY+yLyhTQrH71QCFpH3A1pHEskTNTL5reU2PTDaDKFPQj7m
3kAH+l12Vh/VAaZXqtY68tyM9swrbVt5eUGKg9Dt4X+TsUncg5jq4cJNgrL1e6LxplUt8U3OzbeQ
BfUHrmqV+3FP0NdmBAK5DFHXwFpCVeO5ucQ3qiRlvAwyETqHbhEHXyJV55+GsRbViua6P2qqZthv
Y8fRi9FWpZ9JmqzjMDlHYxN9KXN5Gg7totBZ67eus+zcRvv5UKsPrFbotJEsXIQqk9GCK0PORArc
0MWh3C8FEAuP25Z9V3IkwmOFCa9yNsjBi7OOOR52KB58XEVoX6VheFrVZFx2ZAzWJE7b/ZHxejEa
mq4ahJpj7OilaGx2q2PSWD9qhLwVcWS111a5XiSitp9CLoPvghXBqi0QTTxAc6x8Y1lzokmfrEOg
WZUXBBwZDwogY+aFCYtvDFJt7tnpP8bRKZgW2p0UQak/p0Gffow40vso4g74B0FzbE2vYljgwj1K
bKb8EAFHzLrw0B0zp1rltmwO3EiV2stJmHypXImtp4Ou1Z6OeB0sjSFiWQbjeJQ42Bx2guFjeML0
mLAoug7GqF5lUV0fZKZsV6Gi+bpMQ7ogyfjZDH3X+FDeajchLeU5LUvnFqPIgiMMrt+DX/rCubou
zGDBhD+0YX/69T8fiwz+vRvz482pi/uP304e27//8lPQ+GeqRavmH5qkefquH03IJ8/0SdSZr3vf
MP4njvAvL77wkl/EOR+jh5MPSRjEV3/uI8/CpT8c5btxD26yAK9WUgrn+iFuC4X8CCKF924ynKiY
amDBF4bGpdBkdnKgH7xkOBRD4eQYBHofmpU9uMgYmgJSAgUYCnxbKMOAnuePT/8CRQgLbHGRKSQ0
n3nI0x0hU6YgXgZWEo6zERDguYec4tjmuEv4rYuDulFLYhg4Wj4ybTRecd6YZMMcy2EVl0MFnllN
eq573ykC9D3MLcth+wNFkodK86FZJMrJy4NOZWl1kvLMOINXJD0333lSxz34J0KkMfVDKRm+BVdz
aC5S3csU6AQ3wTXNaClOQxGVhnoZjioQhRluszONUd3lizDlNgE23vEsO8ZyKEHkMMvwcEQymsd/
OVVbwJhnkG6ZpClK8COKAJQaQSWsgi4m03lZmC5YEc/nSOIsarTQ7m3QFXlcHtRAS9lBytrKyoOx
Cuuo88fIQGviFAGZD1a/vj2GEPPL+08V6hSKcaF+EHo/qOn6syjGGFO3EkhENzFOaBL5dUE51Z5S
xCnjlQWXz9YLq+uQac9hzmjy847RoSI+ZqPo6GEtdF4lXlGUwNFOoU6hhGu/FhKW8HMZJZzeotBh
B4q5oSJ4WpYvZex15BBtqXMjHNsisghHGcpylbqspsjLbS3Et4SjoL63S/d/oOD32Ez3ZRDcIRCe
J3AIZn5f0wyFLBzq3oQDrDnhtcik1RfNApKHXhdHTXSWB/A3LMDf0AUE8b1fPzbEMGePDREsiKQR
xTgkAeQ0Lc+gCXkbOcBD6Y0jwXGjPu+Q4BtQJKdeF2Mk09PIwQU+oUk5NJdJhdCoPciWpzAp/6sk
cA5FQIAJaPdUwjCFwp5JoqUO0nhA9oaJDlRuNWAx4mTFbQd0dRm5ARPfbANTUHoVhODEtwINrVXL
NiqQ6X6DChS0vpwWTiD1Dqdfp+MvUA87Ww21iFA8JHlwHagx53a/KE0WDEsnyCo17A+u7WGJ/Pr5
8cySyemgAJxSmxQVgo7Q8+HlBIRqjIFw1M536DwtM+egr/WkEFlfaPgrGU0Xs5H5UVYBq/N6RShM
BI/AA7vMjIgHP3ewzS9VpjObL0peWHKRtVFeff+1mJM9fWZLJNQsIOjuAl2OoUslaMvMljRd4FpU
jv333tYWFgFqEgT4oL6j3PF6S1vn0pCknJSm7orpR2TC5jf4/G2y8BR6hTJLOGDBKAPT9nKyICpU
1UMliu95yh2w4TFYL4hrtgOqB35EAw52vwob+BsFWcxzsKjWZBbzA3ANwdfySg3WdrL8g4ZReTSm
7RHrEwNRsF9PF54rGBTawPkQAg1WCCAsxGx/6mmXGwXRwe9VQISTLeO6MmlzXkJ4xOR+Vw4lCOfI
rIVrxVBmxbBwk3FwLjtjgnWlIHAW+tk4ouEo02VeB14OYeeg9huOnPRCZCocM59Q1YNJJE484PwQ
jSqFb02ioCvL36gphrqTFwsA6vah74ISCIpXBDTEnFkMWJl52eat+SZ5wWPuGwSh2xIoaKOU9fEo
HTDtwXBvPdOGwbXmzpwYHLhwqe9qKspV09Hf6xCbW3HovA1kBIL5GIL6oLuzZZH0SZUFujDfjAUt
Kpe0Slx2QrCmwxEFtwCmQwVtOl5luh8GCXFV25XaB4PfiYuwHANgxBmLxyvrNJU4dSMxEYSetVmq
9pOGT/AUFVWwhIZW8vbC2DgZr8ZUJF3ioRSiI+DtwuwDQEWuNLxJgauOV27W94AdheA9/KhGFNbu
wvCKVishwVsjftKHERCM8u72yg2doQPPtI/hKwogDyB55OQTN6gNz5JNX4m8NCvVWtxeMlqM9bG1
SWC9NM0syXwI+mX9Qchgc/2au3nArlrUYlhkEgIR8V9tmRdAUX692OdWE2Yf/EAJ2X0mBXQbmi0N
Ggx5iJVJv404q2zogQ8nTeV1RVyka9qUHRiKX99xbo3I1GmKYNi3oZmx+tsdK4sq3WW0+0pHiF1x
v2vYZP5IJRPYvEVbcvEtiOkIi7AjTV2FJxBbkbBOfy3G1Hv3hVJQ+Ps9RMJeweFP9TBgyS/N0Ujb
pnSUyK4ylmc19WoIpTm3RakhDnmkkyrHSxvIIjpvKzcEi2M0LyAB4takLTzoMtOlrVeTsDxKA1dc
9pBkgKBI1WHRXtSugyK/5GNfHMEiQtqDQG0QGY8FAk/KrhGsw6LVwC7WQZzUk+a30GbgbPp7Q2bw
aGJp3+7/+onnds2Fw+5oqhkgd+27wSd4+cSJCHTelZX81DY5AhLLrSVAYttxWrcMSBY70LjrYdn2
iQKnzgvrO2brCDMtadrEHQkug15MS5qU0ZjZg8gQOpnIcqwQXpVpa6pof+RDAloXdNnEqfHgZqCd
EpegRr9+JDKzbC4wIBe2TbBqgCDUFc1MdUnzbCzinHxyawi4mVVtwkmA2qHNpLp3egxnygaQLdD9
pOJgKyeTYk0JG42jMdB43PPpraJMoLlnqmLJDiKInMJb5dAV4jQoe/gURPSmRxzCDIIWiSMtXRnX
thQSYbBfwOP+5tFmHgA8msIQkwQ3Gs4jMuB7L9Gq+wTLtCmGTzRsJ0tV2xKW1piOUXFdIzchEMeB
dOF4JUk+7Y+ZU2AApBdZGg7LMRO4DleKOk33CViqhenoZExh9dF2BGuSR46CJQY5BzNZtwbM5kFE
TAdmrQZGAjeM6gDBb+BjYZiKLGQwFXUtNeRBeNrEoBJakRh+u5+fyRROvVGfHNvze47yPJs601EX
6AKwK0k4hCcU+hvVxd3IxCBK52ObyQKswz29JRpCU4kPnqUO89+Zhdl2NN2SQR9vgmBbguroueOF
4gJYK+T3PlYNhhVSD9C2ItqHvR/mh8WGQdoh6Jyih+BsSgeY8LQNcqAsYPRgljrbp/W5FJUbxCsI
sLpgDEAh2wsL9VawA2QOKH7d57BRPcAWll0OU9mnbg66Alo0wREm/QSEE0cYfqghVu0FKrICJOFJ
AnsTBJomP/XXs80UfWkT4eGnTQCMBDT6BRY092yADlZOiPrho9aDSAPIWSbU+EGHgvhUkJHZYVlq
yBy6niJExdqztozKQ5RC+Jx7BtiOc2TDzGEnQaYl9cuu6MNrFKXooAsaJhaJzIv0BhLko73ICpHB
H/EbcdqdsRajfly4MQTPjV8Cf6yaVddxtz21pQ76whMZyvAxRRZD5ja3CkO8sW5s4EG6ohxjT+et
Zb0f9kkLytCOthtSr3d4zOKVIrhhlyKtBxb6qMdN1+wb1WkcAH8LwnpdawnMzJdj2o0juLWwFM26
T4ag8crKxGLVKgnBL545/fixEwWJriCBGQYLymqC/QH8U8iliLCuIOkXkS7xQ56GB1DGUC9KSOWM
R4HKEdrHHdZkFTqVq9HSJEXGPg28DRPnkypQ33/s657WJ05V584F7BiyueFWCPtplG2YF54pCqyr
D6of02Q/iCC6sRoL5maFp5KCEu1LO1al+x1nsZvfaGKKtp9ikkN5q5q665CfpF2F44M6yEvuLsAP
4KnYDzInEadQbeEkyX4rDKlSfavdnNYwyz2mEOI+GWnRwpIesa2M/gD1N7VAyxxybEauGxVEOj3O
eZ+U4TJuw7prjzsehFG0CljWNfwiyAkt1yJmOnRXsFYExEVNOyLY1tPKjTrlhQ4TZb3QgR3jYd2F
laOj/S7KYLfxE9UxMLCtiRr+pXAawas1LI7OCXzICVYQX2gMsC7l1ZD968UZhOcl/Kjv33SiKIVr
cIKIwe1GSC2W38emVKQ9jIU1ITnAveNI6Q8xTxq53+cxzlKPs3baFxF3InickHLYVDZ9MEDpkR9z
rXh4NnSmM/I8Dpy4S1cyoQ4x66QZlNueiZjySHmlUlNMQtqa6+RKhkHgjEeMpRXMlDOUYLJPwGqX
mh85NLAyPYY8X4TT8zjuYjdYQp61q8JlEcHRNeuDyZpEGlonRWSJQj1E5QKZJLbuIq+Rw/MvJCQ5
3C+LU6U+NaFblr4F1xtmlrhNBDuIj4WevgTkB8rilaWaOD3TFTy9bzTOqVjFuptmjKZ1Aj+KStfO
ZZ7JyeSztg5d6auuLmABjDnwjf1a2Qw+Z+4fVdd8hOkrY2jEJ2EvqQK4W6oh63KZ42iCBxumCf+M
036a55xBHUu9cBoHKkIOnDxxNbstS3BoypWNImBafufiQZZ+5GreOIAga8rmqo7zJsphvhw9FvuQ
lmO4P3FjOYkcAdJmvBSwsuAOFC6V3wOnnxaYsM6EPB8ceC+FnAG817YYPgpbrFt2IEMLRWvwjA/P
Yy2l5XcIuGl47/+y92VbduLYtr9yfoAaoodXmr2jbx1Rtl80HHamACEkJAQSX38nDldW2nVv5q33
85KRtndsQEhLa81mKXVKZs88TWgZ18lWAgCqVN6FGIsfs4fupsRX5kNwPBxd/PfBsJg1GiKV7zlu
me7p8afYpPw2Bm4ePP8Y6uD94/8a5PfPASmI+G0Oih83EE5Bt77xHsygPvdT7PHQc7Tj7NQKvALr
yTMKcCbLKn1/UXJfF0w1VN5Ws8spLD1ND15s9dl9KazEKK2RGPGRSAFj0zVgDrqWFSf+SHqZQKtF
rNEc/MJb+T6CUmEFIa69P1MX9ajRaiWnbAsvvC2O6py8v9r36ZFRPmJ8sgRsCWnTfDwe3mW+wzxl
oT4u0yVdhr/0ciZ597IHfWKXKzxpfAzv+0TarQe53OIhj28Bb2rwe9A0x5hdZumOW38f0GDfdvxB
jrFMoOMh6cSHyx1yMafOjABEIu3WW4k1XQ7sQD7Mhvfbr3k0v4UZmzB9TIqMFQ+vVyS79wZY9vGF
EeQ6ugbDWuDHOJFjOYg9Pe5/shnrthc7spH1p4kV+N5ujkMWX3Dj83C5jt/nSj+YcsnPP4a8HFaN
23F9zPEl2AEkLj6onmOfX8N5z8gLMrehWBs1B8vU18QwiounQ4cD6ZplVMA2RwAGgGzwmjp7mUt2
LGeL/RV/x73NhuLEkSw6fwW5y+jkxZJIIkQ9lsko1ooaBtgwLEOLz3fLbPADSWM63onZ4r9ebMDt
IH0KARXNwPLHu5UvFKDApgdcHfyzXF+ziTpUAdTvx9zfSoTy4QReNkKEKTQI/qIdBbZY0bpgoqW5
TEtsVe4TydyAeMNGKTm/+AEnD8vY6eFkuxH17lefGHSMuFBDh+E4x9/XDFQ6IwbM0I3T/TXuCrkt
L3O8dVt2sbw/uiuZwRDFoMw5noizzUAvspMQUW7RyTF8oVPHrAFedUzxd/y0MHzDCIQ2Op536fsI
PzQmOD4/90Afg6ofd+DK8HPxqawAWfhM3MYq1PhE5sOjhl1TazCv3kGWPUxHTU92mjWNLhmdd3zH
/g69UZTlQA3nNOGAKGnIUfoKgdppqpcRwER6LXh2rKcl2XqA8IwXC0JlnFGPPc94RJrhhMr2GDzb
xwdUENmCA4sfxonh13EEK57y04b0jAZXGzVa93dlPBwgpbTY7m5zTuNseUwAY3naOjoEvjtlm0pH
0wC6gIumygECZZ8TFocoybEZlnj5e5BAqHWCFOXYNkRKj+mmIx1i8r2P5LBIINFxT/p4vdr2VND8
EWTyFjxrJNNAFXY1l9lnxFvML5D+O0ZgSMjxDFRNAYI/yssDpRp75KvIrEshIQ3ISohbwrfEjdl4
l2Wz8hTiH2mW4Peth4KRttjR4jGtzAj8O6iLMcz1KxDJjS8fCJsHxmqaguN3T1uO3Gb+Vq79Okef
DC0ATZw1tyvo1CDaDX/dExslsrLYHRyK/TCUyCnzPC1taDHLxVBG9Yq/DPK1yjcwU6758STv73JW
AwDiGq3o/fFY38PNOK5H/Cs9O6IJsv9j8UJQd3xi+o7e0yE6/i4NSYBPeOaPD9IY6IRoUbkf3EY/
UoWlzJAt0rt98aFqwWbnx6osxfEvP6YsckpEohJmKfzTOwR/hNOA1dpBiJVXYaRJ8WC7nG2y2gjE
pJ8T6C7K6HKbp2OVs2A/4EADngg/EqRly+W8E8zvhIB/uANuedw578E0fv5xoVSX2NJmTJXg+b1i
m/phz3k1TMomj/w9YPF3oHFGN0vMhmCcDxDS6EwnSSOYmCWtujmzwbMFhY9nXjaweOtVH7EjjesS
h2vk63jclv2+4ALJsY9U0Lwei1xFB83YTJs75mRO94j3FXRhkxBtB6kaZu/7gAAHPoIeR9NNfG9i
wmC47qJ4zIu/Ab5+KeiB5SA+YAZHCG5Z+B+wMhQkSE65ip47KTPcdc6Yw2qAom28m4PkWEGQHB6r
a+3n497/prr7ubY7Lo9WlfBrHwci4fq/4KzaQmS7mRxQ1XtoHIAB4y5QB2Al/fWlfgHQsZoIjES4
FiAr/Dc7yvo/8UJbweeCIpX81xyB6gb6uVnRJLmHYPqY3WXWHS/V9gPesEx0glf2Izj+9b38DCGk
OD8dqBDO5ioy0OGY59HP90LXOAJ8O7BnnBCJMNankIXMJwNBRNzuEqnz343zf14QFhEABxk06AAX
y19wRQ6NYTgKQp9mN2GjYBw7/mXuOcLcj5X91w8Y/iI4xxMejQ/SHH2tInTp/xXIdOOQMIgHs6cf
EWPr9gO091ns0/TkElOsp0HRXT/aLfZDI+x0xPMYYrvnwEDgEvwNKhf+PNMx5iiljh7BUL+n6An0
Ky3mSxJsuY/np/F9UW3I67DGneUUcb0v1h6voEusx8osY2wOSC2C7riRQcWz3et1RmV/SkUsU1I5
hBZfI9TP+DjWBw3veh+jnqy3dz5LvYfZvx7WX18jXhyOcSdo7QpINix+ZVmx785L5IL1rjP8iEz7
90RImXSyjz4obIKzWP7/oS74FnC9FL6E776UoyvMz/M0d8hG0HLZ3v3Y9hzr5qEiEpFVVtrghM7/
7nqA/A//PxYGrDBwRfwSDuKNAole++HufVtCkny8jZzDC9BO0EPjkf/6gscX/puFBD4LbxQm6iFK
AVOMP//8gJvfXa/3lF/kU6B5WucCIq/PmcaC+bsl+J+XwqsrwOChxSiKzF+fTdBIeMsydvGeiqwp
0BHMo2gW+PHXT/VDivGnBwNWiEt9P7UkRghBd+afH4wQ8DJ5D2Gv3iPSmTZK3aFGsGjRaOXvZp/A
odfSMGCrEK/SHdVitaRsCcU1dmtIcKDi5QrID6RXwB7Ig6ApY/LCIzdIYRVwPQ+dr2kEyumTmaFo
Zq0eomSaWzHaPVpqIkkGSX6hU0BtN7ELZZw9lO98HhRiaxDf00mEs7vlrFtLSGbsmvUhMJEBUo0L
FBp5L5oxGBRexY8EJQ/wa13F39MKZOgFNovsexh7LzX4RhC6t05ECN0oDY80YFujAAmtjArUCVNk
8QGkWJnN72IzHslc8J7bKJCjWO1EFeHeV9wsItyryehy6hvIhkdImv8FeczYNrvqRyLzPYMCs7Zh
fPe5ODbxfF6BLKG24FnUKgiYg2fBUVWsVwRsRc/q0Qk0tTwDzx+H8SVG2lvGdxm0g4m6HDISHGCA
WTVwVqiRjzqs3LyJ56bjVgB2BQKTg2Wohm4pILsOrGQbEdWMPvZp9FDOJSwXLZuxuOcPqS/XXX4A
33AwWsgBSZTdycWARPjQK6DNrIEICXKCU6fnMBxqESLp/N2j9DTFVZq5LfocQry5FHeAzah6nMpy
4FE7TCYgqITRtN0tNQxP4NLbSXq822Zz0a59RQIgE2uN1CxMIZ1NoJa/4aVZzF6Bjt56VNNlocGL
9h0x54SMy/aWEcF919AECTcEqfkk9McJyEsA1eY75fYjFs3gw1l2UwjE7eE0dWMGg8ePPAvA95En
+mk5Np33qTF+zwanfOQo2XQJRQxsSZpkAvYVw2SO24g4nDkbD9byA4K4LJ6hfIexQvQpPEAdY9tz
6vt0aHy/0XOfrPFFT+L9Umi3XgDJkE+5zqLalWl3l/fLSIAZr/oDxaS+SFgqTYXVBwcMFP4fGell
48qQohYd4+WMYheQUjSl14UinyXHcpw2ld1kW6+aPOk6vF0S6NOQu6QdZG/v92FcSIusfGkLT+Dl
4SYTXztln6MwUdc6Cdi1WA3kvwYQNLQv7GKVtmy6cisec9XN4PVV/603M23GDnpzn0xTk9Jyhlwz
gl6fTmCBJ5Um+OrCT3UyTPlpw1deFqjH3rST9gzdA/02l3w8cxeO8GeUQ3rqBiKfVQJsvhoB0Ri4
PCR72dxefBmDKUUpb8WHrYj6lkQLuUpICaWvDIL4JgFMd9KLQWdh6IcfAR720CstcfktBNWDeiZU
4dMaDV1/Un4K2tCI5cmsCQAHhILGeGevoOP2vErFVtQ0L2lXfOzXqPSXUCDYryZKhrCVVi0oc3rR
+WrFWWm/FQsk4E1AA30lSsgRmiRchke3xhx1kpDXqVnCuYaOXH4hg1E3Lk/ItcnCY4bCKgcOla3b
lUM6e0tyvl4C/Q6ueh53UVMg+n0Ltw2OjX0vwg5lswo+bWrefpuDwNVRH+5fjBlkBEWBgnxw3w1m
bjcqqMhDqW2j9o27q8yymVUkVP2dD3MEYpRU9brFY3wFa+GorrSb9SlSFp6dUbgKSO8r1O9fiaX0
LgmxfFZjlwbQIukr5sSaN6mXcZvky3SnukR/8sohJ4OXaWGmshwaCA4rF4NUObBx8gXMtKziaJzO
EkBBFRGxPLpw4o+m8wuv+bKwl7nz80ftlIiq2VlX01CroRpwf2BcC2BuWHiu2+vEFdtDCXscvEX7
OnwZhNohyyfiFcflQWSu1vCxBIlwqSJd1FYTepX0U/LFFJm7GYD3r6AdEouL0qWiNphRkVp2kxWB
7Ksx5OUXHSCpaQrkZwOMjmZ+yLaMnxDos6wu+z2/WELZPUCnA23H1umXSE7qvFoXnuHtyr7omL5s
qJNf9lnsxXlWCaTZs2C/eQzIuVtya1ukgf550WVKK53MYGw5WyrSretlVnJ1npGHhhXLTflSTkv5
FjsVfxg0lW/rvu6/WUzwZs1ldJtAWHAm2Cma2c3LM/LLoEq3ab0JtOGfdyKnczyGFMoswMl3nScJ
9rLDlUiGvgAelPLsIgcxUyszDWcON90LtF0x7n+NrkIyxachi80n4HLzQzl1+iL0Y/kshN6vmRnm
1uUIuSiDBaxVCVmutE22h8lQ/UEXRfI15iuCQzT79S7xAosHmNZ9GC/22ul8u+w3F0vgNsV0ppmA
Y3HOoLAE7FFe7oGmN5R2+nGPiu6lAHTyad6L5QM2fFhtAp3f7mGwQMOU9aexpOkNGO4wrhdRjk2x
+ynGfNfTaWeBfOCA4B+Yk2quoQwhJ70N8ye12IShuN73G10m9hpCJQ50QMgPLN5LgZgtHLwWMAuE
4PzqVe3JfbGyGMi8Dr4FNIIG7canyd6XtRcOuW6TW0DaxQ1P4zVfWoJms+NSjaWiN1ug2ANQlvEu
SPz0Oi76C36HAejtw1cjkMEMNh/uIIGH/DJVYX9VShV9tgG1Ww0zCrmF1Me+9NG6zucuGuOkLrsQ
Xj0qdXEqiZjKK9EVqgGPm+zVCr67Kcpd5NWwL+VaiZhOdzIA33/tgznHWGdkW/TNXK4gekKnw+1y
SmZxD8tE8JhPZa/qzOlOtl2p9NPA+lW0oHx9dy16Lvsm0FMKESKlYXDO4UHan3wxadudj9SDNOXs
cNI7x6jJjfErjppcj3WYI3OpU2Hpegu0ZDB1bEP2Ycthh60lGbMbyPVoCB8dUsTrBYX48pr2qP40
4ohWS5ohcWITZEUX65LlV2nkyDR82GNPoxVG5JmU9ipCsCOXRQJG4DyPftJNt5rUPpcB4wMUOGyE
jUcHlI28DpLSPfcxVDNV1MHAKX0Y7OcNheZQE3gIyc1WDm6qIw0c//bwx2wNBHJ7I4FsXcEf09do
+M+vlsA7M9yPPsjKPcbwT8TBZ0QiwQ+VloIZ735ZkqFYGp8NGTyekzUS66EAvVnDLRiJNgnt2N3w
DuxsJSbAvPW+uHmqYuFB/OR24BdTn6SyZSAKb3kPmLQZXO8uYoZDPZusIF0OSGzQ4SVnWoGOtClM
IdEG9jtbIjhf09LltRhoYuAw4zGgOGB2r6EK9Le1RGoSa+Wjs5Sw0LRs7SIb1UjhukDW4OYhRduq
vMuefJDIHImZLXw/1oikCz4gSdDjAHkEobnIWtip4VFhc+jKlos8zLtWRU6m6W0YrJl9AZkr6MUw
F8kXtq6f971jL6yD96ZU6VChTBDPG7QdLS0ojI3YPAiCRKZBf+U7zKTReKfj3p7WTpe1mtWuqhwy
TVUJkYpnPY1Zo3XmKwtnFeLruoivC6P7KZcjaDzm6C0YxoLUoTPb3OzYbJKH0nTxcw4BkW76FVgP
5gMmTAU93PYtlIo/qnkyRWvynN0YCQOhnc3CWjgWV3oJ1JjlVSBcCUvcMDfRNMMHO9P0eeIkbGFH
ktecpsFtxF1yHSmQlrA7gbwuURY1UURxbJXN7Xl3UTRW6I87igbmmdm0KszkHfSD23Kp9Ear0mzE
1TOHOT7JzKqqEt56aEghiLSXJsPDtR4g9/NOcS45Be89nwfwa43Gotyq3XN9h10em3+fcZi7B+QX
uAX6hF2nP1l0J6jtpLrXoWfhZyBv7gTRTnmWpBSnXOXDA7x8Go7SrPtIJvEyDlCCMRRupzyiwye5
RYus0ljKTzGh+spGMXUV1W4o6h7g6BVVER6aESDcvVtrFLvx/YCyBNbvsP/Kuzj/zCkLP/Iw3m5W
MLdNqmZ5GQMyfgX4HvEjpjlVxQOZbzNKY+StCI7HJEy+Jvwohv0kjl3bReZNwljVt2PWgwgFmCyz
yymdelkb2AsXcE27BFiYb0NYxyPiSJUF/ZDejspEb13XLbyKRtxDNYx5V9Qc31sD/sKc6LxKL0Vm
o7xZOgg5YQrE9n0lYCj8p0LV1tVcxTH5jI1301UZFNt6ESw8axY1BBf9nEYvh24A9taV26r3gbpP
Uze82bVQ2B5QeZ6kpVBDSZrGN6Du9LXyEJVUmiGluXHGqjceLa6vDWDGterX0X1dFo+1gkWJOs0q
oJjfVrBWawVGbm2nYY2vAFLDmbj1sFxeHLLR33BWxkpPIu+W68SjfqsCpCNLM9I5SNtgFtD8kn1N
Xxczjp9ytbqamxhWQRLMcKhtefgMdq0ooQpCDldly9aN5w1J1eHJnbbWzV0HB6IrkXpCxRHIu7jb
wqC28KPCVy1IqlqtVjgMoEjBJKqTTnRDwmHOWjNQKYLXA0eSptujjF1r6uc+Qk4dT3T/OBk78ftI
hhvM4Kuh8J9h8spd1Tq0bPTngETDlNxnNqZFxcO5j7+MkI0GU70GhRvoCYQZd+SWdzKTZY1q2yWq
snsnjK1zbLjoLdCBvyrGykLNnfhmWj0V/NoXNIpJbSwKMPUwrkCH4spB5l3ak7Zq7j8yuN8kazYs
FdAocOPEk65WN8tsOTHkatOl7WwgfjezcWvadtA/ialNZ3Btz5RE4F7OCkKpZWrgKg/I8DBYOKrT
1ySAXMoOUDKDA1ghc8fj/yaCMicYRzNMvilV59KPKVim7vkdrA3UQTgsY3lAo1FInbpGN6CDuode
4OBBsA73/BtMj8RlZ+iqd6y3OTRl/8nC2x3AbVcA6ApQ2dJhy7BFIBzD394BUChuFiSU7o4MJfFJ
bZmB6/a8g93C28KWN8jhLS7stIomHRfrp+vY4vH2qpdQWZgaopdY0Od4SeH2bjMIVfv4ilg7ewkd
Ur8gx0HtwOaTUsWAeBwssuFQId1GEHMhdVclIqaHfd0sRXLul1x4GOe7ZAWS2teQVNlxS1o2uaQf
W7VBcVMCO5hkcbMj9StaGowZBQu2wjVrqzCZy6TN/R4nZ/B+4lUVdnwJoK5ZqkjCfFYlFmunhdpE
fCNwYO9gaUineSszU3bNqqFTcdUezSAf98z67yr7q7Jn6wPA0vUCOHB/I+HGrnmU2dsh9F60KhYQ
a60liGAVjM9D6bb8Er0O9ryKJ+WTyk0bn856IVAxugJuZphzVv5N7YRyhNZE0CrDPmqbJd79k+mD
zSFBCMYWGSgqRDqoND3rLFlEQ0Xh3oKdOq+qowtJCANsz9Nmw2k8XzUBgV2ZYUVpMO3BimpED2HX
Ip3QsDJ3KV+/sQDm4KBGRh1N9c47doJPa4X/XdiwgDgnmmGapSSRsk08MRehkfknGHqT0NQ5jZis
ASj2KSrU3Js7UWTENhFJ7fIR0gfIJqBhhcquhqZjXpEghRF0RQC37hgqb1ElM/LwWwfCzVVbzPM2
59l4FcA2DCm7TWGugLZOCUg3Ig9HczGlJSipYOnO8C3gxeSOBVUMbd3FrMZ5qC0As7cdggXMDVo+
2oBIPOeuTlmo3IPHy26SkhZlO0Bb8VsA8RLAw0GxmwBh2HxGcbl1j/kg9JF1xVF/gQwmu9LoodO/
IUTG/hyvyfAkt5jeQibJvjEdYuSLbXeQqx1Gb77vvUOrA7K9FC61D5tGW5o7BRsb2OFcSETTXMCs
wNPyKQR8mDflILfLEKBF32zQxvxzixP4CFNukospQQ+BedPp80yZPC3RRD5m2oQwmUOH2Olxh0Lf
7B5dcFJ/B09l1DeRNStMXeMEgXzZwwN9yTJ03IBUfIcclNHN4XbL8ZBGoBqGPzr30QkMEXhWEsNY
2LA1XhF6A/gd+mpROeSFMTPw6LLJm9vYKnvDonAtGpIylZ8ghFAfNpcvUB0vE54SaoD8c6K7AsZ+
JOD3c3BkvAYtF6cKObXvq4zTEnIUPvddgw19gPIKcMnDLoAAoMOJUlnLVwjsmpiIvt1nh99hKeR0
kI0I1ayx+n0z3dRG1Lh6W1L/KUe0WK/dMmnVjPNaPJlULxaXS+F5D6DpuYpFJG/jkUbXRTfyHDIh
in4pcCmX1/BzR29+7PmVC5R5gFZvqKEBi77AFWMn8Ax56es+Neg4k29J7xu7+cFUaI4AhzIa6BQj
4q+Ox+shjHx6WrItfQ1op9wdkCseAwyQwlejEuEnNMJhvhIQYtxJKExIm2+pR1FQRnA1zJSkohXh
0H3gqdMbepdgf16RnzddrGf0GwIzdb/FG2DoOJL0rhhF/HGGygJ9Euz4KTZCftSLlBWazgJ7hKIS
Qim2YsqP+hMLNrRa4MYFdYDM41Zb2HsMcJfPE7PBpYaPfGx0z/P7xS7yakFTkhoVOb8BLpBfBJQU
r0CM+xzTgGVvKtrj1iXEPK3aR5ccB39F9bAW25GtEQHpzASIJzemuDDoJJM1exkgcRJ96c5TGq3j
E9yyfaMBbjUaUz2p5zi1LdKX8HrysoM2cAs/dtS7jyVdwkoZS2CdTHkripH+DlkxaZI0WV4KpPvn
MKHhm4QC/SPBr6TotoCBg+T/Izw3xa0DyX9W64JVV9gvECgvD8oST6tikSTEOtgfShZwZDRhIs7Y
D9D4wBYmbooc4hT89s02R/qfA8COpnAoVGa03dor14XyNSjG5Hno0PCqToDqXyo1haDCoLTkcfzV
W6D/uuWw1c/6DRsUF2sDDhwupo+oaKVQTzoxMknvl6GbEeUNzp2FNknP8D9DJOD8IGZwDSAc5X3i
IaXx5y2CVyNqYknc0l0S24lhv4SQ2y8vtHdb+jWdEskvBlmIJalposkSNMWKvj0awYtDzQJOC/qI
oQz7jDQQ3oU70saC+L7WPNPEXVrvgGKiA5NLT0kybcXnbJoWBJVZ8dGNiGNpR9IGeR50Ck3gM8Yg
aEmgsYIcGWk8VFUeXmgsGsjYkxRS0E7J38gceLT5AaEJoV5r1OZ5B8ayZxxqIcXoISLHHJxBg7AB
LbzmxzUuFpQwfewyrV9lsdF1aEDEFqj7YBnq3XA3DNJY2ZgNx5GGLVGxNfOb5fsa+grfonpfbzJB
SlbtqkNkuKCwSQ5lDcT6eJIkY6Qczx1zaz7/0wZsj9KqpwXHv0ELn2fuOlgMCubrwRs0LqsdKYt8
Pf0NPfezQQTkHwzUJbyyIDkh04Pw4WdybiKoOQanyq9kgIvkB+sdZTwF/aRjwaD23Ip1EjURiY7y
Ci2ZINKsRvAopl7iyeUvw3ei66/v62d2GbeFXqsZ7KpoVQjyEFzRz7fVpx7WJNbn37hUh7dJvAs/
BC9HTMRAgi77G6LyZ07+uCJs3BiNwzsMyvdoMfBnTQZAw2Ih8Ev8Jt6vuL6rauJ00qDmTd4l6Gex
rMQFsHz0A8jK91fxv90c/qbnIbAUTLo/pAD/0fIQSlSpv3z747yMowPE++/8aOUA3OsfkHWgqRf6
WqJpQoE5/qPjYUjKf8ChCo0N/EHfWx7+0csBBwBAaoSDaTPwWVCjHP43cMn/6niIngIlJDGQnuX4
kv+mncN329if+O/jLMLiaLYNuyy6R2Cx/Tyzjk5aBKr24Bqb9jyUJ7SRKLz9qNcymfTVQNCWZa54
WRTdcM4NfNrpTVyOAqypgMM9X6oU7fcUuzrSRx7fTgEWM+AopKKMDMgAR92bs+XD4uiZF33a9zcp
21akTehNM1CLTlI7rvWCqmGbd1Yxi85Y3Q0a+CABAD6OpnRoDYaWUgDTgKRdgcWPwWfE29h7ZAZ0
JZ+iSR/uT3RvUf4ZXjY4qtsiYVv+WHTOduV93y/thgwYHKIowHHXqZ2OxmBWwzxXoRsjPSwfci7U
+7L931XzN6sG3jcoYP7fq6bpzaL7r8v/yN//ByvIirceAph/90J5//0fKyhHM5RDpI1EGKVFAQXe
HysIR86HYY4j58mhSzkWyh8rKEbXk6PhNRTvUMrAHot/+tcKKv6BlgfwLWMNpcj98U//RUOUX5pt
YM3gVDus8DCNIJiD5e0X7Q/83+jj5R25gE6uFuz3kQX3ztPLoYCvY5su0FvuyhDaltR+DDlUUsCV
/jR4/xej3XEcyE/qnOMWsCOFMdrn4lze8JdFLNMMrq6CkQupPbmjyUdfqhuz8hbN8RhH+wKyzBaI
CTqiJSMQYcWwmAFlolXSJ0AI9d41kwrYLQH40cvitJRA1PPwbu4ydI1M1ypUQxOsDIyE+po4gQ91
lZ3QPIR/HkzUHv/r0dgLRcCLgZ8DTRMqE7Q+BZ+PzmMokXh2M5N18tVOYNUFwWHiuCHoTunj6dUX
vIInLIb9sQB7wypgpdfMbmiuNeyPCQz8iCNFBRLvNk3R3iteYtMafpME9nHsJts6AGtRUC6PWfkp
jIPWsPzLbnAHYkBNmMHskYEMmCGZ6brWyrFZ0ctNW/4EU+mHAYVkCxt7uy7qsy0jcgZ++8BMjrpl
etuZrZeB13O2jedsx21sywJXCmAEgTz/DHDdV55sX6eji1Vmzc1ktrQaCUrIzOBi+wn89j07EMbv
b/1/g8vfBBeIUqO/3JP/3Ef92I9//MIfG/Kx65Kj22CGNYtE+49wEoY4kC8jaDENJSYOEk2Qhv27
BTFBqIGU8E87cf4P5KWHzBCtOfLvgem/iCPFL7o3dDcuETxiBDEYhzEp8Yx/zvHQE7PvpC/8LbpX
BDuvi015fxLZVr4KkcSX3DkOcSVj6tqkifkGTK1HJ90M+M086QsNuyboFukAocIeLvrQPXXepw+o
qg2JKzm6I4GvYiTE634hRJbQ7SnIvZvAypUrjrF5gVcTCvQLC1UY/JDfd2ky0gBeIzRkuJJ60Kas
YT+Vxe+xyn1vL7aDOAGUktuwp5c0d8FwhVxjXp/VikF+RgeFHMouWMaATg4oKa8xlkl8j3Z0ria4
LGKDIhmsSjDjVyzZ/fKE4lSg/crY31EhOugDUFPX25TRDxOAkw87uhmhsVkom3G3wRs0bP2HYkg0
bEzA1B9Bvd0tTs+Xe9qzUyep/VKivRm0S4IOVc81aEyCjlKlXP0IL5zb4eW9gjatT3NW7RySLLRJ
Jet8HeW7mOBUnQp31zG+Bpduk5tvOA+Yfw58aHfSEBCtDEZJlUb5OerRYfK8UoKgdxES1G49Ug6+
ztw9Zf+HvTPbjtvIsugXwQvz8NiJnJNMjiJFvWBRAzGPEUAA+PreoO22SLmkdver16qyXSWTyAGI
uHHvOfsUeMUuGziBFd8CziyzHH6HtPy7IvxiRaBvamOG/s/1xiXCoOcvSS++4ff+vtD44yf/xK4F
vwUm52Fuwd8r67+WBs9aEOQg10yfip2NnjL+r6WBEhrNND+mIyFdiGh/VBqU8RwPmTH8xXH7ByvE
22Onw682SMrzLMfgn6n7zbcLRGBNrpY3WrP30+IlqeNgpyFqZFtk2vndp/M3BcXfXQmwgm3pnGVM
Ti1vr1RUdmXPo8GVTCSVpQ7eparpREdJ//sm9h9pXH93Ja4RcKal4KAd+/ZKsdSQtjd5s5eKYiDq
9SsxlCw+kBH+8VvCQ2HaSO0Zj3OttxcavMII6m5u9pPIX/Iif4m09CXj7/+XyziQ6gHxUba+++Tg
pqFKw2eKakcFmwAHL/AuF0DImP4fPjruVU5s6KPYfd43R1g2S7umh78fopJJKVwoMPGmf9HBh/j5
m1p2nu/OiMuN50PlAnG1EF/s153rO0eIN5S+JgPV7BOFbIhxz+0Ujw+GNj00A/3un1/sfS37ejGK
2QXg5HJqXl7MdxfTaBNy6q2bfcDAde0JIA2Z30IK0NJn3Y/LMMVsA5aEI9/PL/w3tyI4NMuxyDCy
XXyDby/MMKA3qSabPXNNJA9da62cQMsftIx/+vml3m31v3+gHD2QraCu46l+e6m5z/oppcu51/q2
25d9wwDN1KO7n1/lb9/Qd1dZumvffZK0TDHB9wVXCUbnZHbjw1Cq6vh6Wv7/XendR6fyMqnBwXOD
FP20xhb6PC+Umf/F46X/+KaWgyD8ocDjqIO98O2bqqMSe2/dlPtmMOt1ow/aojmS4/VslxNnLB34
ftABs8FItdfR3q6zwoIj3NrVcaETufQ9vXFDWkEfdnWlvnhJCok/iyCfexBiei9/mUCgHeLZGC4b
TyCqaWaEamaAhKJuFohMAjpZz8Es9+wYe29syxuA8eZj7pn1wYGA/2koh2mtytHZRx5djHqqgp3K
uJ9z0AZxKCZm4qu8Gv310Mb2Adx9tenzAniw6VV3Usvsow5D+wvjrWBnSJfX7hpcJbPrk/LFkIWJ
h8h2M9mF/jnLEy1MBa9Hgzr4XALcWOccZrZ1EDdXsTnXa4nZyw0HK6IEQnoF8x45dLBzo67Ztno0
ggDqfXRujRZifioB0LBwlZknQ1SvJvpgFpckTquN67IFMPs1tpLetQwHjm1HG+7dLuvm+gRzs177
ZZvu/KDUQg/SwSOmBec0xkb2KSYW48FVOUQWYTVPrVuajxHvHUmTMpqnprT7mdc00KdJvCaQoWXh
c1yNrq2lKzx2xYNQPsJvTZQ3mpbKTxEfzSnJ2gbtQ/aiG3ynfeaaj6WfvqB3iu6kO9cHCl5evRD1
EjhQ59uu0BlqkKxZJNcZ9fMtyjL7wIoODGcoMW/HjGgoA9IE0H9fHdMYGw4T8Tg9x1YTXGX4zF9c
Ak3ORp3xIfaFAwFLU76/er3tCxHbR2bW/kXi8pHliAQeoz7JwtlOCAtom/ge4ThvKfbS/BMiH7ZY
ivd15CQZRg6wTXNYz51bgAgAh31p9EMTrF3kNwx+Gg3kqjEIP6xwF80rV6+6C9S886OPZPx+rPLy
xfSS+sh7nDaVZOXUdebAyLmDh9p0jXurqrl/nE53GGxwuM9XQZIM9bYfy+ACTbK1cEL5CmTEMBbf
TRPXSI5zLcRvEjyItuOxs+kUhIPNFocowd9JqxnA3BcKORX0k3jY0bHOngNFiEhQ8RwRXMIwLg2G
Yiew5d8qSMkf527Od07Ty2KrtM5M8blZzryZMxyIlOux6lcukqzPc9CIr+bMs2UznDTWhXLEB0b+
zVOc2c7JA8e+B9rIi+16zTq6+jKLxHOtQVjnm3Co3T+1kDWOYxRXm25kngK6+wWpbXARGa515IUY
WyMuJ2Y2olXrBM3XOc6DcYO8JkBUxjfUW2x9vcWqlvgAO0CIRHfM0/t8zUAz+YbHwtlXuYsy0yWH
5AKB48dGTMPOKmuY6QGwi82s/OrIoPRFRPRUW02irDGKXdDF32DheOtEkD/QmntZD5976CBoi3DF
9FHjntgKvZuk56E0Kl4WHsXhckBSvYlznnOb3u3KbLz80Tea+aQH47acvSKM0Y/JsFSQsVY5+jca
JwU3NavieI1uHpkPioMri6Jy20La3OR9AadlaGBviQwKVcfqVipJjsuy7zY279sss2cgu/6VrzLn
uRiFf2MN0jjjqzHuM8wkx7HnjspZUOmlRHCBi6leDxVv3xE4G2nAtsGVrHr1RWgdcrJYsOYkdu7f
GC6yLIZgz0y0fUSNrB/ATrwbdAPI07oOJJmHrRnNXe/fRHXeXRiKaI3Va6XVB127K/QSbfGUsYhh
3lq7ikuT/QDnTPiwwwxDfUmc6tBURbWKmTJzB0Ni6dLiympkvU2U5fMllM2VWPzLKRz1U4GPgJW8
TfoUvLAd5oD7GYQFao0ozti8rroqSZ9k7hvfdMVqNSz3iKPPxjmPZHoG5x5vhwl1mKeoJFaaJp1z
FjtbAfUwHKCGovKaWRFlzUx7dusP6cgnNHtRRXSJh6dZEyrs+YYzmkpdt4/ZDe5RmhMyxPTxGM19
eSN61h4tZvUAVLGp8qHkMw/qfmtlDqdqnIJnKzL1z4Ai5GmADxHmdc8ZXBR7OMHDDiJFsANsqV3S
tr2yMP1/1LJMXE1jIi+jbH5MdUs9+vnkr/2pTnf2DNlzxh6wqRJ01Ihqo+sif/LarlynVvJSx1Ec
2jL9wPP80A16vDdJrdigMm9DqVsNM1uB+LOe4h2L+2fNoSVoemx6iETtgwaP6KGtWHm7ihVHL33j
PsXQUYewiVGVvC6yri2aLdIjY8vZS61yF7kv+zaSNwaY/b40HbvbVUmwgkXZwGAQxFaspqJgMcs4
5AGpNzMibgxEage4eiRT+A2BT1XelR0xAe0M2LGx0hKNRyvx80P2LFf4NT6I0izRF1r0QzxJl6/2
+/ZoFaJf90aJXHcNUK323NPEQJp0BqUXHetf6Sk8xaZKFV3PLNF2NiLz5Kiwsw3jyiyjwT/aQ19X
q8jtEcUwpQ+6nlyMoPNeoPsk/sof8vJb47jxijgN7zD6XmOEago6QXXj6JtFYUeMlO/lTKwhTchr
opAY3mc2cr0QDGK2kU3S2esZITr5CMIQn/xczxmdjMWdyixmu0hwYyqEKbJTGsDTcKyKLF/jfvts
+z0YjyxbaZOFPsnREkbNPF8sHMMNXVnt0gDwmq1R8Yzs1ea04zk1aTtlAnFy4cu92fYSoWT0nCOw
QuBh5htTr/01aDjjY4ld99yzRxvIkNHUV7YJLCgorPnM4xp/iQvP6NE2Cm1VeCMMp0LTDulIn2/r
xSXrm+2yfJOw0Ieclmy1Uog7GMXzhvd5r0Cm+LC6dj8ve39o/eOKpZFICc9wz7Sgrr0tRsU8x3Yv
9GLfsoGuXVMNlzLuidBCxM8qR2l5niyNab45U1fkQVefeOCdk2R2na6M4FcHtbdjYroCy+uhQ2B4
dCg47L475HqxGfMM8Hq60nhAynHqctZU5aXPVdHfAngxtj//BH44GWILZjrJleDN0ed4N3gQ9uCU
sWqK/dBShFVRH7FBsR1XFSpw3B/1rzDEP5T/ywU9h3kjExwL9cXbT7zqKHBs5NwsKK3CeF6xzqcC
Ou4668pn1PmI8EVCPehgnHrddlQ9Gy42EmVsE6PQQnhGznM9t8NuFOzrP/88rL97fc4yuQXLRX/5
/aG8GdNaQ6GY7xN6tsd+EOVLbbU8U0oqgfMU8em4gQ7Dg5RkhjwPcAgXolNz1RgU2ilvglKmOuLX
9dcTpsWVAFsM8GfqnZNtpsFFRRf2IkeGuZFDmzZQ/iJnH0esytbIwRWf2qIzBY34DEt6RhTNX3a+
Zng300KsgRQ8Fg96mmafXnfFqkK5Eao5N39lGX+PNljuRhrsrqHrrgu3+L1MggFOlLF75XvpZtTb
GuJFOTIGQcj3sU09QqMoG1d+BlQP6AgEiU4ef/51/HDODuDf+yacb74SbtN3t6ecXAVqy0j3Aeft
naPF9amx1a+WgR86FlyFRgXKGuy/0HjfHUn7tB8iFz/e3rUpnl1UY2HVuDJsTchFiNNqazVhKjon
OUXvz9+gudzvb1ozuPG52+j/gGBeKMBvnwdk1DhnC5XsbaFwChXofi+0KAo+lT2lsSD2YLoKMMMs
qSkPcIraF61x1EZOgxMTC1AhZWS97ZAwgXnCCSMbykk7Z5wg4uAiI17xa0uWnTxokeDg+vrq/+1X
/6Jf7XC2/O57/lFU8kzyA5r8t0Px33/qzykWoyrDAjO7rL5g8x1+4Z+yEtP+jTYnT52t0yd53ZX+
alXTbfKxR7Few81cHsk/h+LkirCe2h4Zn6A/AID8o6H4svN9d18uQAzYt4jLvGWkZdrLOvld74lU
MQyIfT+eK0X3ZaBzTAaHBd+PCloNN67mTMdsHKp8o1OBPMnaHj7ktiD2SQRV+/jdp/c37ewfkCav
OJBgoUmw7tFWfLdP29XU5EHSD2ezrQxOdqRjrXqvxr0yDhLc3qDs/skbGs7kXenLNoTgw6MLDdCz
kYp61ddASv2K35Gg4i4K4wPUE9/YTa4TfTOAEY6/2Fdf29HvPj9m0guFhnJF91+f++8+PzvFhwMt
S57BbcYxLbW5+DAws7S20ptqB+7+aGTr1MPwMXsuOuAp161diejUwP9Uy6/JKIilSnna1/gua6T/
ZaJjDO+cHA5fnSXXeY+NEjW/WC8FzgM5lScAo87IoUZzL0lFGspf1EvvyhNuCsQ5uscX4XJvwAZ+
e1MgtEGt3xBVCVWfZkTMSHVls/E0q6bqx2s1dsFdExnFLxbJd3uyjuduGdxa9K/15S/Ly/rus2RA
GduNiKtz5XMqY7Ptz9AqAFJGycPPb7R3O8HrlQLowwuMiIJo0Xp9f6WGRXZuMZKeYRPYz/R0umIX
SX8yV3mTbPQWsl9o6ZNfh7jOVfmrm+bdZsDluVFMdChMvBGDvL889JYUjSD2ZK/NHXIYeuc5R75W
7Jy5FBsa3DVKBb76nSpahfM8r71v2GXAsQaTfTG6GF6IkM2wsmbgJD5gkTStdeJP07dGo8LSNTy2
oYPfvNsjR5n7XxRPxo9fFKQelg0mJ3CjkTu+/fh0tycN1ok4SvRR+Zx24ONXhpbLyl5ZE6j7Iyft
/HPsI24Z5xbSHQrWlHP94L1Ib57rcEpiD71xNnxL4aN9HZwm8X5VUjg/fMkgprmJ6ECztvJ0Wm9f
pdv5qd4l0rrMbKBYgb+WQTLvFvhvsJUES0Jna/WboZycngiZxMOlVe2E2TW7wm5oPRVteUsELMck
r1Dxo8rK+jAJVMSN0zYfMIX7HCGrKOzrjJYN1iB8AFEmqrNqNIFrAIF5HHN2WGFvoTI0h6TcYx4u
bs0svo4xg48o27z2jJ7vXpqlZq3dwVwOjZPJ2kCLdV7pys8uisTxnyIdq2Li+sYFKbNDECo9YfjO
SpUeNL/DCaAmf14bytHWczZ+aQTG+x52HDaJUnrbSLT9gegc875NDAXW2NOIdJwJgfzMyA/6QFq1
2qe+BBrR4DU8AEdsDkYbFF/ToSHuGEtQfpcG0eitBoTSxy7qkATxOSBdN4MrzLHjBoF2uzWM0Rg2
heMZuNNVzPl9MJNoUwqrwwIYXCURVIQ1ygS5Z6sxVQjh00XI7hUfx1JPmH4EzZ2D/WrXB5lmQo8r
52ffrbuN0MdsJsjXJ1cWBfkzPlL1Au+ncULoPHq/qmJziLejzGoeDqU2Uzz0/raro4RerVXuK/5V
REY2fVGXvj8udJHRgvIi9Ete7YzzypZFFFpSq0rcSfmGM+Ok3yjOkxxdOtAwGXeS3FpSBWI3Wt54
4eKWKSKIX60sCQdMF2f31yRKTHN+EkobF6dM0LGU11/Mqcyk1WHc6/tGP8tcAtDBidXOO1hBMgK6
knJKyMyivtOJCjlkk4WAsuc7iHAf0yvk68LIv66iiP1QFjmRzYRrxHrYFdKIrpJWp3u7zydPLXG/
RSAvXCEt7igV1cbSm2Iv3JJ1nEVXA48OVSJCSkwuhoWoalsVaResUJgjEN2MWHFDLQqMAPF7BLAQ
shIajzAJOCtsVeEV5UZEVAXEQsflHPqzw4pZERbch2XSacVqEFMsrrF+AQKs49R/0frBS5Fh1KaE
NOP3/tnB7h4dK8uTnpOF1SjaedoLhvsdzuw48WA5imFutzROqnQ7FTQO9rqg7Rc6Jm6X0Budqdh1
kJxpQLi2+ag15WysUSASp8l/de0KLzBh4L2sqsesLIPyYHWBLDY5lMDbuZcWJAl8Y8YpITHWq3CS
m4ncRd3QVHdsxhZqE4CG277hFWxqWcTzxjfGGfV9NjXqsvSZMG00HpUODJHRHzt0CcU6jqy4X3s0
80ge9AT1SUXQ1/wNR0Xgrn1eQLmGaZ+0B+Qu9h59ek6ydp631poI6Gg99xEtctwmTQD0WmV2aEEq
nHHdZMh/9aggh7mJYoeXG3jNxiCppz4kqaHiTR7YCRka/Hs0LfDqcPvEENxGeuwzZ7pU+9RhTpkQ
D/IcmWdjJuCHTMqBDOj7iTzS/uw2Ac2iChPHJeJbtiT0dTk/EOAYtbYQyI3qCdtvlRxbqMzjVihn
Tk+EIMh7G+3/szNGuP98g5sXGitQp41wZ8YfuPGWmYlF+gOCqWjDYa99KpSissjibLjDo6A+N11i
YQPmgLTxc0cHSEDwsbV1ihoGe9UNxplGuWXfCOkY94bETrtSLpj3UEKuHomwLbN03+FXhxvhYdC7
SjWPE5XeLjdnlrVi5xUiEdfjZEs/1FvFd5OoihdWAxgxTuxgwQO9DO7uklWyW3OaG+sDPcnIvM6Y
IeS3pk/06GG0M9VfylEuxSea0msn19xxU6uSS9f1zHF+NEs5Q0Hxlje/vHTF+sTrwkV1tp2Kd9G3
4FpXSV6jFgvygUenKeI8vakAlDPM7KkKYv6MNdWUVXLVGjY5riurSXS+btWN/WWpJY1YpXrf4okH
FmltaIgCjeJ/Q3DgHbGA4Ahe6mRZlQ94hIMjWMCUHiWtPe4LUAvPqsLwuhq7bLq15KiLU0yZm50I
Sc6zO5/dYicqHYlpELdPnHGJXYb/mZrH2o+D/kSmEAatqfNanPzQCHeNyccawqmYvqDecK7HXuBh
bIkkyx+VW8ZiDxugfIFhvKwhaUs2OecAjrQp6CWxbchtetQYbW5L1aA0o0XYbqZOJbcpiK8TBuzM
WTtmZwJXLRyb7Sgxg4cuQ/S6KcyKx2TWIis42FVttN9KFuTpiFyHZwOsC/dI5uAm3uIvHjZsMqo9
GV1vuiSxM85jp7WIi/a6NvvE3Cu41ybK9OMcyM74CsOJFOYSTdIAIsbkV42lsZB/FAi8Q8PXgvQd
dxJZAcMgL8fJwzk7iHble2Jvlzh49rNaiF7AF8S8a4q8ri8rd7QvmC/ZIE3aqhxO8cRoLvQdUSb3
VCLiqw6sDayXl4phlSdkAgNOG/yWXWBq74q4NdKPRj1bPpHuVGDTh0YCDuGXQbvZJEQNxEctatRn
RP7aAGBcuPkhpQtzMwoEPbsOYES6SUl/xQBtysy6Holads6l2yxUimbQiRM3EnBbE9WN2CggGvDn
/Iooblx1JWuHEMXGGK2xWw8F9JndTE4EL9UeY289RThuw6iBAfFIg4PBU9Jxr7HTBQ/c66W4rpg6
ssCaTQBiuUxcIjr6Jxj6yjdWeT54HxywFWqtAPnZcIUKkj7aSATY72Pu6E2TWnybHBym8SK1ZF5f
eF2TWNcgWAr3wHw94H2NI4rpvNMaZkECL/uKaqyXl0UR8fo7Wj9bkfh5AuNN18l0p6kCD8VlxmBH
iXf5byelkqmcftFJobdI+f2fhX//VTx/fi6fv5f8/f4jf7RRfPs3Hz2JQT4SRE0aJvTP/mij+P5v
NlRWtEZLw4C/cg74o41iOQh/kfwiEV5OWkBv/2qj6L/RDacfiJIE6Su2zH/SRnnfv+S3LHhYg1Md
eTY/GM0yozFtYdnaPtA0G/FqNs37PrDF/Xefyd/0R96du5YARERk8F65Govw+zbpbIhuYuXS9vBk
jXuCTXAY97p/VSpC8n5xyOMD/b4xtFxr6VTSE0Jn5TKmeHt64rvIRIAQZT8ZdXClu8twzFk0JLM+
XrNKM5/++ZvDiPHDJTn7o/XWsVkZBKa9O5WPuXBaw+uifTp1ERtrW8sLeHFMAmsIWA4NHiTWtNIs
c6v3uLwhOBCMuXNBvFS71kFU4gxoHVb9WOGXJS96H9QjrSJGb/rnCi4qZCkR7F61Omru0l3pTmYI
VL864kEub4ocEUGhdfLDq5KHBLlmy7gdefPEgNiOyUtcW3GV7CjHy0MaC3J6JBIXE0z7N/iL80OS
292D12DQoI+9UV5BBQbbaz8TRn1p26BUwySz+htT9OXLbM311cw5/oOpp9mqorLbOm1S4d0mgJsR
o9rrdcTkbm7NnT/o9aojKWtjJGOz4kAjTp4h63PX+ExNqS2fdQwt+8Jd6EGdpvYtqmkcGmMQubhF
zfqL8EnWdedyhEQ3J/2K+ofqv/Ptrc6p9ynNtUDl6zHpPHYtb1KxEk90051JXKC2y7Ze5VFRqoj7
PNQTskXx25fVZxQRzVNGCMpjFuTmbYAhNeF4KoKvmU+qD4VoR2ldmlOdAyZNx203+Bi54S0nn/Ok
8J0QEF5xpReQZkLgnazhvepPE0CRB3+aGYFHaQePaOECZjMkPxsizlVqGbfJmOphNFK4JEDuN8LQ
uycSrIZtPepy6w80L1cj8Udfu0WenlTJl6nLmnUMQfwUBz64TGN2EqoQPpykiorLtijnR5oK2o1F
YXyhz9DqV2I0cmBKg66t0WZE+kqrwbLjrztENDExtlbMdac0v9CzuP8aC1d+zo0pKzZzPLvVRpNp
cOQjEOskcr+0sggVBJ5zVdDkIx75q24x3HJz+xRpcmTPiz8EArt3GzXFTmt87HcgnPC5q4psDFsP
SQFyV14jT5nW2WiuZAy1WfezZwDREf+y98mKerpBtTsBwnPb20gV5oVL1euMlNsrxqT2MRh4ekZs
7MTX2pBPjeHbWHoa4x1NXpJ5Nn+WJDiHfLPO5wZs4hVnCajQs5S3rSMZm0j/lgSAdNM780et76yz
OSfmxpxmcdbo8GxU4Kq7qmKeTQdk2E6lfVOp8tGzUL7uU9BRg72S4LymL5WbwiiN6MdwLO9hyhar
yW/wNcwiG9Z5XObOhrJpysOpaBHs+KqYxkMR6MQCh0nc6jrCEnzPD7lQpIZQd/dMWPgg6nbdT4PI
7m2yPWKsQOQW+IO69yaZbAJDePHagTAEby2C/rxyOD6vAulX1U4h7/A+jppNihJIcROwks9QcJ0W
2uRvRUbVSpp8KYnUyNUc3w65s+QtNekQn90W3twKKVGlrmPATAzyGrcVySmItAGWI2kazpPZgOsD
O11FBN1TyQfmQ0Zmg7NtQa16X70RJtEqkYnUjvlERmx3l5cULXACApE/aU6T3wWLAK7TK5bhuvSc
/aDL4sGLJm0JMTCjaaXQPB6dcaj1lZoHJFooAYKdw5n3CLG3vTBGRI90nRiCE8GFdqacA+PepJzP
VqJd/m8vcqO7aUIB5JoV/evKqJg5gQU4LBYVfGW062EcF/ahETrquxGVmSz7uUI6FwGCgTFVn1rb
5ijiDR7CLVdgBekWhdGiGayE7qNAmBIwDcsgDLBfyTlFq+5mXHjgsiqth5UxqPJmtOzmm43g+YIX
glkkN5FXNlNQzmsiYYpk05EgeODcFlwVTuo+FwgbE4KVBvIIhYcGUeXLQIO4mSokZpE/czSJ/M5H
qWjpaFKLPHPJRZvL+i4uEwpuBA49Coc6d3ue22L9bxX4v6oCcRp/VxT8ME/7LwJf6+ptFfj6I38O
0xYjNiMzIsTQTizujv+pAg3mbMR1u78T+gOmbX9VgYv9i5/6fVzGn/Aa/hymGb/hVEWi4NGEJwnS
/ydFIEL7twUMA3i6zAaaBxMPmv1DRkDZwgsZc1cRl9VAwqavqWSJhg2Naq1zoh588mez1pNzv8vJ
gyr1R3jOcB9y2gLi3ixtiZxpAQuYmwL5QKMyHp2qbfy71IWHw6y6z6rUoFOgRgB3NhnKJVCpYNpn
mlIamKLf7UpQpkoxwKKB/yKby6qYsopHKWU7C/ymukD7PB4pqgb9gLB2upzsCH+l1TYArN2PCACG
naoHb4nxI2rPyZqLrARrUWYjT4Xj5OY9ilkepjRh2aI3tDRSSOkMNspqOa4V3UzR5hZIdmcgYc96
Y7IeVFIMl+RyczKlzcaK1A3LuTOwYr3YVSOS05EROZLNoE4PdApa7xwEEqmUmHQ2RE1jLOI2k9zJ
LkfFqi1Jzklp5/sm6tQ2mztvBq1U8YvBDuFaK4douDKdqHqSajJulUt44a6WGfF3QrBTxIAl2Vnj
aV6JHDEZErzho+yYv0czwrCwi9tmPIw1cSJArRzeKECy3vxIGntL8B6KUGG6HYjMfNi4cdMaK2F0
F4r0wAVwDa+cViYjszRXzsFlHXoIMo6p5mv3OH3tJCevXeVhaTBr1tJrbuk6m6/9ZxSgUei+dqWH
TGKwfe1VO699a/+1h81AgDBIOtl7RJDJGuYj3W5zaXyrpQUOdINu+PTaGYfRR5fcWBrmXpTqzzPx
HNvc4WncLsXVhgbv9Fwuk2iarSWt93ps7oyqS07EGhYf66VFH+mDoULMx5IsTtoJa7PzrohRoq2/
NPgZppEdB6KEvr/+OgOI46LdTkM80ofogqtxGRa0y9igXwYIyHKZJdTLWAFlDUhmJ+kphmjHHlBQ
mge5jCJwhUefeBqYT5AWGHyOyoGpBTOYId/FsjXvoyLtD6orvS1YRGYdQRWJO0hKX/RlEDIsIxFS
2ZmO8ASkh9pjjBFiiWF+Ei+jlNItkDIu45XlULEbcAAhWxWACdbOMooRr1MZwXwGZnh3bn19/lzI
MlrTVp0e+hR3Q/Q629E0nTlPs4x8hmX4M9VjdW4d4gVX8nU6ZA5pFDrLyMhIovqDi1ZxpbSgOgC1
jR8lhSdUKxkVt/kyehIzuGUIoTtZE2rQeZHN9m3n+o2TtIxdXidYNco7crAdRB+nVxZd78jmivZK
wMxEL77RV5kOnHfqcFwiLoZxClZVJL9k9JxpPysVOpBI90uCIahK83lU0yMZWk5Y5XEwroPB9Lp8
DdSI75GWcps0vXut6BrRxVwRodVP3e8HwH9VJr/qjWBj/vmumD9X4lm8aY68/syfzZHgNw7ors6k
03ZN1Fx/NUcC+zfXIJPeZU77qj6hc/Fnc8RdnJLM+AEj4K62vjdMW1BNDLQqQBlonixOyX9ih/TZ
e7/vJZAYzX+wX3uGQTYTvsy3vQTCa01u694+OIUP/dwh76Wr5LCbSYs+0sSkNarVGbRlpaavxAp4
F05uQ+jETKdu67onwQj1+TNjJ9iYgB7O6EKse5exK7Ktxq3WsbC9c1IM4nbKhvS+FA78/n5ID2Xs
Gp/qJiIZL/My1HoukioIS5wLsv3I5JTBbYaeYSX6Zv5CyCcGnSgm8wBPhXlHIEx+BARWnSLPKna9
JWD1yeqydswUzWsEOypDHIzLg8Z+WjIgKzXXwmISe0eC/QDeR8V4VTd+Qb/XDy4mEQ/oy93RvBm1
PiBTIdcvjSnVLyeyy4bVgARxa3rsLEZtxh+XEc6Zru61McJmjEzjHmggtikXol3VwmTlCN9YL4zc
lynvxDHfGNAmIoyW5JIYNice5i+W7cDN61gpdw60g6+KPXprdUTDtinzHYSZ+YfWzujrj4Wd7Zpy
zPYBY+61shXEX28yGK+Y/WPtpxFotUTdSFwsX4JJTR/BWVo3MWEKe+DU3dm1svHGcflwCJNLt7CG
+xMIz/ZzafUj5oLY2zZDMew8I+dtxOOIqqRCk1q9ihzs/qsWWKu0c6bQCpqTWcWMrDXMHSQbE5VZ
V2vhRJdl3pTMvLUDFLx8DYSMI/uAqaBtB+clBkYIMFKmgLpttSMPNDqYZVJeG7M3s7tpWX5MIGFp
G2vOekSGU/YQT2mAJN4lXz11G3jAHF2bQbX3AerqyxkQwSWnP+CmnHNTfFC2uMh6vbiza7vZwWcz
g5UifnjvjIWXrfLCsm7myUsvY1zy28nz6KRzkPduaeQbbGQSwWgqrGFJwtCvMZV4xxqvQBRms118
6UkoOkeuW+yJfrBOrqQNUDYu5FPfSz+2RMeeq7hxbqDIzfuR0dOZxr51MpWzxNHV8RXBk+I+m60g
HEtRHEqtx0cRLZTmyvHRVTXmUxUY7iV2NkYBBl7ALCsgWZaYDLbKTpyrolEnM1E2tyOmR02XMAJj
+Zz0INbgmefGxmwi77m11DenHctDPDWw3KfSOdRtZCPzb1DEepX5YNn5l0lZTRxqsW0+eX51Xw/W
/CBEM8G/rPSbOnHdChAdsYnITuE2B0zfzslgOCjmSSd8ZoyRXXtx3oI6A6ryBTJCsqsGfiie0+ID
Co8St5xGCYPo/pTFfInKsigfe3jbPtmbd54lJMRXmnkrmRv3SCkP7GDusQa7VxHRhVfBKyuy/rL8
xjKM4taJir07KXl0o7k6QLyDztZgTOtZLNG/BenBY263hf/brgEt4WupxuyWI7D9bYanG1rYBgC1
ENkB5jT/SGbO+MGD2nLTmGUd8oV6ZDgmOeEIrtFca93IPN1tTy1tsSwMgq0js3IXCej6GEMLaPE3
w3+zdx7bkWNZlv2VWj1HLDxoDHoCYZrm1E5yguWK0Fo+fH1v0CMyPaKqozLnOfEV7kGjmUE8vHvv
OftAT3pRIpxnuaWLu0wl8LQiz773C/gH10qdum/6IPkkhhqA4rb3IIgZhxZixMtB6fOCFq1FxKGu
RYrKXNZkIMr409rX+V5ZBkbA8CfQv0yLtZHl5hrMpgQWA5oFE8eI49B1p6d4lfS2i9wFUcnemGWu
h5oAiV89s/ttbmQVERkrlJdMyzvHi2N2Q2nh0l+wWvpWeET8Qkk/0/xRj4UKO5J9ZetpWV5/LbBj
n6M6ce9MCKzHvjdh15CSMNylg5IT51P5JvXPFyuzl31GqXer9lY5AJLQ1evk1KrvROVaeASnWiF5
E+4zphr1io8v+UyDM72U64SBb7AOPBFXH/rldMX8l3IpzdmlzyyiQKXiXhDjdrdDFrU3mTq3QDDT
AtB52YQIKGKQWxCUV2Rwodm3+uecae/BQkEZdpGDK2nJtB+rHY83s+k2Xwy93R4uJFy8JGWRPpFg
PhUezS4Xs48b76E6Q+mVMVNDESW3QtCVAI6NYjBulwcVi4VXJeYaSDk0Yb9ozhkuCTz8paiTT7qd
zVxobMhdxcA51KgYMmWsj/sKjPgxd9fmqRiJ9IEHFBKwvt7mSD5CXOB0beWgrpBmFdRaZrzsrLae
rmKKtZMrMOCBisyDmU61Nwketym3+LmPtObA5IWA+Lzt3NfcstKgrGb1pYho17MyJcdo0AKpWeYt
pmnlW2PY6qkZHDC8BIZ8EmlVHE1cgTsavP1dIWfnKZ6daCfUVn1IphSS8WRHCvB/xdrpFAzXTrZf
K9Cw39R1ZPkfu2EFWboYOJH0WeCNobOm9crZrFQNMHAFP52IynomPR5rwwhIpMTQebdVDzz7syx+
HE02Il42kr/gVzoQojZui0ONpQptNaa8nJZjB8sYrWb77gI7OE5FgvBxmZVLShYCWRLl7YTo5TCY
46vZmXTX640ry7hy/JoP1iuxEF/UaHy3i/XVqZf7SoAoJSm54f3a8tiBqg27Nn3U2rg5IXmz8Yfl
2nOezdU3JiPL5y7ihVOFpuGLlUrq3FODIkAdT03bt9Owp6ImW+SGrRYMUw9timoyN68HA1J1mlwW
zbSBuy6jc9sOrbReeit6H4nxc6jZZk4c3TaNmQYzJD+q1T1hz826hyxX36RNq9SvDQsoey93CsQS
5bs2l3F5chQmov2caQGbvPwskK6dxi61X00EYG+qHcXZbbQkxdlOTNE9gitOon2xMkiufMy9wKq9
eDCz70DeeuXJbKPFZIgxRbDkFWI7jq2d6kGlqHLfuXW1m6z+M83Z2euWuAhUan86xcZniInzwUob
3GPlMF75yWXnEh/qE1BxSjvjAhGKcYaqILrNCUt5BlmuHNiLPFVrUoSJpdknniDKQ6KkMXlHhfDj
SsgrtWx77Tibp3WgWkvS+YuB/v7UuZbi9ZCr9qJaJOTnbbulr9ro4THqzml6zKMdcZMYMetoOJB5
hemwddJ9z7jRx5h1V65IdrNWiY+rEQ9HYouiU1dq6WlQSfYRBZ5LWzQXxgIEcMR2+zbqACiALst9
2k64bNGdhKjlKK7Tog5n2DWLVyc5DzJG6r7JaT6MtFaY/mjl3lQj9d0Y4aj6YDrIvaDTo4vvsPgs
53OvjpXdfxuNTXD6FLWg4Acf7UVK8vd/Wpv/SmvTpk76uyLOr6vqx7ch/TYOv9ZxP1/2ex1ni9/Q
86vCglVKvwFV9T/am2BtbG5epug2k1cGwLQef/EK4CiDh0MN97NY+6O9aai/UcJhoUJ3tgWX/ptD
7g9b2i9idwgm3CHMuBnPgtBBP/3nOg7ZHaVmnU6HuopFoCUg7JO1cn1zGF6klX91VMqbpl6HEJm4
69NU771lkTkKnLzx1cF5dCYnPynFkN8sY3GZnC31RbHYlnY6rlmFxTejOSM3nDqQ/pUOZ6kGrJY6
bMnW3TWuQuFlja6PeP2uASoZ0E8kDsNw8lC0oO5jpgweN83kA4XjPXm+BFnev0yFywMgrRG11BqU
/+yrpTRqUJT8eC5YD2l3dsdm6l6EkzT+ak46KUUmZLrIfoY8fZ/p4uvU8faW2bwUNb6QeGD8Rial
b1vanUjorWoV38dqFmKWuvbFEpnrDdvwE9e8jjwVP/tCDEUwKfax65wjebIDGkcOzYTmMh5K3Vuz
/F3LlcWzLA5l7XR9oLb80mLiEBgMB/kKHAbVOZZp3wdIFWntqHyGqTHY6xGu4o2JVh/AbIGVKFhA
rdbi/+bG3exg69xeifsbRp9LaMOqbRtpySFoiOwLzUGsd3Fd3LmyQMPb85ZIHs2zabR8/FnH497y
gfTGygN1jZ/I3GXPaW/bw7p6l1WLzkvffNKRZAuRSzpoLpbQqFAEx8F9xBQ5hDr4Eb9X4cJv4Ocd
QjzHq1XYhl3m9o+E6+RM6amGSB5YdyQKrIfZ4ejpKJeQAdlHRyiPHxdJ2uJylkbbB43NdYDi8K6c
HFAJqvuIfGhCUskfpWreTSkfKs5y40ilADk1g8Rfx+Vyst1Bo2G3XUUDP8uY4Jr2gq5XDSvRniBB
WJGF7ha1F9ZYhKelaV65nt8XFyw6+gzHK+b0K8oQzv3K37LIXNg3KVUwDw75AlPNa0qOUi8oijS7
WW+ID3T9ru9ePs53GQOVn9gW+wRvr7s44ZKBVMypb9lYjJZTnKBlvHOTc1WzliPc4+p0bC6VersX
6CPKpyLhr5ZDsIXgg3DnsZlq8vQ6crhoRD9KpK7h3HKf2LibTzNzsJuEksR37f7FxtPoWzZn2Bm5
mBzuxo+DUTXcFLPCjzZ5+ZVUeC2MUPWdCq03QyPioi3yPjoBTBH3AOcbX2Na4c0IVHx9M6etpYZl
P6/VoOwMDqk68RnipD87vbLsabGIi95GKRO/VQtzYuN8SkXy0nB/05LgKmPSh3C1ym8cjRsVkj7p
dxNPcvYkRahyn6AYSO+mxLx+3F56tq4HVYwaVHeGCCNte/KZ6AbAGugDI3HzU5yo1X5hDxMSocNt
mOPv+Di3SsnXV6LqYsG8YAnhEqia1kVGzrH5uMrJVV93ddO5e8qGPET66u7o7hcBqRaN/3EBbFc4
t/hdaqzk20mWMXfi/jZWF4jfdpqHkZTBoeMyorc0hFMmoi9NaioHM+Grrmg5CcQTyiHCau5nBDaw
ceMUiPyd+hfYB5PKUFW4m0uQML5WieikdmN1QVa9XM3F3IN6+KrE4HYVe64uUY5xmw1SivBbVQ6x
yX1a0/m/SHTDO9viIqtKvboo5Kr4a8XyRW4EjUgWB3TByOaMvZsURHwqC79MzJOPxMmCM6PqQB/M
3mu1vjvOFgwIu4IutaSlimDF1EmZj1kUY8HiNnPqFDt399Go3SU6CJJVVHKPSnGDDU6Tj+ClgebC
R5hHwV1kN/UB9i9/2BhuP9YmzYX093HTokqf6CUoj/zu5NbsuCQ607jT5KYCihTHM6nPeexA2JHt
0tAIJzEur0HtI46vMM4YeNfhBlFmcWgkd8DHsbZcMw/ykl85Cs6rUTGFMZahDxTHZAncCiy7UKJb
je18QCRMsXei9r21+edyzEJu+sYje3M5GUqR7kTXfXNU0ooqhVlI3drPZY2+M1eSW2UerzYTKNiO
TnyS6cKsXSn6QqB8kESf5jPT+mpRGDqvxfpGrkw5eRY7Ait0nc1Sv65d9lXL6iWgsMOJC7Hm0YwJ
zeqBUGY3SO7HUzpDtPF0FXG9R26VMYYb0d5L6nS4TWLDQlnF5pNWXPeTQ5ATuspwADoB5TKkAqtt
lVMDjZFom/o7GrBvRqrCfYj1JX93Wl1ZmWsq5B74LP/zgciKeocsd3EbryNhxG8ysABlZkxKEPMo
CnA3Rjcu7m5lV+jV3F8xkjk2gw+jLw+DXAflRcbG5CdIuopLlLj64HVdISy/lSRsXM3J0mQIFiZS
7quR7UNiW4+/bMVuf+5g/qsay1tyDYb+//6fvziFtn2NYVEwIhFUsfL9N4yeq2irgdLsYKeSKmRN
3tMNoaFXzuPY4Qo2wWn7Bjbs4O/f968au4/3JQcP1bSj2sDz/7yfwsylSXdoxoOYPxY77kE9zb9X
M6yspfm3kXfbt8S3xSxAQLxz/vJu6xwTJLJW46GQXCDbTsDNaYTGNN5+fq//THL+l0nO5odDYvr/
l7l+lnWZVvGvFcDvr/mHwgGyraljvESnwNTE/mcJIASs+U3Lyh4crtk2rvmjAkDmCr5epwIAiAdv
gev7d4HDVgFAYENLS6MDuiUlxb8xyTH+PMdRHdzKAtEs4ATDgIK7CTh/MWgS+ylSM2rn61gidCuC
pPj6y9H4H27EzeH5S4Hx395gu2F+eYNu0dllLbyBw8Q5cUpvdL+k05UwU/Kt/v6tTI7kn98LpTB4
UA2Jq8tQ6q83nxQwnUxioG4ys5AbAr/8HYnvOlremm99tsTON7i0JDrsKbN7BdpXYcq0OjHrauPy
OyRgx44/xaORsHXENxSre5pE4w9In05aXkayURTjrFrNeizg2kQd/FtgH2DS6uhRYiXLSJ469UMm
brO2xkQoaT1WEJAqts6O3pmkfKFinHtvnmhYoXct2yR/aF0tnjq0ktVkIw/dglI8VBzs/atRO3WQ
kJ7wf41nQvNG218B7cw7yG+FXp5tGjGBuVjrlZLMnN+UGtUbmNxNyT9oHR0J09A/GQo71XOGX5Lo
eUI0AZDrUxy5SuMPPxMC7I+4gI8z8p9V439dNbSNx/I3q8aPfviv57SD2/dn0gCojO2Vf7QPbHoE
qNldxhQbL3tbBv7QyGu/WSZRFMjn3T9iKv5YPNTfLH1jtaAs5xlI7+Efi4cOtR/0PusGhNQNdf1v
JVhYH4zYX+5ugwcsTWLCJpgDs3r8lb8RS2MuqixOjn1pj+eaMDTKSq3pz7jhjKAwBjqF+YiwtxcK
WYwxqaP0sch2FPMhx1VI9mo0sm8Z3O6B/RDCI71wn1NnIABny0UlftUF3IPSZDcyHcjZZyfmsY9W
u9tB8oxW31SMGZWnYxYm1bRpAd+iVDWZeR4YXZ0APo+T18kY3FnpxE+iwvnlTWYX0XTIXtx5fkZE
E1kIgXr5tA7TZv8p5C6dFDUgSXe8i+danJgx0cxf4MuHA3l+E3v7qL03iYq88BLUQZ1qE6dYK3dp
1GQIg5dsPnR6W9+ss2Qc1uvq57XrpnOGB/0xaqS+k12f3GouRhrPxehDXV3lfaiV9OFTkRU7Mkim
Ci+bLB/ixDR3GuHcfsb+F2ZAK85EJT3VOZ3R2BmmG8eQqKOLwSczsyYurUYM1afG8JA3mX2LWVS/
i+ADUD9ZnSF2tYRvRU2lrIE7RvC37MlgBDgJz5JtEfCZ84AhG1mZtVuC97dtgp/0z7jlmgNTjYtt
EOArxuRT7KzTEGhSNYqA6lrzDZMpI9So1bgMSjdFXl9Zg+dYK0GK5XBw52p4MnoJg6dJVxEqEyuU
kW1cKwyZJufDHC+rA4gvU19T3IfByHcJwbk9R5VUT+7cPcmcFEhXqtUb+dryBGPMZlbpJIGZs6kU
gxkUWRzf9wZBIwHLaXHjEFl1xeBYcqiLMrGBidUWi3xv3ea6EgVKYk+vjD20O8maHZqxtVzk2vwY
NJ1otEquVhi1aXy7whE9LS4JqaSV++gPl0tBAJrHzhYBUaVEd0IfXkgKZLY12PkxsTA9nOeBsvZu
ceO6/dLFcf/GHGp8TzPy462yMRlxtvpDbhnEPJjVeDH7vrUIFCo5ZHNTdjejpr6hDRyvSqMpoTar
P4yqfLPnue7pXlTtcQIz5hWprn7CHyAIKu0k8id4XI+rMsI7AOoZWm1UjP5ajmN5UI3RzHaRVVeF
X1Tz/JbEK0W9IIuQuZQCzIwAwk54K2c5JGemDNOqn/DV15t0X03UC5U0nLRFyOhuarRblHOva+++
Urt6HcacsLMJxTu41Gqub9hJ2yHE4opRY836bEbOYxw1P1RtRNOcEXYddobDrL0AaPwpwajvVS4l
bkZ//xCz5tzzG2KPoW9y7dv0DJtjPi6iIueitrZYQgJBZ+2md/s1popbutgfu+a1TJVmvO8GafOR
ekzBY3Q7jdXmuMgZbE76FPSTtexG1d1LQ0+Oeb5O7Z22ak55GCNRMjYdZXbOdRoTcDlAoXkLtfBN
b+pRaOt1ckzKSIRtw4zBshWF+o22vNEBH/CG9Vzh+AYY2CdE7xQ4Xyx4nHTRgEKpct4hZ4RBuhT5
y2LqCLWzdj47qU2hOoC6g7Q5YsMzgDl2mXmX1GUe0qGjcIS47wOjM5Cclu0py3UiwjGf7yejpyUo
yvhmnsyZI0Dr5LEtVPNoDk53g3lCeZ7jIBmL8widNChpBRZeGtdOuCh6Cf7zbJFrp0WLFdQdtIBl
jdbQ5KfOhanWNwKbb4pgTUFX09atpgbmaOr2Eeqmw0rVtXcw8/RHx3QS3yIQJWBuhHtSNqvcR0pU
A/sv8vx1zdyR6Zs904AUFMrd9FbkhK4m05gsHjvlbkfYGCrtdboWayzfmTxN/F/b3iVmbBSenTbj
fon6b0ZkkUJH2wO8rFWJoNbU8RiVkqTwOuouxIi88WCxdvNQTIdqbVFLFFG9Waabebbo4KXDN63i
aRPSTusvxiaym2LxEAOGOehKqZ5T1Sblt3KyfWFjxUrW7tA3juoJHrBhZeOlEJUyHbSuUo+qtAWN
hzw5WrOxhNT3KjqPmcq/7rAXNKp2GW3hnpfKTkPi+u4ja5W+TVbKfm7c3kGMmm5TvRFKCL0BfOGs
vTPT5YDKtkXzJ8oVU3XeBuqi33ai9pV60aRvcoveJA2AKxpGhEcXAD2JbnKx06biJCHQ7uaxPS9l
2YYqWZsosbrFj8tmDrOiaC5YB/BVsNk9dqv7FR870g+z+44xeISJPH8FpDaGqpAiHEceN6JLjvSv
4wMJEXpQRs51EtE9Nlr9SpYlncxxMu+grJa7TumvsczuR7VX7uYku8W34pwYE2rcjcU1tst1t1i5
y6MxjU3Vs6be2pkMawMmdXHlmdM4+J2xyCcjlx/Oh9m4J9g2tk5rNsjxRvZqXIcaT87O09JFB8am
6pKUHGOu6btY8GZUmudusz6UqeoqL3OvLRJqj42ANDXp2yMvqZAXI34pCgJ5ByHkoTHTB9PurCxY
p5WtTJ8XxnXKRcdlZQr6w0ydaT+Krvwha7GQYTuuLfHQmpIENEnWz3ozLp9LchBPNiXAeWyrft9K
ZYbWXIKf9oXMp5MK44Glv2AYskzJcCCjmrzfkhXTwXP+RWZOFlAMZqdJdUdaFZpd3jsYek+lWtJF
1c2QGdSMENiJv+MNV/b9MJu3vXTa3ey0AiXYQMu1xE/MbF/nAOUyX3aJGsfPhoxQMmdUFwzD6T7B
ADAOabcaE+1/oCkzHonZ4+m2zh5aKP3cNWOZhNQRJJl4BN7SiObJpe7MnmebBy0BhUtvQ2hlOJyc
ZC8q9BRQssejmkjqlSRXjkrbWmz8UFrnzFsN95MwFXTv9bC2KZrl1g1r8tY7EkVHC3tQq772ZpaI
YMnUjByxrr3P3IyKyQW25NcALPZ9GmE6I2XmsOKdm8DpLLi8VTzrtDw7OXxGAusGuIoRBGdOSSYQ
J/9l1VNjZ/XmXh+ikUhqpPTSc5iC8Hq0vH2tT6AblHnylLSPQ31RyqshN4AeO6C28EuUmkcjNdTP
UcQgISa9LfHjUXfyHRHK1cTlAlcYds7wwuK9hjoH6Vy74quxKREk87fS44xGLYqbLSrY7XK8QsOY
SdAAJsHLILMb37CS8lMFdZi+HbykcDCTG7hxzc4F+3KZRxvpeeI0m+DBMe/6AoZB2JtVsafJ2YUu
J+3kjEgLAqIk5PcFddWby577iUmffY6MBM1OKif70qtszQLaibF7w0gF7Km0XxhY9Z9lhPbfik1j
Vyhr7BO5qR47jGCdj8TSetXp8s5+7zTAfXWbdaDQ3Btcm/KHhpTYH9pUfGE9TWlbKiKUrWG9TKT3
SsjPpR3tFIw8gHvUVUNDUHY7WQ36/ShqPYQXgYBA2nmYG6m7d5dyDLE7TefVnuYrSsv5vreZlWfk
ktNNx2NWw3b6ItsZnYhW10A0IApYXiOaLmyRkPhlzdBcj4Y2VEBD7zTmat+pxJdL06fUy+3aPDQz
g1Gf9Tx7rwfRP7qVWrzEAuclXrLMPaHniU4pMtWT2kTtzuZ6PdMqsO50xAWYIpv6qBEMGipMFj3g
oE0oK1uw91etEKDS6IOqTXAqFWW1g4ho7sGnVsdFZS/euMX8CCNK3ykoWoamzT6lcZfApCmna2bb
2plFYgq4AblZ7Eljw8LKp28xOonSNmFeZhYYeoEGLZ9ki2us517vjOyMiT4K8aK0bKCG4luSW+Z6
sItkDtN2tN4Br83frXJJHPgU7nIzadqi7+bOqHf/qf//FekAvqS/1X8HP4ov85fux69dw5+v+aPw
p/9HIqROMhVQy5/igN8Lf9tEUmCjAPiZurdZn36v+3X3N+pxNAUuAmDQIJvY4PemIZF8cGLxYeOM
J/pCw7r/bzQNhbtZxX+t+12VbRiFv0rg+qZO/0vjOc+YpIrVbQ/SkskLBpyqIRNYx6iz4LjzF7sr
h13TytuiJsbGJ2+cub3t4sxWmx167opJtb6Klyjl6vYq6O0+DIv5xzJYWzIwqyuYGNJkY0jKjkLi
7Fi8GQoQdJ0aZVdBEN9LXY0hyvNQ8DiI6YF0CvMhGxiTLegfr0VmsjF3RqbNNugMYoeJUD9ZQs0Z
JDISVLgd0AbB6EWm1Z2XluGZVeoIexcz2898OM3TO6s52ivpWjUW8vsKQvYJAflbZrfKS1qUTK3a
ikK6XSrYVloM44gBe4NH+hObLScol/5u4iFtKjlfksx5TyTaHROCfOeyWQykqZNJiGaAyih/b9Ai
zzwgiHGoVAQXJhXyTmuBzEPEHu6TSbuz9EUFQDTcDDXjw1FjNCmcR5y2N4SG0yxYqgeSPMVlYXTE
Q4ZHkoYvlz/KSy3Li+E0L1ThhA6KYcGHGr8xlj9uakFvkzizTXhrTSbGdl0/LJmyvhKLoQaNniRB
7jQjtRKj4DSlurXdx4UlJrJp6pIAvn2E1rNMfrXbLvreXm31k54rClS2HANm7xbP9ByMZ7HoTFI3
vUALU2kHJWZBPj0AoFHL935tbiFrrgQiK6fBkO2X2kB91uAYIz4c1I2vNwWoEq25BZZ4iJzVwS0z
tJ8Ic+5e4Ng/Wn1a7+sFDoDoJYqsKLfD1XYFgTaWE+JEeyrWRgF1r89P4IBj4jOwJjDY3Cz/hER+
U9S2q3y7VfW7AXv6tUyBqwWzlixIGpJ2DUmpedCBToZ6h5kq0Gr9vi8GDDoO0HhdT+DObAVMlk4p
vXQALVMJU35Pog3iw7gRgrGihIMuTMcb8LPXV00s4zlGGDuyAivmE3ic9GyUlvpm8MWDHlCBX9IK
STEwAZjZCQdSG6YFqZ5niXX7WKOexcHHtvidGIpV2TvQBqN36drzTaF1hHbHFQPuAk0eTsQiRmKb
iYf/LPT/ykKvm5Cc/67R+z/2eH++6J9LvUYO8bZwE67zJ4mYo/9mwWLEzvPT6bO1f/+51hsYb5gC
qcw4NUEU8T/WelxAiM0YP1Jnav9uxqot/rrWI0K2ddvmV/IpmDptI6RfJjjbRVqzCxIHx5EVxrGp
djZFDoy+SrbIO/RwqaI3WdGCRVEfJ0/qiD/AUPX6DBNzvOq1hXKxm6B+2VjbaA4h9k4kWYqdVRWP
dYXK3IMfcmyjgYUkopCVY/tF5Y7p0qCjif7Ud0r1rA3kLTblTD7KpCndd2ygtIYTWMmGXMwvP5lg
C1qWL8iZ+CHNMtznwaqVH/liL0+5XpfLjw2ljmso7Y35ir8x7ErgZfGSnenyNM4etUj1OOuIOzMv
VkbjOg4a1kE89MojsuxmgNhXTWHjUBTYbZd7PSuEEaD+W66iW4qALb1DT6NwtDOeRofDUmvaQSxz
fMkaXL5jbqECYvJXh5Ezz+ZOtKrhoRj7amBlP8czTnXTWY3ARGLz0sGeDE0RYSZlR+AXkT4/axp0
DNgpAitNP6Z7Apma28hdVZvGSGIcsbUor0NfpMHYL8tTovas3imGEK+lwWU/s/VlZ4xjCagU6SvY
WRcQGO0ucuONwLcag/ap/YAwKaxkj13rGF9GUiTJuyFk5tWI8exvnJnHZda3o5wLjgWKa/HofgDe
pDaLxzjdOv9FY/LrB30DY3Tsrq+9roPLsoe+YSxOR60MHXPiQUscDK5npWvBD85ohUB4FSz3H/9Z
0AxfIU5ZneW1Y8XPwRfgNfTNcvvSVEvzShsAo5Y5lNHzJhtMfROZFY35LbuooLkpgngx3WenzqGn
fQBwsVEMGyiF5jKXJuQdTZh8jRKD2X62a6T3y+DqRz0ZzC/NUoCZQ9WG+J8Em/XsVpL3l6Ug9DMW
oN4yY+UL8Zzh97Tb/nvIV6phxZF8gFm0SxzaccbRxb/cvBZEIkTYMbC3UGJ0ehY4aJeNwIGKrF2j
qYDH2A+RGh+HZsJNDTF4+E7fAR9bvnH36IrwaxOcPMUeGTwouFqpJmBilsJgzzPQtAN/YyLJAHAd
NnyahnDb7+YNnLO2tn40rBLg3bJBidd+aF4/uOmGAibUQ9Sj3jrpZF0+3tEifWrZTVjgjnOBBd5r
J43jm8Hze567HOQeW1GwYMasTbDHOmF8UaUE32fES322VBqxLRobKnRzIT8FzItxF2dkpOZ6m9TH
VE8RqWyxGzrI9g2WGesFX0tCxURFXVifjSGTyvPHp8QeNcYoHQw2IJCI+LBmY3GVMeMVV7djfMKW
pydcvLfmLae8JEnkgWxDYqdIkueUEru4HZMMgtl1kMyVkOARTNXV/N2VKcodx42JG1NqQmHyWuGC
cLc8LZsZV4SUCuuUUdIN26VtU7yvq8kVmVnYvP1KwPj0YsDU5b4eJyAZtiiX0U+afGEznA8zpFpt
BfJkzfcQYJfbCdzkq86VpvsocQSqw6QqCUw2XLpyDlVjYxJubGpKS1tBQzU+llWs+wyN7KuFQP+c
udJ95mRaCdsOW9xniRxWr+j65nUwxj7a2Zm2PExcxfsMeeBupVyg5xWbd2M69N8yRaefBarHfS7c
YnlwLIUoNq3jwta6uePLcAAu5DkpfLty4+ivtVn1aBqpV/HzVxuNMI1Js934JocZJPO3llmTHoqq
Bv1HwC3IUK1HoRkTFXWEvsPxJdQmeu7owV2skV0nb1jOn2YyN0M4L+yflYE8GQ3qveshMWyO+pLq
+7pAIel3PDHuKtFU98VUo3Gd8oJWHFJH7Qn2kb0Dril/EMCgn6JuSA/Z5IjvMGvXZyceF3unsgRe
2s5Kf+jtMqMbNuWxKeHNgfWJ/DpVngAOds8J0K+gavOh9gqGEHsplMzTFqUArlLN/NtS7VSHtLsq
VtcfqcQoiaSwQAJpzja63cyWdG/XSH+VedafhznCQo/CRBzHtctviJ4FdTjPHQOBZQBSmDLJvJib
XcGip2iabmKEK9gFZg2yladqWJxrMSv3AiUD2VP0IDugJ1MvLsXHuGLdJhe0CffDNstYP6Ya23xj
3iYd+TbzqKaO1YQpSPUxEBFV9aLHMzK24WNgAq9BvzQ5jpunqNHr5zkpuodiNm4Tc2rvpUYnaI57
cQ8M1X6oaGUAOF4G51O7jWxoizShigbzBf/dckaE/LhuI55xG/YwtK27vTlX6Pc4b7gSJ6o1bvz5
sDTE/4wMjvp+g0qUTWKGxTZXQlJWYLQg9eeuT+o6XDRbxerDLKrP9G5hEjBg1cIiR1kCk3d+i5ql
LHwUcQy0UIUy3GJ+yaBLEUYRTsxfMV+ow6NW5c5rqrlqz6OQOdm4TcygyTbHydK5qmc9e1t4vJ/n
YhyvwzZw65z2psGsNHgY7xpEkjjtL4BPswCcrvYgcWmd5ZKJu1xYw/tkLN2b/BjxLR/jvvRj9DcQ
s3aMKcT8pu1eaKFFd0kiIkx/TA3ZCi4XArx0H70gXimrO429rnwiEgLy1cfoUdrlj2KYl0u7pozK
TandZekwvTopA0ewNtatS/jZp2WcY5tMw23Aid6oudoAkG7UqNUqRj6qcmcwKA5sY5xDDheATcNa
Tk1fVm/pyKDBrJunCILxKVe752Gbtybb5LVnBCu0+Jgx9bwo0jRe5jlmUAs8tvNF1IsQ1lFyRj0b
f9KderwZ7e6AcWoggkwbqOhAiVNKNotxmZMB7ylaJl9LDB2ebqONaF+kcrW2SbLKSLmcnfqgFeIz
wSW2F4MG9jqtNvxqHnIY/EXBfI35dK81RpgslsuTwo3WIDZgstD4ZKi9tVPIc9Ia/c5BFHnruN3w
UEPd5kFfkRHUZ/TR8nXZKTYT87qDyNuM8ZO1TdMrbACB2CbscSXNHYOQ8iHNCNakUmMWjzI3DZjb
ZD1y+0UBP2yZLdSKJLktl07fMSSUj+o235fbpJ+5FguUFdc3rEDTIV36tA+G0r3TBxK/AO7jIhrw
z5/1cv1/7J1Hc+TKta3/yo03hwIm4V7Em1ShLE3RNdnkBMF28EgACf/r3weecxXd1bzsK401kHQk
dReqYBI7917rW/VdbNPlW0+LtgBCHDKDeFEcdIv2IEkc9LChc/Da1LuUxAp+0t/UCnbRPcZd/DkF
zbu2bfSYTBP76FNf+UhY1ciOuVbW0VlkECNj15XwYwZ1ncN1aJsUxURRkHKJ7LxzaMEuoor+TV9R
LVIL8aa6yGM/WtVugdN9EN5j5fPD+2ps7sNUultFnFS64XU47D3wWUGdM4rzQiIPxwaOG6ksONTT
mMgrJKwXUjBjXb2NBMalzTi8dRz5O+OV+9aHxGjWfyMJ0/nhvbUp3zqW8dK8rFy33vsNdor8rbW5
NDnzpd0JMJFWU740QZOlHZqCZ2Zm6+HWrAwzCCfkEMBzIY4trdRsaarOdK2tT7zfsqu2zC26Uij5
ixvM5dZaZba864oxcu5yX7MWZYnfrPoWqQIzAgEBztSjrU/wGw+QTi2YOUZGxOd4j8h1vES8oTZT
R3IhIg0vvFWUAVdmXiFOKCcr+uwWfSnxOKbUWMJ/juh4382goBGpRTG2vG5i8o8XoSbWjdBCFLv0
qezuaMm8vRiNetqBaB1vDLtVD/FQHGtAt5U3jwHSsfpUKKm+4ofTYYzUDfgCO9w1kfdIoTZsXcZq
vduI2xTdWM5sLcuybTqixjmqeCacKfHnmSEbBpMUPVwpU9h+znzXWXr1ZcwKxtcseXlPVATmMqtk
Nl1a4XyZdY1WfJ36Ud1o/jSfNGakySZCAN998drqoeqmMmP8nnRg6neFxuIGwNXZ1bHl3kkjf6qs
fIwvyrx2w0ur1F/h6FRXo00hl3jcC4dsSBiWzOmUAY9OY/fOJ+1Ef0oK/qkZVk1WhjeyUuBicS2D
KF/b1fA0x0KuhdV4kXsTmVV9w9vv0Ba8QYf9Tzv5d6SN51pfX7fwYfkGsicwpsJhd/7zxjjyh24y
I+pat2nEYbDYiWIXNR9ABahvfmMku4+PZy9izF+7rsKC4WEiFdUFpcKif/xpJ04XldQTXcl9WTT+
JTC56lmxML9moM+WXlT3Nc51Ia6j3uss/EiOFU5rlFdxgSIyBe2t8WAjBSlFcyoaANawLebq2JiG
/8ggkrCYTFIA4nYIKdvwUX3TI93y2dBDsbo3HQ3OUz2SUJSgOXhuK2Iopd0P7b1iKKe2MzPUQa1L
x7HEy8x+IluH3siGLQpti1o/Yi8Cw914KFyrekZlpb5xy5Q/0BDRVPMjKvq2Vvx5NHLVs16IcbyM
2Btpy9qps8EyUNjMmurUFjRno3ZeRMDkxB9sTkKSn7drYgNmtzI8+fy2Fy6c2rj++CKcCWYhq7jQ
TujUeLbQac6cXfSMCjl0Fv61jWmFnWaSLoE2+Kqjw8cHWj7o14vNgRbIvUfvwzLP7y6vYQeHgkPu
85jUNJoTYPfbsub68OyJV5V47K0jmp24hnnLPv+rRwew6/lgaQXqY8ixv95qlTYZLjNKCBRpZT44
wwDhok6mu7eIORCsHNVpoYqutaFg2/bxwY0FC/vrbycmCSGkbxpLdsz5byffFM1I2Mg9Jis+ndSJ
Tly5WW0+lCnm/UAYDj++J+Tuoo0qalS9IbMSrVnk5vtIjMbD2xf6j471DzpWwzHMDwdZF7iHzjBG
f/2Vv5ubwIpsQpoYbfO48JIwaFP+PcdC3o74navMLcYtLhby3z8FrD83M5dsw8VQYcHvYqH9lwZX
4mzNXu5lC2EsS7ZNSqNzPriixeihDhydi8KslnIUeesQOMYwDfW6U1rFKMI1Z2TxrFSWDK/pThr2
urF1bIbB3FrCuM9lrWvFUSmHLQlzXwoagAlhh72ls3pcVGgF5uo6i3ljuFvW2YJeY8sGFInTZLoD
qkqF/iHa0qQrnMte1OprFsHgIXkqXBtoDdYidtxtLnx/2qo6Cipznu41b2ayM2NnZ3ji43Zj5u2b
KW0No1H6ZTmifaf00BsNCQQF5z6viUe9SdkK3Dd16D+rfLbYR6u6M9aUqovkixFGCLHC/6zR5pYc
YnLmDQJHE9iy6+pEE0xskS2ZeKeMSddzjdsw0Hw5vCS9SG9mmxwa2U24lpqYILu0N8d2Ja0Y31Yr
tWqXzUV+SLs8fkF2UX82lWXKlSET/6v0va/5OF17eoMSjlbYdODfwqu+c6xTYif6fvFAbODXQ73B
Kcifsfz6FlYisjJaTIhzh6in21W5KFRlJykK0YRRxRg2gi/iknB+depxRKR3MIGJ7ubZnW59ZU5H
zaeVQ7QL+/pVGGrJPs7T5Bv3g32bZn0P8A1BzykuSm832g6yLzkal0PYlg/x7Cbg8Dt5I2fhrvsx
iqk1kNlfCbs3nzSZK7FyatM6SUFgiF/lUPtc1z30iTFf5K099QHVULcxzLLbaIz0MBIjZbGYNxIg
mI7kKIX1/KJNRbX1gNPu4FvMBxGbkKwK0z3ELIj3IKPC606r5aXUoq4gElib2APOTm8YKIpo4DqY
jf7+zxayah9fabZZVR3ussKFmFH3viibY0o011AeC9A0uQxcUotSf2s22h2ZlSBdWHdzYA8b/NiG
/vU/K+r/ZmC0UNMo2/5nZ8CWVLDk2+vPyoC//87fS6qn/4OPoNUDFl0w7F+ixv5eUj0X4T9AFtKx
lonQz4YiC6eRbtA+tPgCuolv7J9LLJmFNosrnAEdL5mJNfJfWWJ/K1scCz+JgArH3BwXwlmNGhG5
MHuV7Pam2UGkgC1Ea16Y5L2LzvJZHO2mJEOVUPbAj/GY/nSu3inJzypkewEZUDBxfjyqJ/Mcp1/X
0ez389juhs7sN+5UOBsjIRgaeFex/zcOha8A3QLlIG+xXysk+vY8boXd7phRJ7vcRDeHRLnaIAuv
/41fxan038wWMCHOirHZGDMEZgJYzDgmwHLmOkBklq3b0e3+UHXyPv658no7gRa/ifEcN8VvwbFj
33aE9HICfZLWiTo0ya5hUz72ThCVIexaiWRhYUGvKyJO1h+fUu7Bdw6OtXq5i9kynP3Olu5waFVt
u9OkcEDdjfGmNER9+fFRfr9HbHx4puvhncFh554dRQHwVn0ddrvGFw7uA7NU7coea7ffpEtL+A8/
6swAxxm18cMu9Qu4DuQLy4/+adNmMzGxYqPtdjif6YplzXfXMn+wdSkYxhcXTkgL4OMf+PtpBAnM
u595Mgmkv4lzwhi7tGfJbsFqIW0jCIeL5cvNx0c5q6TefpeJhcgnhBt39blzEC6NUWb0LXZW0k8r
S9MusZ2emIyBxNCRXH58tPfO4s9HO7toxIdEdWTnHakJg7EicnkV9ahYK6a2YBN89KxZ9uXjQy6V
7tntiFaKyFYqRVyg1LW/XrkJ2RwjWh47I3YEO0yRP0Z6h2BGzmB6ZISSqL5zQdKu61yob06re8fK
tvZd1Mhd3/n9phshqzaDW30dR5ofExPplYkc8X5uJsLU42htZPX8h4XJeOf6W7ogbAORGPax8zvO
U5EDQIrHKBk6PARiYaUDbbH7jaZZ6IeUAdbXk0NgcfY2JgSuF312Rwomj9Yx9DOkrREqXc/6O3X4
6/h/o+/UPPkUyfJnV7b97ldjfV6ecJt/nT0MqY9fZrbzlvFqvDHD2A6oHMd17TnthkpXfWLgk671
wfHzQEKbOo4lkdsE1fUZaiq6mj1FaSZUuqqnUl9ZRhUGYYkqH3vldBF1ZnNN50o7zPjuA/BaIC9d
m3oZksNjR2Qa7W0P55eV1KjLNXfLPHqpLBuP1ut4bLMGX6bG/KANbR94pn0Ri+xTN3hY3MVElrQ1
Z9sGDRqQiPYkfXfek6Y9ryYB2WAM8/CSFufS/637XVpCHqVl/yObrLvWa7OVD/Vw3zpxe+KTy+3H
d+vvD4iHOsMyeeqFj2rk7GYdVYQjY1guOj4ZLetiQlb1g5GMD90cVuj3mS7+G0e0WaxtZgrLevPr
4+E3Y49sO2t3TRgeDCU2gKK/+qW4bCzSBcnN+vzx8X5ft2Gxs9rgd6Qvwcbx1+MRit2XXJt2l055
hYtWDIdIoj7xKO+Djw/1+22KU8WkzQR/Vydd8Ow2jTpUcEMveQt6vX0htdo4SJTXfziB7x6FTSBl
ioVq//ySFXqoFcyned05jY6vxvW1fVdH3s3HP+a8m8JKza8BrEsaO3m8v7UNM5ICDQebyW4cDRnA
PUy3Dt3fwFEMCfE9IhyxuPHBGZAC6j0RxLaTIkv+tCyxnz9bTpkmg7634fLjZxVn16+upZiT3kVK
AVUVeI2fb+l/t1sxtMmiI5jFAS4b5jFdfs/l4N5lbTrsIlvvr4p5Jvkik+EfroD57ndC24SKlUau
fV5xRELTtDC21K6MuvKgN/bG19n7zyBdr0MYoevYpdOZkwW4zmt2WV2VkM0CoyPwPdr5bpl/z42x
v868MZjn4QVQormuk7a6n0pMEVWb2Hs7iodjOeXXcFf/VFy8/wMQljDjR2mB5vfXhyI0Gh/v48BJ
jae7iHSXbTeI6FPMKsbM0U0xQRg6e1Cn5Y3VFEeSJV8xmj2oxvEPXRWG65Fx8ybWpX/LGF0+eAQf
zUirjhainO1QRRPcp1TjXdHm2wblwx/KI2O57D/1+t7uTjYs//wFZ8sIBi2+sJwQ9CK4OIazXx5b
eyyDdDHgJg2LfMe2Pk31gyWRn6oKsu3HD4j17l0APQNRs0fH8fxx9ybWksnu1C7V6KnDhfLsL5RV
N65QJTN//ZvM+/HJNY34K+HVbddH61SayKqsmDlfpLYmTfmAhq27GhJjYERqdtU65oA0EMBiiTQy
vk+lYbBUuvcutCJbT8nG0fwnlGTNnnGNfqnZRr6fpXwFfXXvTBwoEm+xEL6y/3DOfy/dFgs4PTcq
BEdnt/TrTbNUPVkIm2tXp/lTGe7cPs0DbQbWC03I+kOd+M6y7VADs/MULh+8uNt/rn9VntFmYtHZ
VVH5wyf5m7c2GmNB6OofjrR80tmdxJGW3HaGMS7yx1+PRAhYV7mhzZ3URA+ZYUVPKMeQqBUTuwl7
yph96Y6GDc0x/pR09s7bFy0M3ULQE+zNz6cCbQQPPUx1tevc6ZkeI363+k4X4Y/cbb+w5XX+8IJ6
qz1/+602/n/DZMONqP/X3+r3mhqThFuWbXjJpI66ZwqtYCqZaVr9/J24zQeZ5GMQTRXFjcBQ26uo
Af49/+HpefdmYiTCm8VyhX7+WkZB0NsMptSOAX4b6JWLIB5tBh4qGa3tOP3x8cP6zksTkAooRZ9J
2DKL+fWHO35KgFQ3cpGnBuhYZYTrufPiP+wR3z2/Bp0M7iROrzgXvabKiKQhKrVjj9xguR3joC9T
H3ocmPJBIcOJetEFGnITMJ4RGTC9kW+QXl7Ms/OnNfL3TblHDCLVMu44F8LJ2cUeJjK5YpXxZXrI
TnHkkm/ZzJiYpwgzp6GtFy3HLnbbxRHV6X94rM5D/JYVmnURVRmOXpr15/caoV5o70u9QQ0l4i+V
i0p9hYSpPanEsIkpd6TjrGXHB5D9BMIO6UOd2wEAFixaJOhgfxq0abjqYwuAldm2NKDtyFbfPr4z
3llogOY5NNWZyxnYZn69M2g6J5NdOvXOGUPoEII8WKEwF1LLJ384Je8cCqincBkG0obj7Px6qCQ1
FIIet961c1j8ENbk3s6obxqAfvq/8bOWQbPQnaWl9tuqVkHtaytP1Ds8vc0tIB8HfMMiAGxauoj/
bDS+szt7ZxHjSLRFKBGZbJ7vGxl7RKnsOBISqSig313dE9lDBpyuyK0fCwEcOZ7+sHy8eyrZXwuH
YZOw/bOrFkV6CZTGrndkGyPHsInOS9LCBKgB/Obj3+cvI6XzNwSVhs7owF9mQOcVt5cJ2SEH5hYR
DZJnBxJ3Q+KRGOYAADw4BKdRZuBQk+fr2uoHbcvOsRs38+haBYB+m4eLOfbsH6CF5I8QM8g6bhCX
dQHpusjcaaHHrxCrtasMd6aC/pgje1TIhzAA8ZMshNeSxHe/t9FdDBae5Qt7SXEjH9OdN1I0McLz
LDYenM5Et5yL0Ta3KWJSZ0OAQmxCyCBL8ruT0iyJVhU7mPhijBsrRCifNfEnlUtjOuTl4pIlQLwQ
G02vjGMxjyM+4S7r1bVdwFy7Ephfw1sHYlK55b9r8ISGRmVQMYWflUGZ9SK68txywU/blky3nV3n
972GY+jYlJrcG4v8YgVYxUSuEiePBfMwQdavkOkB1nME07KTaG+nDJnkpqimsrlMe7aT8Fb9aiBq
SQ0+4ZS9PY2B7Mmkv0AiEur0HYrKDKrCXoqrBMvEq0tmwATEux3XswfV7R6ftgYSv1XpdIPEsr8v
E9G0m0mDS3GnS0AvG4ICo+5AETtua2/0E9AKkVMxL4rmea1U6u8WzZfc5OHS/tM1E/lSrWzvUxpj
9R3zQiIJEuQWwPyvbACG3S193m3X29VTWJn551zz9Lu2dAbAJum415Z8SKv2Tx30mLJW2xEe513o
0kQVMTHu5LLvTJENQeZnxTbq+qPVT8PaBIGfAv9Y2Z0JQyTFh0ks+zdhacOmJ56a79C4O0cNOtbe
xNkJf0aaOghwANjRLhQA6S9uS0CXAFaxKt3+da4dsgOtcV4RELRCGfOoY0V1iF64sf2i2RgkDII9
GeY1RHXjwivy+MoauB7sFggzTMLHcbbsna0ZyM+YshNIER5CX8DeSbOOogLDVM5bIlDKnW+zfDzU
rYBWNcO9SObslNFdGtESHbNxNINZz+rN2Db5Ko3Dfk2+R3ExWHGAP8q7CT1xR+D5uDEGL95CQoTj
jw8qCE1EgTOl610Y5dULIEvmm7ELG7atnQBBZ/PD0WqC/9q+Cjwa1jsca/ahyX3iwgh/PVh6Yh4U
KAUMgv0Rh9U2sSsDr/n0udC7+nOZhHvXFvdJN30m3r7cDLpPo64LPxcEPIIKygrv0Hcu6HKtDgOs
vQ+Z74VHFVpJgK7Pg1YqNK5DjRw/9ecgZt9wlzRaf1NHjXenOsIOBktdtlPogrif4YBp5XdVD3j8
LeTJiSoKVDxe/0OotmMWSaAjwMo+aeFCdLIuZ4utuak3EfPZxG9JBvZwYJjcPE8F7s4xcGv2EbxM
WSQIKR2eMQtm1/XAXZZOYGG9zDiQqDttNNlKfHazd8E/oKjlgUBIai4RsN5fgbAkZiLkYDQdCsJi
Z2U2z5phbck+Bb6umXznnbuEzY4uGVZ7K8vNLii8xu1XMBCQcmsMswlJcT1UzfnU29qR9ixynVDW
yb5pOFPEdJRQhbyif4jp6t8gpCToqyiz5DCkmNZtP6mvjcH0tpCoB5gMNc24OFH6F0cPqSfp71Yb
d9bzi4qX7NdWeZED7DOCbTPY6JfHUTn3os/CHz7NfTKDS8KMwahAAZ4nDw9M7xU/mgq7Ea4NZbyU
o0v8bFfZJzJQq2eSUIdAxWratVQsDx6ZGM+94nMmLR83sjXr4yzZTydjKQ6Is9QTXbjFuYl6DoNj
x50QM5z+HEdejQheZNts1OrPLo6GfdqEbY6Ovc22Cb6DJ1vWZJe5xCIFTmgXbdABvcjhE2g2aB2o
upGD0Sel4Dp0NQxTlxYyg2L4WIhMDZLhigrH+KpFev9Yh0M046DBA7ryo4U3KXUB4xZlp0VCTJwv
96A2HCM/je/1Is5X0m06c6s4ndojtE5+oltlfnwRmTNfFcLMIxP8briKwjA6JR6xNmQCz1cSovOl
QLl7qIhE3Qk9ce771rTnxa1fozKN4xOAhuqF1p25oXFmn6KGR3VTSjgfczfi6pGjKHaMwqMT4JHe
XWMNsk88RDUPFVeXJnx9zApfnNw4rr40fdTcirkxHlTC+U7SjHiZCcysF3NSNRL9LjRuzdvKbqov
9rLDRHY2V2g96zQBHGsne3sk5MPROjSTjaiPFejuy7lX1Zd2qprPfcx5nZGWfpVGhAl47mJOa411
5hjRjdh1fouGb1D2Scy1tpje/Og0IkyoqHfJyPs2p5bAvFqZuMUQRQ5GOF0avJarYPBT4nGAm9cY
L2NSGr2uC2HrSpRvlTERdGzL8FPlxNG1Y3fyxYngYJPCNMdwJubQWBGmDKmlg6cbtV5NkLWO2Fvr
+oslamCPW2/85Gkp62IUJvs3dHela9Gpw+Q6g1i0qcBLbHwnYdX5ocmQCK9acqDTgNzC8BgXLX8A
Pu+S5zLkbZDOFSxYEDloVrwS/MNE0xoimPrmRsJehwhpD0bTLnd5R2QcMxfTvk+KuH8UsoVGOEi+
JJSg7M5rm+rVAtx0r/kz+T5VOcSnySlKdNvoDT7n9TzeeI7qHnUiiO+S5XKbJK1c2oCT72rRc6BM
m7YIinRzRZERn4TirHmYW270SJt+6LNMyLcRNtKUxgvvTKi0h1qP4TxbA58o5+yOkn38BP1OfZsH
LGBHRKkq3mhFPP1wSd4t12FHYN+KfotqkI5rxDA7moTpLtK5wGSlOeGdiNlyIQ9X9XQo+t5BlN1x
J81a3bD0OoI7jTUrPpEyK411YczyRrNSmrgobLnWuvLi/uBYAPHWBG/9kHjYiYHRi3RdF0P9g2g0
41FE1RD0gzK+A4bvujWPXn3LajH/kGZaAYM0SyKSm9TuvpteN9tcM2zuuLQ4LQ5vcrXTB9A0qzcz
3mzm2p3foptMXIfo58qrb9uwpPFfm9V12+M2wuZX3xqtF51gJyW71ocenSjPOrCO+c1m8ni+S8Ig
n2os3vpto3mKNV5mSwrUJDl5nuVesScOt1UXNixi6I3pm7ZWx0DY8l4QV7fXYVFFuz4HuvRmMqt5
bV5aWBlJO3Sj5MYRqtpWMPU/NRVwuIXL20aS/0lVVRWEfWV9sf3I3ooKx1qFvi/AWYnfvLecncH5
WjHRFEHWNjyHrVWgRyya8YYiZHhLCH0080gQSSTvW19cET8Db1zXE/YyTRMMnZ9e1/R/9C7uj2lR
NRw2c076UBjXsUv4Mtgbxut6ol2NRAmccAKE905oyoM/JrgI2gQKk1EybKwhLRzspD3205QHCc/m
lR4NzSX6wxImeTmtKPUpAX3Gf7RQX31SHg+ZW453GXFZ33oyKutEN1jSPP7NUvWmdAwg4q24GMdU
PFFv66tJH+UXf1jmTLLdxnSWcchKl2lZTEHap3J68vCV3ulIorbuWO0dmdeBPxCGskoA93vD/Er/
r3jOCvz4vHM4SeTaRyz07HDW7jSJeJ1mmTpkmm6t+lDTT1khYGx3HYMvY4lqJlTyBkelvrPSVN13
teaw1PnRXac4SGeH7k2nAx6gMU2OGKGWr37iO4+OavN9kriPEHyKHe3SmDqQUm5VLN53mQzxVeLR
uEFsfAghLXyJ9XDY9p6m77DbzoGXEHc+9DyMqoqh4GW0CqNpci4oLsRTKuxdaY8Sw0/KAixTdqeR
g8neh/rzo88682msBJbAwp9RLRTioQLHuB6pYbc2a9cFeqf80bBd93bquUp2j5dh61IXrpq2iTaE
2FXfZ0ZN5rqK2uS6TrkNSDuKEtgQJdi0qprgTBWpWo9An4i6JuRsBn3QuQ4FvYjSV1JhYdMP5b4l
5ozca6HBXyBIb9bNpzbR4K2BksFjC6aJqR4FmdtdF8IOP+WZpMwQPTE0rg4j0WuTOyRyMyxzy7tQ
kGrXoR5vYjuHDQdN9gRAUMp1PPjg+sp8PkyT7K8cW+O1U5DywwPnlCQOjekpT62YrIx0znnumpJt
aa6lPEbM0PorP2zTzwU+9Z1t0ICntYaxEjwOLY0u0cYbP7TqS1zWhALwZkiITmuI3fOJu7uzCZ9v
Unfch9iKe09lVzlX+UKVg8uqL8l+Z8BD1oRqL+n7TitHpXsD8/Fnn5kp+5zXRpbduiAYa12TfbtO
3TIm7QBj1OdxEs1Bmu4XY3a+IweuX6hY85dcFZJFi+QhN7e1rdV30aZ1u+J2cqhY8qkxGHr77byO
EIGT1qCP+96ElnvULDmIoHd15e7dzEBKXQpHnrQhQkJcTq480b6B125i75aMAXIWIYkx+KUo0vLW
rL3ilgynDHAe4M9dGg/tt1yZ+pcSa9G3OtShN5kaH1ijAjjaTSrvwYF7w+eGiofrhmJ7i2cr5y2x
GGrzCh/o7ONf5m1J72zOyWSk6c//JcPEfKA+ZmeaFbE4RhnsNlyY7TfV4Qxbq6krfmRiMQupuQ1f
dJUaX+Cp8qbHaTPeqHoMX4hsYxMuwkTz19UcIra3K0B25tz7UDEyu7zP65GFQcXjILduhPNrK/yB
jkY3xtwesdlR4ACJlPex0+GWwt4WvtiGzd/xMUU3gMSwfAei1LmNSmvCqNUrvuUmhUPjBSUqLZdN
zMhBU4DD6iJBMMq+US97I14P1UDuO8UrnzxrBJEdxED7MYiFP2k7bVpKAFir/CQ2U/5lGuuiDHBJ
UrTCa+UqaTOvunU+duFL3/QxmIsuWdJLIpsc+K7jqF1tTdA7wF+//HUy7R7B5Aqog0E+gtJRprnG
TAQa+wm5QwUfra3aUdmaXhCn3jJEeW+jHyt3OQb6x0VZkLDBzEYCqg26QCcTW7Oxbe3Zxkbcynt7
QFHBJWTeuh4WZCjPsU0/pKn0LL1QqBj6HYxCN74iSKL/0QMw5FEy7Sq+cjQjfsim3iS+syyfiG52
bzPXr4lNgTr4QGyFmva4uo3wJDp+9N7sdb4jVTnfOilDLh4Ex1Jj/iftfM014dml9x9PAX0ZzmKv
tfz5uTTVt4TdCzTHgYp4Ur36nqQqzXd+1+Bz73xgIzvUygRp5wDOqHe5nPO+pP93HBKlkdspWyo6
OxZVetCdhiZKw2wFN26d2KiASTE2+Lsa76910elLTDjBP8XanMc5P8W9pa/rpYTMCZRsUe2a8Scj
JR69zqV+ZCbd7IeiI/kF6wfZAVnyOM/x8GlAxvrXGOw/qv4/qPpNS/fp/f6zNRy8tq//9f1NvXr9
Wnz/f//n+vvwX/vXolJx8iuj6u+/+d/kEp0kYmMR5UO2p6/7twrVNf9hL4IQiOhUhH9lF/+3sN/+
B9wzA4Gqy8ODaIxx9d+EKgHPGqc4UQ241RFf/GuEqrMpEfEPQLAwDCDM5Fv8Js4UmjNGtYc8Jyvt
eG3NhICbTvT400l5p19+1rr+6yDQtH0a88jEzgUwrey1CnncvO8yk6hdV9EHcpetbSbazceHOpsA
vR1KcFpoSumu/tsESBbhWKdE4O1HWkQkmybZhWlaYFOgf0DJStp9YTTabpxtAQubNNCPD//b6WTM
yFATxT0MMdgKZ016M5/xtztmvQe992AW7pOHofXjQywf8dNAE0MVh7CxwjOCeJs2/TpSaRptYq0w
6r1tDA+jbT0Cb5TrjnH9Sp/r7x8fDJXn74ejfYYphaG8h6nrTDdhRWAJR1+pvRhoPNDvo/wmfqk4
ZnZYHPNefIJgUBcrQRyTDmtEpsUKu+rckEHZFIQn8opmzB9BKohTLzt0Az6ENd5pn+5nnlM+KOIB
SmAGBruWIvYxw/rmwUwL64u5yFp6toWl8FiHm1Y3HyflV2umZ10RZBo8VVLh/cCKMysAujU+kiIA
1Nahrb4iaQLwFH2e4sGx8+gpoW6BU9FYt2FE48Vuy+xuKQDpO7NJQ4MdXXc963VU+GEgsYRQrePx
7bt5PmRedIVkpd9aBWMsN7+TifjqzN5t28hijeu3OOJ3fmHUOXAIjLaazWcWBDMFWTXXO0IVSOcC
v2urdPjexH59cNP4VE1Q3BJfNhthwnAc5OBcI4DMiDZlemBG1qNLQuoxjZN2XSu3WiV9/91CDvEA
YT0JJiNNr4HLRQ+tI/I1ATHkePVR4ErGh+MQ9nuCgkMycMb4qkQcwXYeuijdzAs7gq26AaPVTuto
mCL/0HppR/dXAixD4Et14dm4flDAXFYElukXJQNkY1uOmCU/idLVnuKsb06lNPgcjwb2gzSy/oJo
hG7PkE6tkqaB0Mx7P74Ii7q5IonI3pgQIxifYESBypze1OCS6EyWxgZeo7klpkGnVZLRvu7rkc5Q
YnbPXYLtPMLJYlxqJMw+JAtcrEwk2lbgLIQbUYYsYhL/MGtNeAlwtLmt5rK5Yd9/GfqT9VzPXvuA
pj7b11psXEFWc/YFHEvKdoc5RVuOO8KgnhEc23Bg2b9uoXOMe0DR/q3uROlOs6rmikReecPIIjBV
N10BbangVVS5voWtXj9Lx47YTDpVtIJ2myyK6e4iCYdsFc7ABxJXbVFso2QOWxd4iRG9pB0QZP7a
E270I2VHHYzVcFtN2SdmprST+1TbiaLsL1rS31ZJ3KsV5ftwSxaysTMtfD+GXpGUXbREy2PtvZik
joRDj2x5gqztmdzR+AWJ9or0Wyusp1dF4AU2A6287KNUww/omDtr9OPAyeGpBymV3zYLa5e8spqj
RXCgeF5Qwq6lOYbbsIqn46h54bOXteyuvMjf0f4cLkZYv8jdu4FxlRbvVK+HPPtE0TKmxxAddlQ3
5KquSPgcjkQIQ90jxmUbpo7/CDArXRNWS8Hqxq9WaD35xgycvm31uwRyG8Wb9eJyXTUvj+5JVCPY
3eVMW8kM+E7SCwrhnGKhbYNwYDBQexTMsCeuNFVXtyksdyAl87ck8mBHx3oGAjGM+kNIdbsxNP12
nLptO0q2+hqZgJJx227O+NiIzs+nxtDcguVp0AKG2HLbAbF7VT07ShlXzkYxMKsi68G2gbeXRtaU
B8ZK6qbTKusVlYB3SIrB2ulGzJgM5P8mjjuukC2q+TrMMzQIFvkGwKK9/JIFaT4YI7OVyrSfGwnE
F0mLtiInGOd+FYI01WM8vogXeAGsip5IObqSVKt5YZTXiilM3puf2AOxKUNvvo685igaT0NsB7c/
zDSPXnX2PRz9dD3XauN2JrQqXVRfUrx4p4pAKn/FZvn/s3cmy40jadZ9l17/SIM75kVvOJOiKIma
QtrAFKEIzINjcgBP3weRWd1ZUd2Vf+1rUWlWZgqRAkGH+3fvPdffsCS4dwmH8HNAV9bRLWRzsPwk
21R61l+YjdBHmSwHKDMAZbvOXb5AK4Me8B9BauSvQivzKYSOBfc1dTe0VIg19n3S/Oy2AR7mcQd0
mvtLjO74yYDYWBJzOZe5hHvrpS+Mu8vDFCQVynKDw1jYIxR3m9Uj96kf62fPPucAIBVgrHkg0O8b
B1KRVGYp75uHmalbUSmZb1TopEc/9b2nvB0Fg5Ck2DbShiY+TMlBZjbFam4QH/qkWoozevyHnePc
uZyzDrERRe++sy1gEO5zioM3LXPwZ8HKtZF24O+4SPmT5Uf4M0yQLSuD9NijzSDfhVn12k2Z/U4S
JL64jTu/gv3eVFmiExTSprn0ou52IGm58yYvPdgZ59zc5Sbj4fmDo6xchQDTdm4Utkeej5raAos1
Q9G36d50opiI6ci87X/fV/x7k/8Xm3xoFCbbuP97k7//XlE/g0Xk953/8fM//+OPf/M/QbMF8BqQ
JJBE0P+ufMb5jVIqNlAeRv6lAQYDzN/AhOyS/9jSW+ZvuJrtZX+Ma5u1+V/KlS1Ew7/bIWLaIA8f
MDvg6EB6gBf6s5EwkFXJsuHnfG2jN52Rpu1ahg04Ab+UhvvY0A1dLuKuX4gvzC3FrveIz6L/cj/6
W0b38mhpcqbtIhOXQjvHYJGOm8kEib7Iyd0QND+mkKhTFSM2V4vsbCwCNL5R82r8FKUXedrKEc9r
P0l2IQvEto+8K0hb/17PCZzUrrgpdaL5bf2iCylFpYakSH2RxFGu12oo7qZWAp9ZZHOoDEeYXvOD
04bOpvK0ByNe908yCbJ1tEjv8SLC26jxepHl2y56de0iWclFsgfOEt92i4yfLoK+uUj7wm1RVBe5
n9PZ1k7ylx4fQL8YAqbFGlDgEah62hcGDC6bZjEQJIuVIFtMBdZiL6hzxRxwsRw0i/lALzYEbSOF
5jgTusWiYC9mhWSxLTC5/JCMiRct/sQ4qNgBRNRoSgjRc1dGWz7VlV6sEAWeiA5vBFLqXbiYJUiw
jofa4uEwepW4BoupolvsFZjvd0WgH6DUFtcMazt1Dj7VIix6GUiJPr9tahhWW+kPjBLYe33pkYUe
cOPCGWuNbm1ZJbPuOhqaR0W/y6PkaHVjZxODK6Nw4NB1rmK0UCeXpsr1lzBgJkIaLXgZCysDQc5D
n1JIpO14CIptq4GYKUzBD55m5wM3hmlhLgfn0Fl+/eYlKWOo1Bvyl5LT5o0DN2dvQjK62OXPsZ7I
ccFEZt2cUYT9DWxuCFBJIHuBqIRICNKoPDVtGMJErszypIyZTbrySw9GfZ5psOJU0FHhyoI+4Wra
Se2l755kiLgZwwhApMS0kUKge/StsNiORVI9CkgeF8sFwmcvYx5m2ul7XRN2ZpfmMZcCJSh2RWqM
2w43wf3kDAmsy4zqhR5+wpb8OJ+fLnhGwjDj6U7Ga9MsKEhlWvnLhJb9telBCRqW1YPCbzuualPx
M/Ew3nMBDcLRE7BCCoLFE4IwSZ6OX4kxeuo3ZhlN9zLi1nTogMkOTjvwx6spmq6A1nmPS4PClZAo
Y+TKcbO1NfE51H7OL4RcHCtQQEm5nYZi2oxdUb/FfP/2CZVXS84JWSscEzh+XtzlL7UokwsQeqZe
ah4oLbLq77AIx/uwr+q7n+8sJYLncyAS/PpcSu8hmmN0QKdx3LUVxv6DPS76N5CVH7QH0SlFTc9T
m9p6XbkT1sdk+cN/qlEYNbtnj7qNH3kepvLowEptN2Txpq0ZtGSCtJ2+/7zTUqfj1WYyLf1KTIgS
yaiDLSfV6k7XAcNMJrAYGVBRX5jJylddLmalrrC9h4YmlGOVheMVrCi28wbpQUa9Zx9qqqh2fW+X
J0p++dQkZa07cJPdZ+fFyaU0aT1inDPdQNiT19BM/atWRrGNuSOz1Rw44XsgEcO1U8RoyOHILxp8
XtED5LPLI7rjqplo0+wy2lYRkgtwomD789MqdFE9JtEE+7HNQhrvBFGrdZVy5SbPds5CtXa4ov04
HnDQ8Ot7zmdrLx+562f+g9HrzUfXX0tVJRQNzJe2jC+Dmth4tk+D4kQ9ONV7mSBbF+60Dvxb2fWI
d9F9PJigH7v4UKTND0cHNwHQpFXH2LuU3pXuLSSCeE+5wkvUtO7GoSrl7OLiwSHibJcWDFlPgOJk
WV05xtCCIS3CkyIR7pUR53MrUnFxB9bwTPgRO/raWguPiFNSTJdkDDZ6pK8jrE5W6YX3ojPGOzHK
dOdXNKCw1XXjvVtlC1ySkq2J6uWVx777MAxQsDs/U/HGaMRnGY3rQcnvClTZjQLycJPOfbstZSGO
ZOm+NaI7gNh9QP6nhGnoLYbPUfhmRPJLa/jfqI4pGO62xS6nBgzLO5Rao6BaCHWMnb1s5LCuXbd6
7C3bXg9xOn8Wg8NMFpPdYi7e1d34WKZ9fQq8DLWvi8GKzXzAiQtTQEFySykFI7gtnt2JyTyT6WM2
TsXR9KV10CzCG9Pva1DAkO0ouUBzmuudUVVvyuyxBZaVeZ4y0zvRgLhYlOCaOUP4ZooChAzYul5M
P6ypvtaJ731PJEK3zY773UOZ34gse6KaIf2YJsOCTccuO7GUvzZ7GGMhbpaTHYS2Wg1QrDajNYCA
SWf2lg6QmfWMhByEj6poPyFkhluz9KcLjklNUhuARAcPVpqUfM1Nv50HWZ45+l/AHmQP3FbN1nRD
cW/Nk73VEqYiA20jZaiY1RsgHqA5hay/tw61zJRjH6eiyti+1x892HsObW2wScXwxQzp3TYrnvYB
gwPSXv038tdvYLD25qTCZy1qArQW/U4OJoZ1ZWMfbWznOSTiuHb5GiKflNEXwKXAlVpr0+FJPtP9
Hm3ZJPiftucMVw8h5TmDB84egtEotkF3Ouku1NgOJBQm7OrpcwrNdWW3dvG9hdz+HVE8PwWUcixF
9syGBgZBPNP1jrKOk44Ka0uVr3nx4L090E1IliBW7Kysxf5dN/6lHmr9XppT/q6lsC4uJ9e1ww5r
BWZz3gDwJaVbdAkWkbh01DrEVBes3DGNzgN+KHFqOdKNq7id3YsMVL/zI1WYfCUiqM2jceeKhkoj
C1cEHyJnfMo4DQhVaX8mUGFzx5T0HlfKqRdileYxOPbVpfKFd7Ix89LY5hTbsFXhS0Ag64qIDEJx
blVJbXdQGpcu8p0jO4VsL8xKbZMRDihY+Qq8YDP+KAsp7+jT6p51k+hDHXvq1VULFpS1cIP2g4Dl
afqk7TqhYpNRWsEuDKuIcTIrFjAIdOpQEUZZ17TxYOiaQsxtwudt5Xid7fyr1+b+qm1CfZcB7r1t
wrKhTRlkppJkOHqdhWv2DLcj1ltSavtIRohd/vyWNk1Vb4DdcfzWqoHlnwkGKW2+K2yTopAms/dz
Nd+OSUzxMb61FUVrsLfzdrifM/Z42UBxXOVStgb0Jn9UaQvCD1j/m9UFF1HW7Xf9kxHiTt0uqN1o
1+dhvTIsFaEbJ2Clm5mvOMnZxah05Qla3ZXeiC8ooE6nNbXzYtXjftRjtGmt+XGCK34ZEylWuMjS
PTGovYuOtM5Fs62GKvquxolGHh55g6qAdiZpvx3NcTwlg2gpMmvDI0X35yRSVzt0wFiGfnqkkm+8
CVMiaviXjDgTW7wb1yBjdRU3Xk+l+hLmj3MBg6bQafRguamC49+3TFD5g8HNLjOgiEdCpEwkrcCM
JtRAoGTjcWT/O58dtirZOo2KzNlObTpsRr+WaPkAkdN8xXO7rzaUNRJxaKMhnihZoWoB+osVVvLA
0/AVwezBYHC5K8pg0XV7/cgAgaanaaYcK3UqijAc+xb18Iuimmg71+6VoamxTueOugesiZs8cNI7
5dXO13ZcZoqynL9Sctvd6sIzdokYvjcRHX3akcOtPwzWhuYQ+2SPnH7Q59p71Fx51p6rrhFbla0M
8VVMhveObBIyq+zTD91FE5anxqa3MwxPhZG4qyg1zXUGiW09DMkIetuPeVTWOaFtO9lD7XoKjI66
tsy+mS022mh/n56kZ8JWRXOBirjOKxsUnWwx3iTBaYpmt9ymYtn0R+ikX00cAZ806aRnrUs6L2lL
OlhugoM3DR5NkvPmSrGXMTDEdtlxnkNatGeqzs42FtuHOi/m15wasds2Lr5xAI2KbSVVj1LZLUJs
GVabpIy/qaLgqW+o4tMb3GXNCrtu15fJsGuE2byxfXG3iCjjtYOevmYPdLXgU98x3I4Y49D+cDLt
QG28CSbt2Jf6xe11f6NqqzzP+eCTKp+6/C4rFf1Bs2/FX3F9MxkM02TcFSLmUWAGDbYyjoYQFTU8
4U8/Mlk4gDCLKwNZ/7VrvPpttory6xzjtMSDY9kGS74XlOve1OVTuXh2ncW9Gy4+3paFceuL+Zgs
Ht96cftWi+83WRzAYvECuz9twU4ZM5dPU13hZai4hSI2JelPC3G5uIlR5hdnMS0iP43G7J4X3/H4
uwvZWhzJSMHDj3hxKXuLX7nBHXgYsTBni5e5XVzNWGfOWdNTVxjheHYLc7iPFhe0tfihs8UZPS8e
aWdxSzeLbzpdHNS8sWcOfuHGC+JqZ6TLhO+n5frnKOPfU5+/mvrYjAL/2dTn+PkRV3838/n9X/wx
80Hfo3iIhzlAS5Ra7AT/LesCeP6NZm1g3NQGI0T+98THDkALmRzkmLvjvnOXYdDfRF1BVzmZHtxu
aHsOnUT/0gjI/kW1gzMAvIi3RVobsgkVF38/AsoE9deUSLgXzAfGMQrLUd2UGNmwSPs4a71oNcoi
szhsmoGbP85J7QRfQcF8jwm2PtpeZjlrUVlPrivG18wzkhuUXZBlufRxRdWlSz95MLdBtQEAO3VX
PGAR3TSR1urZLFVorGDMLqXbWZC0e3bwCFUebCOOTCr3d/hMy2MRTqR80l6ti0lEG5Cp9gYV3dkR
x5Fymwb9Q0alDTVmpg4Z+db1ue1lt5/cQZ0kXNPPWVB2VHTs7ILWpC6g8vYmGMT3psjMNXsbF2dp
+2E1qeDvxeBBYY9s4pt5iseDWVODxgdlXErIb3hVvYHmP1/Qd9wEPzvGvboXxbBzqK3hpJPoFG5r
LF+HaVwITfUGZES9bpPYvE7wAa4dHYYbYoevuZMEz6MzghorqfipZfA6jr67HcxpHVpD8WCnhjrY
fSMvTVE0x55hxNpMk+RcDEx7HTdObgMj/wg6xRGLWNvWqd3sRhVZsM8rY/jaZl54nECF7rJS5N+L
PGm2c+qL7wtYR639Fh5kIJPvfS/pudPJ+MWBUlZSqAOoX9V+tFZF7r9LSSGegwzJtalei6R4RR9L
bktVE2KLNUW/neFs2fhVWyAHHsxYryhXnl6G9zlnIoEKExSP3jySGsZsVx+XO/IZ7cjdYVrEcsUE
KjswyaARNfY8qEzV4G3oAh3Yz2NUnciCjbpfuZmIrnYmsnsaEea7UMfmOp7BGcWWNDjCmKPDq1AE
gt3Z3ttpTsapMKzkUbttfnZITJ1jNk+3kDcANsShvteNanZl247fOt/OyxWor45GEaP+gZKd9qtI
22JfeKk+s0VLDpB023NHTVJFHYSOPmM8wqgumEfhEZXRaupr70YwbahWSeeZFwZ9NHE2wQxMt5Rm
uVbuAGfbx69N3RBYBOxUkhhCpnhWmF6ykVE87JCAiC4YBYpzVcjgZigKjvNdbeO0ZkfX0Fs4nhPF
m/KUW5/aeWqfI56LBdQ/Gf+gmKHa+n4eHDwGiufGMT7dmUZQSqcgLyPz4ThtDC0pFiNlaxFAoNnA
DF4ZSGWrofFu6pChJ30RMQMKx/w6oO7saD91v2UqnE/zWAxIZ0Ps7pd2pRXHaP0lqGzr3shCjzi0
H6KVYu5fl5mebipt2N3aZ8588mnprDdFaMRgneV8jzWj2s6KJ7PrgifoRouIER67Kwqws/dz3S8a
T0VoqiQkmaJNcUiOkhtkM2JYReDT3BvwJ7kVu6+VzAPamz1N8qAZpq2Yh5TtVThtE+3Pz8OoRuh7
dHnGkDU3cTDxkXR2eBv7SMAu1bci9JunhLrQa2D1h6a05jvNjmFdjd7J6flaM1mW4zEJCzb32q3u
yVQaW6EF5c5+7U+PWZvXt0U7yCcpVfqOG1ltjAVL3+tGH/0picNjiY+IIjBFqxdHBujo5i37To7Q
lX4AvN6cpxRiNIunecEzXNKRWsa0RSQQFE0VbCJLm8dZiU9m7e6ltlV5JOMpj0Xbu6tEtMUaO63M
lg953wAD2oRJ/WR49USsUFrdI4es6Xth1jVt6950mFI21N6kGH43gikSJ5B4LRIn23v9WG+oBCXH
J+eO1qF+fC4hISNkltHa9Qf31sQax2CXhSgAx4FyGPhvVmXGh4ko4toYc7gjdjcZzEsc942H4HwA
v2l8F6ky8BzEVG+4dv8jDY3qYjtJdW2VK3CoF4AulfkRzUW0VTTJQmEeBiBVrdGs6YuM3+Qcdeem
yK8tU9FTDD98bTVNfYNTvbufS04BevTne1MkwV0bN5laddTab+3IbfaFzUmSHaq/aSl92PRebH+P
lsmO9sZvUDXJ07Fm5qsw04A9MX2cY4M5CN0h+rUm87i2RT1fgVgFjCcr942cPN8Ny61JtPlkLZJs
vC3jHh04jzCqO4n9nuWg631PJRcRluV+NivxoYvIZs46UxLAki71JA/OAFqe1GToPCaJGDc10L9j
EeTX2RRHdg/mijpo4W7pOeUDLqUTbLxkeNCwel8p2CMu39PfPbllfJ/m7VSuDBXpFzNy1SmwlHeK
gBv7rKBhcGDdxAfemefWM6zrPPf3PX4nzDjEwQjtZGuHe+8pnWSx5M4ovXCTfQkf9ezOUXxEbb5m
TI85KzeVz5SFhlKSoD5QfrffRX6Xb0l6FWvTD894N7N95bYUSTMaZSREckDXVOXwhYp3fUH0JKKt
dSU5IBKkC4tz5DQs3zrUH3Fi1ntjMN2beWi9b8LL8690sRgXp20eWqtwHkmuPpuTDUkqCBUHH9qz
m86Y937v9VtFT8BzW8T9CcP+R0rH8TFOiflTTLugxJiR93NOEm40ovaUcI5D2InsaxuV1f285MTI
1jkDlJQHUhLyjUyLPuPZHmJMrOHwKpLEOOTz4JyLOklPMnF2lZWqNTQHpg/2y2hoe0WvSU7TO64y
D6L9U+BH9b4ngHSHC12sx7YmE6jC7z4iwZoJbrxnvsWZi8kDhNR8Pse2rW9qJ4u+DEGLOaqlc6Ge
iSTYtI/+ID38BFK1XMss9R6zkLfQiQythuDUyk2t24FVdVvH4j1sOTYUlU2mrK7OtJ9MxDHG8xQK
+zlXGQIJ0autTcnCHnhYsEvGLHxv+mkELJQ075xSOMIGgM6rQQ5HT6NI5277rmmrR44oxC7iqJot
p8a8jz+M3kG1mOCieX46n0DuUnAR5Tdjd0Mfk81sqSqGi50DswDogtXe9PLn1HDLRzZV2U2pfB71
VHR5q0RTZX5XVZ3YQ/qqL0RRdoVr1XsqSJpbYmKkqkfH2MepXezMWEZnjwwv4n3aHyJOjUzqSEPe
M9Aaj7GdM3b1+2YzpamD+qbfIb9C5/cap95zvJ/valSgdeY04lTNTblzfD1+9H7o4zlQRMnCrHWd
VZZHqly56B8bp5rHb2UW1+8uGB3KH9qPIsISxhv5UfSF2uGUCeDPlkZznFrTXxdpRoM9tTWUnyiE
/ZWws/K2HiV6TGa75PwKFa8JlHwSr5HYwGfg74WLA9gJFvkmS+/Y9667xMzpe3DnnRnWPEF1KE4z
6wBzTnabMe7NQ2gZ5g8f8sUK/8FAuwayRgUheUvUvaEJp2+2YGQeaPPJ6OTGD3cThu0i/UkMyHzU
7+BlogNunnDrlX2NyWdqMyS1vl2jWbQbpXNm0LQMeF9UbDbBTtCiTFjZfPBqHkgrlIiU/Gknvo21
l9+RlWdBGGSO+pPJXVjO5Okf/THsUzwngx9X35K+GFA/izLHhueNcZbZp9DBTnJDY09QPelp4Krh
1x8NY1oFJTvlVdoQw6VvPRfeQK1JShNQkGTeZoqjEntKmOLwQPH9XpOn/NRUAq7YIzhf+DfVu0G8
czfJoT4ySBypcRwATpmtn5z6gaIaVfPTVetWbxbfPIuClh2vCIQgYIDRMyLaJ2DwKHWqx/KzCU1x
WyWjf3QJ2/AN5jB38Xr3aSZ5uVKoXp92Xrfhavbm+gYQnt6iBDTXpqBzNHVpUTWKungwNbWgRNwm
hrCx7g923vnLajBt2PXJTWWzhZG6LfDzJNnBbZaS9dyRN2bZEhgxAcgnxIa2CELjxnGnwlp5Bq9n
ZnUFBXCwX1uSASOB9JoBdSsMuVJmjhOQK3fVwBXWSd5Nb9oJ76IUUuHKpEzkEREt2gxpRJ1318/m
7VRHcp12bbtp6JpAa6VWtyciUPt3Pk9hRHC0DbIkBPhWLfUWp7FI06fIz7u3jq0nZ6Z2uEzlHD0W
ztzu/OVi0+OKeS7oOH05sgC2Fw66IScxDlu3r83jlLbqMQwLs9skFT/aI6wds7Ypr11Eo0ikhHoB
ly2+CEJ6X8oqegkLzzzbkkAEEo5pHCwJq3lVBkyE+sG8wVlaP2LUactNGNald0s+w36gJ+TDmxvE
nXqGQ70yYpM+F4LsyTqZIwybJjGJuyyf8tfURMbyUx3ufYlJj3pFIfcchbpnBjj6cyDuva4JLpFQ
iOoN76jcpZTEVJuxKWem+XCrGQjh/KTbW9GsEjv668yujx2/gSeyqcbpXnk+jbZlkCfXhtLplalm
lESCjXKLlUlspQc1AyU9OcbznJ5BBiXHwgq8CxEeDrAjPWauaXzN/Wp+julmdVaucPnjEIWqrelk
02vGUiG587W5nlNvvjOmCpUBhhmhsSG/lss+yZq5rxo6DFdCmdDElrK6mp0vrbUBtRlpKEi8gfbh
/LlsZIXTnB2LzTWBxyXIMuNXoE7cI1YDhER9qTrtF3eCKi+LvLnLYUwJngKkgVu6s/vYZdyN882d
Pw20Gn0vAtQhN0aKS8rBmF7xkNXj06wNhF/MVBx4u/vebC1PAmT0JM7XwGpGfcMlaXzS75GiQNZq
RYVO8/8Ke2hjGznxMkfjPjQ89ZTnxfgXJnbxCzXL9E1wvw5oRXZlTHd+9XbX1KGluSX0BXyrA9xd
0lIsBz6R4mhAKgmjd1lY+yGVJytzdobd7JxYbH0vvK37edtW3ZY/dR9QjJURivrTbOqvHfa/vzdX
gtpxPVCMv+JCCzGo0gylvtR1c/Fq9orhIRn+otFj8Q39yXn+80VwFOEDZ55rer9eAIpzRw69NMwn
Ejgq/3ONfIeRdvfvkeT/D/Fcss9nivh/G9GWtMkbstSfp5J//KM/ppKe+A1bNvA4H8rYH8PHv4VN
gt88xouQnMmGLdNHXGP/EzbhC7wAunGogfD1wGb9bS5p/sbpzXLo7iED8BOU/i/Uof9yA9k+JFtE
VhCepkMc5NdOCTG4ajDNqDqSYGW9ycoIFQGB+TLn1Kb86dL8L9+If4hJ8Fqgz8Cb+4HN9ukX8tTQ
msaMG7g8eiAHLvMwiQtO1+Bl4gqclfpXmXrL32YDtqM5ymPu+w8T18YgbkD+jNcrxNIFaNZYZNNx
FpduXPLiXehaW1Ze8aRdMov//I/9Zdy7vDiINxfnKZ8eLOtf/lhlmMhePDiPc9N1n0UOYojd04Cj
hNTedYQV+RJK868wgv/LJaZH0bdsF4I9QaJfaGuk5NJG+15xbAqxZMvj7nNgqIGXKcE2FJnTv/yC
JKIwa3IT4VBiUL68oT8RwlPTGGvZNgH+3JDmUMYz7AkXX41vGe8WfsS3f35ZxT9cV4+dFSEbclhc
XPkr3G5qhTlH4TgcgB4rAohu2Mq7eVbmsPK1TVRv6hNx8XNwJ96UiasanPKlrGtPr2P4zYxcvda7
dhOj1lUzOD3NYHXcUpEZjF8m6f/FXUDw+u9XaNJPDmFcvvs4TgO+7Pha/3yBSoZnUVp0/cEBUWs/
GYV0wps2ykF4RRWR30JFQp8EcDKqytrOEU98B6erEeTNQZqx69L3DOegmGrnI7JatgikcLmXWrL9
N8XsC/TpuIhPA7a9Yls2SzMW889irTIHTa2XLXFYo0mWk4Kc/V1N6vNiNJ7RbHvPrG5qY8KMhTZ3
HyZ4tJeRXuV89QerJnzZzGwMsfnI9KaxnPEe4R3jXuIPWXBIzcEAUhkH0C8a2XDLhamiwdZrJ4NN
Cu4cwfg7cEfS9pzh0/G2s3ERPYzlpM+lGVNA5TopdBKImHL1cyFopoLv6Ti0472hO5LbmcJGMYaq
futTYDdzY1pHd8ioDR6HoX7zC2u4N9uWvE+gZpav0UwDxNrG+fAbjnHQZshJ/ywutuJuvBrKEE9O
t7Aj5sT5QPWRBASmYHxzIeX0ayQlouOYWcdrbzf8paThCEDlLS8YwF16kSAHmk3va+eDKlFusxnH
YNjY4qkP+NBmXwUvqIfOh0uI75pEdN8qS6MKTFVC3zAthJxSMAyO19/v1ZhcHJxerPP9LQOt9pMk
KhZCMIYUQ08DCMdWDwS5jYaaQ9xNYVIcM4Us3K1cwgj9tiOB+hoPOnjxa9bTTZf13rgFGsp9MpSu
/VG12Dxjzk73GFSCczABE0eERnUggc2dQTuD8XvhcUMzC6bfugKm3jNZ3Azuzx2obMFvjCl546jK
5iV81fAhBbGwjn28hPB1vfyt2g5yssiUmv28/vbYOWur93GkgAOAOGzELYfewLz8/JkuDEs0JjNl
3ZhjAGRD/QADctjoKAh2Pfp9saYl2t+4HZPsAwpBGN4Iciz1emh1z3aNo+rVAnHYWHgzLLNfdTmb
+ktH+Kh2Vn6RUW5Yu5AfUbWrMRx2eYpVitM6/6DME2Eetei8YcSRZ5TxqW1hG+wns0/1BsV5Cq91
XVIKH1eOQ0A87rvwLOdgeiNKyakDWtuwplt0Tu71ZEj92nL5CdqU5bBvZUzdLvAwOC3+YAA2yqAv
ODjW7Kh9qnFlbscECkNYUpEUWGQqYjVSwafsHURd6+LQR4p7QR+ISo1kgqrxyS16pjc1sT1XGhND
XOYarReLL60p1YYUkMv0YRR3BoD2q44VaaUuHJz3zs4Cm/ur1XDxg2S8GTwDugnuPtJ1psRpaFbz
BX9y9KkAYl5AT3knkvlMvM0yYJ6+GBdEyRB1xb3bVsjiERNKqI6fAakvyFMGA80NN3dwskHc0YvC
xj8gEOSFL5TTduVGGPZzF0ecYhr1UQovvaSIDvZBARAc+MGlh70xB26pKQOrGQv+z4p1ebzymONe
liGy+4H6Pp7S0HD2U0tzoCO64KWYYgaaXuQXzsoZhvE6Lw3NY8zeAoRG/cYcZaSbNtMfY4UvK3Vc
FsxKZk/QmdPXtJn5YgWTYzExxd2bgMc9+nUASDgIwnLDY7QipFhssV6VG87wdrQTFhjFk5PPaDhz
W4v3ojGM+UhrY+8fraKZLb0WNSEkq2G+dnKRpL/O0eC4WziLpzyow7M26ui+gblwjPCieHGsXvKu
+Zjo7mT1T8QLoZ9+k/ZcJ3JBrPOw35JTUNXyvTdCAl00jJq3daC9R5RSJjBAx46O1RtoCmgua76X
HmXGVePvMOGUd2MPFGs32/KliP16U40tLqqhQEawJ6nwlOc2s9fCCssLp0r7ay4sfr7midU8O3Eg
w6+BrxMA76oOq93sw+VdySjrgeS3mXFG6Oy5dAUmq7lzoi+kFaoDvAQfFJZlIkhgmPREzaQbRFv7
Vo0+e5G6cwDr6MRYZ2LgY1UBCJ+E+ikWCzuPmkvjt9NxslL/Yow0hTcFCdaNwSD008wxhDshUGIq
TGduGgXaiFEyQlM0Gsut1MOtwuy3OMjlwnNV9Em0q5+N44Pk3bgddT6t5qNZ5zm0qxVOIt6TRwRz
ldTQrqk5KbkFx6US083rpNhEMmO9bwb6GmMUwvXgRG27xwrtn4kb4nnyK1455WGCyOcBxqCMmu+S
g66+9yae4xWt3vufzYfzlLLg/1wCPaJnzdYzFn7HpM08vu906eNhp7H2rPveJJjl0D7PoL39LC2G
nyth4QHmyaqcDy/n+dhCBtSbAk4is1YMaPGGmi6PHcPEuWb/+9sSpUMpvYoB55xCw+Dx5QFIuVF5
g413ggvVDQuvA50FIS8vp5Nk3ok3tZ/osLwVbgSyg7Fj9aalquM7ifOVD6tg3rTWw8xLlg0p3qut
6rxlXrEYKUl1x5ECNaJ9c/A8UCa2e+qzlqF9opzpER3KeXNjwcI6NQZGqroZET9y/HI8MkT0pL0Z
x1hl5u7Zni0fg6/vLd11hnmq+9j40TXYt+NeQ8zgPbPLSQwveJHIJO7Kzxue5IoR15PVqIUR0+Dr
3TWenS1QlWS5ori0ccs7E4/1nuY0HpgNS9VjuHyiKQP6j7kvuOPylo/REIpTQydns8H2+1/sndly
5Mi1Zb8IZXA4AIe/xjwwGAySySTzBcZkVmKeZ3x9L1BVfUt5u6tM7zKTlSSTOEUEgONn7702qkhE
6M3xzRdhTDaJdR6VanhyJSClJ2SAFIAyjKAg9B5J7mmXR1WpZ1nyaKymaAGKGoH4EntMywE+w9ZZ
4doe0WELZxuZNt1EfppFm3bA0zG4LD8zQzODYNSg4hrC6r3M2h7TWwgdMZxIqIKlPaXxXJLmDavH
AtzYMelD4xVKDdCYltQxmxgePZOXHQLLFfTYY79Lu+EzvOdu2FGEK1Ppsz01Pi4EeQOdGG1kHXQ7
YQZiU8+COutxrI5F3waroE3FY25zi8GEtzhBeuqERcJE0rpZ8tOIbIdVY+EfSOOgdrYVSgpX4LDm
rvAzr+GHpdNVjxRg8LlmMOgq8wrTz7w6GQVzYMbWbjNlh7Fzqi2zsf+E1jXtYh6im7gKKQG3gcOZ
rX0Z8TTfeLd5LudjeuLJR5tctijXBs4Cj/asQKeXjsIVCn7C6WqyT/1SYmAmy2nJ+6LP4mItA5MB
cqz2qU4JvPYPMhOPTH751jIG86cDje8kZW9HuIEtHVPgkquBrviDEc+/O5XLG2J3XMI7MAtDuAEZ
khYM2kZPIJ4nMDJh1y93ECBRwITCjrthGxdnwGYGRpipKi9NkvIhzULuNhH6A37hni6WlT+meCCn
ZIiBnzN2/8NRfDl1/GVvBLGAc4mCDg74nxXEr8d+zOKx5olXHkrnc+jvR9aT9TL4/v1x7X+dfvhB
1COwy+DYb3Nw+/fTj/ZDRMeiLQ8psDpyE0qJ56qh7nhl0+dxdu3l6PJ5O/z7n/vLYnD5+1gJkm1j
r7l0yvxy6uJInsq4gCuG39V9bw3CQFkz0iLMfpT7V5Hl06PrhtyLq36Zcv/+p/+a9lt+urY4FXOB
80v8SvPGccv2RLjFgQ0/B5DZq61nb7nrxqrhbv9H7WtZl2+S1PqZXjhu7p+/wn9NhP9oIgSq/Jd3
63/xYY75j+g9//foKB8XvuaPhZ1n/6a0w2xJHwBmQsXG7M+KQu83DMLsHeS/0DDWX3yE4jflaD5x
iuM+XI5lLfHHvk6q3+Cdwe1mJcOngl31f+IjZLX766Ur6NHmu2lIKuxBfq0J5EAfRnM4Ukcu53ED
JjN9dzgdgbSj2gXkMdc2dNtmghTNVDisk8ASdy58rQskGXtcC6rPtgC9+h8KM911Jin1TZsxcLtA
J3Di+KpsMxZ+i/d7zr9lji8hJQnrWkcDJXDc7+UFl583r6mlR4hudOqSX/OeFCSlx3rs+qvZv2dF
XROPCJOXlijKG1lrTkJzn+bzPjHL8R0HXzZS52VMM/b8gEjmqFFBVrKlaGpbulXyPTQSpDFZZxxT
J1CbGKWniOBONZKcSXV3WSKmcgd5ZUYhrlkVbdPCU3JdSx2DvuYsta/0giblXBDeyRiGxhbcfcTU
m6euxPiVFB9lU5ZvRWvO910zmetOps050M3wgSshf7MpwUkhwwXTGYm8uk1lHLxboWUBeqcONiP5
0XdZuXY7y8SD7A33M3S/B0dOBdFRb6zgWGWDovwwSu49mY032rbmXTm1m6kpjkoNsBkpolv3eQcN
0572gxWpBwJnmp2IzD7GJsXUN2beg+sIFNQ2bp/kRHgjappmS/WLPPhzKdJVbuAucNpAbeJp7s7Q
FSP/ODeiOi1TGn7uwNHgMJxK3XlmZuVroDXpi8zK7omiNZ7jnYBeDGRdvEY0rLy2BlJ+OfAUznNt
3A0z+YE2x2FfEChaDyww7+ZAdF/TZAK7sdC5qZmtq3PoAYbWGPFgwU+tkWyaFDdEb+fptsSAFm/y
QSPr49jtL6kx1sToAbS9V58Ge57Ezj6IMkZIQDPNtziGY7fQyKpylVQyeMg9nYsDT7roMSwT+dUK
suimZ4efxjKgfhLEHFgfhPZZWHFvElIt2C7IFlf8RPLEavvqMEyifwzCDGI+EMY3Iw/qkzQz/Tvm
MVXvXBPLEKP24EVbEtD6UcfuPODiCQrjlX2N+xDaUY5/zyNBvdLNnHzYZSH1qguJUgXmnG20g+mk
ggLBs04nZKSa8EGNcXNpxBSeFHk2hu1iwE3p5zbOtSnINnxcKTCSTEPghwvCORX/uygC+1L1dlds
EebK+xhpJ6LmLeMqfx1zEduQENmY2Lw8I6ImCbg+Mvm3IhcAO1aj7qfYxb6lRzNl6YaTrF1ZjdHO
pDwwRfo9bMvHaejldArpO+FU7j4IL042pa1mssjs7tgl6acx5eoBr9Glbz5rCdof/T7dqA6X7zop
rQLnXOM8wd4kyTBFol239lQRnYrMe7vMxrsWC+3ehka5aoqGDGACVl/7PZwaifeu5np59Bt8mQtN
J/0y+oPM7tyuNeMHFREC1BsIHZ35ZM8Nud50pdzcubdEZRyGrn6xORPfDKZtiPy1HI6y7k99kLuX
Aultn8GB2KRjOu/LLptuVeFZxy5Oq1XhOQFmwSa9DbXECjnE49pOYpLxUqdbVfJG0jy7grjJgFuF
91nM9ZG1TMttdNfHJyRvvpM0qn2n/GqrI+vNRV5eObFximNgL1CTV8ITDd/GGNYjIdKXEPc6/Qt1
wZ4gG3dUxjVXxv433ZXBhpA8xp+hNy7xLHx8NdytAUt9zQXFTn7AGTuZftQN/JmZ19BvzXMcWdCC
hE7MndmEX8al04kV4ounJnXMvPKDXBnNLpH1aLL4I9FCC6Ssr+4Qxw9tlb8iVWN0mM6KTPQuM4un
PpIwkkbVrgcT1jeQ3n5j5WnPon0svQMrJ07yLmyQrm/YHgDSuVS4IU+1bM5t7Ae7ida5vcXEvBHN
hCHQRp3ZKM32sg6UHfHnlfMbdoDmosfB3rmEfSw+RmeXd/vODGoLY16XP5pg1PcgcADukONbt8jl
9xMLZp/Pj2DTz8H3Vk0TK0A8Ppz3oza9JcY4XF1d/1DFcliKAnGeM11tjQYhHGb3SCNVn5MZBjA/
Bc+K1eAGIiRdi/RUsOZpmNPdYLoHeY+Jsxf1FxYM3dpw8L1ZOro5tVFxSSTYFXuqKLI6ydaYI7On
PvX9mwOCfoWDnJRVYU4bydukfZPKBBpU39PRfw8bs7pZHBYfLLSGc1Q38tEF3/4E9DBbt9I9NZi5
Sevw0WFD9dVpQnBXBv8I45HeR5ff1ErUx8B+/NEztKI7aJx2cppZmA4q/ek2LHHmYdt0c3c3tLZc
tiGNfc89xriL20jhQgmz6pGQPygWUJBnSSPu2vGtcq/HJvyw05RrC7tss1ZJ98iHML3XnMIfgMhi
achdtY3cuSERYC71YvamteL6mM1SPqRU1G0MzsJXZxDfnL52cZQayVOmyZg5rQIdi6lmx94lEXwy
QpYDzAUuJBl6CmgzB6DjLJjkssZ03Lv65DTDRGY4Go9uyyNyTGb3aKSotf86CP13Tv7HOZk2yr+d
k4vhlyH58wv+GJK1+ZtA60LW/LcJWbu/YSvE3GLRdKksCM3/o2jL3xb6CRk+NOBlQP6fCdmGteIu
MzesQ89Wy1f9B4q2LX85ftEQQOWQZLuKJYK28M/KvL9oklPWtn2uImDZVTaejbiBa59YyeMoneQH
/K75SJzOVgT4F0JYMvnJvWR7+xbHaAdQQRrjQQSKOFxYTv2DLVv/JZm5vM9VNI4fYUtm41hUEryp
n3P/X0OiJWgqfL3l1K5eJqcdbh2YD9xFU5ZCrY+99EffT85dX3XeS0gsFkBWWhPYaSELTriWMO21
PLlCelKOmGHTbRzKihhGrh1gBpl0f8A+SH/PTXUMIPvex3rsoTFX9mPiG9286frS/9nKObsGRn9h
lcaDYMqj+G32ZfVuA9j6OgYVHNOpCX/CvShZ6AcOAI96VA+lCypkM06y4UoPxsusagrBNUCDnyoz
jFuRx7hOVZ8F971h0SFslwqbauOJaDUU0r6zwjih+ZYbBsWzA8bUmb68Q4o0u2VdGL6JiXPuWnqZ
t2/wIih4fCScJkH1AhPD0SkoJD5EQxrsCSd7Jwdc6t7k9C43c5a5TyxHYJtTUpWq1QT5CbAvtGHq
AsjaEFKyC/1jEibJn8mrFTmVtO/OPAfateUn1anzk3iLS45+AasoyCFXoz7XVJbwoOZRRtCx9O6h
tVOzA6S+e+xVVh2CKSwOoMUbTiG+1651lKXF2qYe7alKh/YklIewAx74VugUZoFR5ulVYNI0WfTN
8TVypwVZ5qj+Ne3QndzObr0zwUrsWeE8jQvqV2nGTtdvwXwP8TYFHntFZ6LTaYwqMvVuift4GAm4
mFHTnlroi+HKDcfgwWvLn9R3TGD92rmKNgaQjp9woFN7BUknZY9tz+1HXjN2HHxMtS/w3uJjL/Nq
i4IVL/0abv9eCs2hYqj7TYHStdOGrBVHjkruRKE5eI20QV7nFvn4pTIhdvS3mZYyUs5iNtp2r0Qf
PQ6TCh9YjE0i/cG7aw2ITVkd8dqOdo579c6kLLqA/+IiEdwHDcGKTBQY4ey2x/44uMxfwvoSePwM
4u4bOg+f7GYMtkOO3WvdCtHnBz8XC43Bz1Y5V+i6h8N5mlC2dvCaMy5v+uymgsRCkLAnzUW9sjVp
lwa3x7pqhb+LQxhzhmotcvIa0T+QrHYTcbZajZfUBNI5FvYj/qpDOpjO3Vza/npi20uSO58O7ljx
undw1Qn92JO/ydnmjKinlXlvOMXkbpqmk+QifNzcpJ9PVlZn2yhmAJPA4+46uPybgaTYvnK6riVn
NFdnt6m6E97p7HESuZ2vosJ19m6ck9rTzW0OuTCTIv5JMveLMLgNpF7yw6sLe8MWn6LLKG6ejc5K
79NhVOsmr8JVNDriqbYT7loezl7OJdR1my4jLTbgEABG4K17C29h3yUP2LlftF2n62DmwjYKeYjb
gH1YHsJDEfHaBzSwjiOzd1acP71DPbuEEBJ3ebWL4Zn8fLgx+0kfFbW4lHC7pEas2Hp0KZ3YcHtK
thwanCOpo2zrorIjstpNd3GYU7fVGOOHx5H6Vaa2/aoyJ97AeUxXI00sJ9W16pkdS3cuBzcduUk1
3FMYU7hXRo5vfJggr1lyJMF8NalOwasYxA9zz70xCRhQi9m2D52hERWEocdt0ATjzrdmWrFzVst0
otA6GCXVfcZedq/qzDsntfVuupxpUDL73ejTk+Doqt2SLwLNInlRbnDFWZnMcilZC1JebUvGXKgM
YfojoiGM11z2EcSjkZavkGPhXUSC/Ro3HlKx6UB+yJOZg4hlbk2vhOtoq25XN172ymnEewhZCML8
5O1/jclaWk5H9CIZ86voaevGF2I+k6NLfzaT3b4pEdhPqhrzW1XRzTXhFd2lpd1d+rn1jrFpw96E
KEmM0KMdfS3DqHuKbEkmLGzku2z4SEtZDXejVeUXD7WSaLQjrk3jUJLVss9osmF6CkQGqDIzRET/
hmYy57B21zhYGM3Qidd93AAfpJhz56fBVWiw+BF8JnJpnfKANHiIPtzzl+JdViV+G84nMy0hyLMy
wqqY+l9CHPfhigaA5hvjH1D+2eijO6tPmgNojYrMvBi/Y5tJ1ogn87PsJY0Gfqzg8qURMoSqmi/E
bqy7mXDh3TwUQBFS14z5vFXho+N24onEqAWxKy7hl1Uck2BChF/LqmxgomB3CcHgBituTNWBJ/r4
HlJ38CxDW6F9EbHdknLBsW3ZM3ysrj1BB7+1HatdzudStO2rWbnLcDtxhEnMVzwvaX4gwVZHX7Fv
LBChtnA7nkSJSbJiLkK8+jlpnW0niMBNsh+hQpnj/MNre3frJxPH4DriFhySb0ajqgd/FYRTtx/M
7HlAftlHyUA1HPbwI29luoG0nt5w6bQbJ1enLjDKDXrEH6vs/87H/zQfM6KS0P7/Oz/PoAe7j2T6
q/NT/OuL/lwkEyBXGjK0XkbaZVn85x5Z/+YwOuNeU5pgiPjLlCz1bwKvoiCULl0iDAtI8M89sovv
E8Q4LZl0H6Oo/EdTslgUkH9TgHAmu5SrMywDDbWsX+Lo0pVh7dGaeeoF1yfnWqFuA8UAOznk7T6q
mE5683tsDGwBK9JRKxAMGmJK3x5qlfV7SRRgzyYE3MZfXsb/h0vUsX6Z3216rBfzJI54F+Oc+euG
e2ycyUnodT0qiHrFVfPYuHqzy76KWLiTrEQHrUvYhr2NaqTZgN2bUfbkd3i8+z+8PBe3BnNtVW/L
SQH8nksjuJ+wq7RrO2zEW0bjHc1taV9S8AVeg94NJyZNxgrLawwiX63hHWDYzBvbTPI23AhKCxOK
Hgnh119Cyhm50I0sHtbaSatHj0qWacN9g9UJS1h9wk8jlmV1vB1r0M1eF8Jn0oMnH+hW6L5g5kAa
r6usX+mUKOWqA1f8PZsyE0gMsO4Ffk1cKoKqARs3YW+xo8Q2TE/kIFOq2Khpwm0AC+sGtANaRTDs
8hrjix8Y+zqa61MVxGLfdbL5iMywvmqKSTdu3JzJDpxKMoLPKo9oFtOwa1TTtQSS6BQajR7utZrZ
WGOLcO8rmmHpBAp3BgVmPHE7UTwatn4zJdxYIyIRupnxl75axDrAnHfOcMH2Z9zmLtHjWoVTsx2i
frwL1PxEmV96rTFmEoTWOYmYwRXBzkvwm9QN4SzKQZvViEOaXkfqD91H00vKx548H20WXvbg9LNa
uqEpR7nwEG7klzioWesLI1qsn1vGMmtX6XR4nlhx4taS+XF0S2dP5iDflaqlxVfUbrduGLi3c67E
YQT0Sy2fNlZyNklEmiUdHnOLf6cK3BuvenUmRF3DnU7NUyCkPmnheqdQmCn1srmZvpataJ4LxZhW
DQKMSgJk+AkX1Xwvc2u8k72pfgQqdHcYoxYpm7+exW+7pmaw3lpR0ZLQD3t7N1cD4Z4yKcP3hI/9
Slr1uG75pK3mJhgeTYW7n3RBf3aGptumdqRZpIbplvwliPaBwPKct/IR+ZviYHO2MDxEIR9p2Fj+
DgBzM0EXtt1Xh2+yJixsrHxPd1uiUeLdCuKQrNw0/b4A2S4VhMAN5PD6YJc20lHLvP3WWNNcr31W
f0erd+Ma6LCcwvXcKirt+sJCF1BOA8vZqjJloQTQhbEypZ42aZAG84q1lPHsjA3LXdtIW/qoanHW
VP84ANfM9NgTBGpWmUjDu4CJjkZYMvfSJki8tvvl5NaTjocySEOo59sfGXlC4lfpUJNNKfM7TXES
L99cJRcHHWwnC03O14uWq4seO3sVpLbf75kQJQHnFjSnol/E2aukcI8JLicdDvN31c80GQ2NfdTw
AaGGE7vdlILANHfC4Q1GklevSg983CoLZqDxSVQnGk57PkwrbN7qW05dardxqhqAQIH5vcepUdrH
UTCbrDABKzKIfRtmd1PBUWSlp74/FlS30CnDTYRQMQe1K31ILg07UWBdkU2Gm1v3glGIYvSR43yT
XumzIkJpeSFQHgBUBlOkoM+tZEK/d7kdnKH1p+jsmEheKEGuQPXIluZMgGYXf1EUDDhgzUYtOkO0
KA6qsIx0I7rI3piLIuF+ihP1olP0s0P00wrDh8gaki/lomd4i7IR0OCzycqBGfNT+HCaJPmIgxY5
JPqURjhKupiTptR4LWkcXnbf6CjWp6SiPuWVoKzdemcvqguuOXoCMzG8EZxGa1vUGbHoNAz6m9lw
DWJni4pjfgo67aLthBrKqhpApMJnRvrxhRvehGNZX3F1RI9qGjNxaOomeLBtuwRNRL1PurZU2Hwr
JhN6gw0qzIGeC9TJX9SnsNIV1Ckx9pcW3Q8pVAxOuJqkx6IyYW68GuOiZTl9w48j/d7/5P6ONGRQ
X1YpEroUAPAjAm3Odzb35l2Mfe1YY0LdVgMaGveG8Rgvuho1OoJ/8KHjPs9FnrBRXk0mVUW4LUmL
k/JFnIsXnU58SnZqshb5rkHJY2XO9NczpZ9bshyfb9vB8MJzZtYGh1S8pFYv1LYJ3Y9YsnwePLtc
45WVL2gy5TEulXrQMhT81OzDQpzig+gk8joa5R21XtxyHMDnk+ejO9IcRy/VynUMAHwiMzaeCfek
xCJ3PzlgXezCKPmCebSuORe6vRoW+ZO4ubnGW29tsnBCA6n5R+SZxrd4kU9rS45n26loRqAdDXnV
0f1Hv0iu0G3UBqPfuF/mku/pIs3yKXUkzqVFsbU/1dtpEXIbKAUh4qqsz9JbxGBHhqi+opmVve0m
bFkbRCKN6XopSd6MCEcvbty2+bZaZGX7U2GePtXmwF6U5/hThW4/FWkvVMN73niLXPSpWRNirN+A
4yQvRHd4u0hd23F/Neg7fZxM9ykZfWcffyrhEuLwDOUwlJfmUytnXW1d/YQoAiNW8W1aRPV2kdfR
m3m/SOqjutO9mH+TTpXxPRHlrUWeZy2E9qMW0d6rGnHXcDvjKlpE/eBT32fuQutPPYKeK1IgyTvr
2LfGEBBCSdOgz8a6PMUolIqVkGewGEIrD9fQ8IANGkWV4RI22/sijqcb7eYRAl9vyg2V2mx+ahpd
d13TPAbYTJfYqXMBDhJiCuASu4vY/zobBANkgsGOcPw7mY2at8BRfdYeH+ho1XdPVyWnmNnQJ6QC
EA/sbEHf4LnSnFnn1l7VQz0Dg3cVjQZF5961mTnbqzJKO3gp9EpUKxXH/V0lZnyCA/eRmLYOm4JZ
xpP6qxWrybj10s7sfcdD/8ZVO5Mb5TPgb3WRuqc+rnkS4NzKqwM4FXvcUL8Rkq1VFDSuilR6T+Mo
7E1RKYg2NrvAs1cn3GhDveTeCzeNL3U4JeOaW3uG9OqNLzWsx0ekYfWtguS3L1y02lUCyuSDbivj
5BWqyvf4m1jnGkFGMWEoZh4ZFV7PPZ5J8WBFCM8nrwSYEXQK9k1u2hFdVYF5xPudmusckuWqkR2M
0REdW7Zn15ss1pafQ/Z/j3X/cKzjZGH+rT3ogm9i+VdZRn892f3xdX+e7LzfhAllTIAGk8v5jW/5
x9lOCxQQ25Ec+/6v9CH5j38e4tBNOPSJJQ+qLVc5/5EZyPV+zXuBp9eaaYLjmtQULvCL/DVdFAG7
dBKaQI9cWPMF68y8M6wGA+yckcRy2tA8tJVD2tsSLTYaUVGDQAJ4QcXaxfRl9heIdxE0FkH4hJw7
hO1ll5r41vhQR1Q6c5WRuymTmsGyiaNuPvuRmrpt3pTWlj3IfIEXYR74LTEtTqE9Jvd9mPe/K3Lt
mOuiaN7VFEzjwEaxeayoxoPt5497bxgoEFT8vqUMOYf0tn8qnBGPoJuPObjdpSaXmxWdvDqfd56J
uJ93hjxOdMUL9uC2keMqxNPZ4frw546rb7H+01VO/vBHH8jA3Q2a8u8Xs/eDaJt1wYg4m4SG8xaa
mq30Sg+6DakWl4kn8VRU5fBQIUaHS6ZgCGjxMUJyzQkktMchMN0dEf6MgTLiyvZ2VgNYbENwXTpH
zqL8PwMRavU61kmZ793KRCEhUYluSkc5rl7RqGAjACRJby0Szj8Y6TPXN1FSqjz4ns1TcO0V7VeF
OTPBNcCCMHwHlfeKzNsaW6D/7KQANu47d960/LdVYfb1hxNX/b3yYhMjhhlIVBcpbnNkFZvB93vq
G28sFdI9S2nzIniu7T29K+veY4mXutW5zhhgMG8/VCE2CactUTBa+jfW9Dn5t55avi8JXJRXkzvh
SqUwkqRDFqWNEuf3pWHk0WvAaVZ6rMjPG3oX5iKiuEjLt5ixEKZCCNBSEYNE6YZ17KcHS4j0MUzj
5AZJF6AtDngFUqLaG2JAAy84uumJIyp++xUL1ua7U1CwnCWhgo8sMYAFbrY1B6oKlJk22waOEWiy
KP1S9OyDSXiFe0yV+sMNWOjhaa3jh55Ggfegx6RK6+lk3uvJwxXWxsKA6cjam/lrKQ1uSuxX5FBf
pJUSEinxc7hBGVCLmnwsT70Xd4k3Urpls/b07SPNW/3KrQib13L4HayH9z6P4Fx1uZzc+zBo3+u5
2cZzVB9EONirpBzOvU13eArBaid76JkrOkWKQx3YybHghHmhJFe8YW327oXKWQFaAyemOEmPuT3p
dWcXzXODWnYlVYZAJTN5HsJpvE8ZWA4AEJwbaUZBaVYZv1YUeL/xjsI+HTt57oo5PbA0pCl7ttMP
6mFdBExcGaeoljPolra/y9olkRiVLCAhp6rHKW4zmlQACu4MOUYXb6oldit0hdXAJXFIxxqu4FIn
ccrdQF47r2vuMAhGXznvjT1TxxJWSfrowhG8eu6SboC5BEmNGgLmkDHSb4U9xS9177bn1qHEbDsS
fTnxGJ+tnchCzv6sno9QIoZ9O5vBhoCft6sJdf7EZFDtUZOnr2Ns0T2vjSNo6+zYOv4FOz28iS40
VwPqw1bkwdHS5XlyFt6flpy27e4HWFRO20meHswAQS7nMIO1AdJ9HeVqh+F+3MyjW32HtN6dzWqI
dqk9EVrMOZjFhVPdQ82dyHZ0tJdNw/TakSr4wPDb33hB/CvHl+7rrCaxpoEs23CdtJsCvNxhSO14
zxjtVmRPCg5WEQEN3nauFmOodjDMyx/ScNv97GVMt6MPaWR0RyAwWd0+oLvl1pr2AHobLOZgr3Gs
n1Q4sclgauz4KFM8rS3xTEt5fwn97KHsYSNbhRW8WrDq9jMn9N0o8aivzCkyL2CAzYtuE31vwMC7
TWNPqgrzjr4rCkGzZjpeUwC16UpwoZ46KhY2s62JwfhENI8RRAqWSkSkAs+F29rJ/NJV0MKV5FaT
p/nZIOV5sipbPAFKcay12Rr+GgIZ1OF4GGv+aI8EQdfE8aGZmup7gs2EHGdy4lmCol4VFsVcADdS
zsn7innuWdQxs6lq1T3uJ4qOugrqH5yp6kuTd/p+hLVz6UlqvNMND8xLiOExjQoQ0Fw96i4fhunH
RIv5hDW2cg557gwnprV+7zeiv+/bWp6s1Mp3XlRVL4PjNA+jg+432f28l9EY3niyleQAu+K71+bq
5xQlbbpyUUpJjgU/BhjLEK5mje5R7gZa684TK82NEhCujYLfkyq5xjh6oDkYWJsUKTbzBCdfa+AA
585GfEpDu0K1zdttoVhMeU4GFMZx44TaPYGNRvfVVw+Hm7u1ifJ9l0Hg7XN6cy+4ELxz78GLw8VU
4yfwDhTFWGQPLJ5vFJa26X1rm/oae1lzScTUbjuvKU5VYbQX4JIu2lTi3A+pQhfEk/rVsx0SR6Vm
vQraChJQI4fuViL+3zHbT7+bsku7le4iHtea1/iMOm48hyEgugqxeD8mRmGzIaHUeblply4nRlBH
rekVV5VQFhiZfs5tiYqOxEsnbLugiAhJFJ+fCbZba1Jc4EiRztdjobz3xITNb0by3e6agpVj7jx5
wQI9NkeJ60nb3AYn62GqZpPKsPyyvIGnCkgIlS74vzBFbDRUwEvntfExoD5sVYeAyApyTl8UWsyW
eEy6q6pigd3HOZQTIAGsAvEQJhRHIpaWELzN5qaosvhowxr1n7M1Foyh10+ClukdexgLSFYtnh0/
Du11ZpT2AzVuBG2sftS3NMhppgl5yA6mvPP8Goqfm9nmpQJu1NrueNKt5QGQMqrfiYxY2AumAZhc
W1H9bFBj3YCd41QyNQ8wysqHxYF7iDEls9V08vXskKwbhlnPe1/U6iuzgPU84olG4sR88dPLjO4t
w/2485PyFbaZ2hqxvrF3bGL+PhOzIXNKc7C45QWruI3D01DW5FWo343WdCaxdFdGNX9EZU37QUOn
3snqACEVPN4mahn5aNoNBS2J8+Azm+5ExMO6cxM73g04NOKNpP+PUnNuwvcy6KpNU9UvJHWzaz/0
LCz82bT3PO/yHc7XhEybMbGFFupAYJVgoVAjTwUVvTGguc3aiD0GkMk/dGXsw8xKWGoQCxbJkYZJ
bLhQ5B+GooSkWdsjBlRlFoyvfTNtUUmHR7dmkzyQ3Dy65pRf2wRa9CqVbs2HQ6sfDL7h1rYTC9s6
txWPPA3WCCZVSPyWOTz17IO/EPVNv5DE9nYkfGcbS10FeS5p9XlOXKaVwPGPJuxaeFImexm0fZ5g
K6/3j1HXU5A+BjI+xe2yyIx6EXWMmBB/ssoKmt9lRmhE05jeTsIrV7Ly7kj24nRtqZPDylfdXKOR
F9uup3td1WKjcT6u26AaT8SQ523A4P86u945tt3nwI0GkADUqUSO4K+0T1mixLcIeAFeJazWle9q
RrLMBd0F7XIyFgb4EMpN1RnNtpTzO0fi75Eybl5JkFSHFE4RwIM5VEXmmm7lYW9Kg3Aornmoe9Y5
SgWsujj4wtuCV3/y7LVuWJTKlOHGSCOc4RHrEsd+E0vHytgD9g2SJN0kiYenI0t5YWinXKUAEFDZ
CdIVio4Y2hzkLu+8Hfyx6eRF/TWcbOtF1jmYLW/EUGm6dBIIZVkAOMcZFwT4+LmYMGDY2Z6QJgnt
KJZvhLfHPQFQqta1t9e+o67gnJI10fHkkvPxeyelBgDK8Z8zah8PpeFPGJQa84KBPNr0AZYX8j08
5ohlHKNSeTsSylRsQRFYTzaaVVnQYpobKU/2JJ6ujskfhyFsG83/h70zaW4bSfD9V3kxd1RkYseL
mAt3UqJ2yZYvCEm2sO87Pv37Jaumyqb95OmZax+6oyuqRZBAIpf/imHNrkp0SnYJ6fwxi3ZugMJ9
qluGcdLnoao7N16FvjlhzXWjfZw1HOu00fEP9ewyS1MCYN+bJEK/leylYJ07rHUfX5zz7Q/coro4
rjJdGC6qTemdub7mKK/taS6jvRyL+m2O6/wSXCe8dhMvufv4Uuc0JpfCDsN/1OkXT9vZpaIqiu0x
zLhUiaABaMklESufguLbx9eR6iT9PV+qLmQ6SIekTuS0bZ/luSTFhKYlcYI9oV3TJqTuZ293o75O
86i9qeok8S57LxQRDz17KR0qL5hVAoBjn5DCReGHfLuPv9LPj9gh1cbES0+X4s9ZL51o3bDllLFH
DDIfRVZTRREPnKDNFEHWSgRh/YYbh+dMgvbhdO1/40e/wY8kiTMfZtRfFh31YucGsz//6h/0iAGk
48ow/lS7MtT+Cz0ySbB3SDVzXFsaOuLPf0Ak4w+YcDJkAIHQDbD2/A0q6e4fBCoBgTCbeQgHPPmv
6GeNs1dKSgBitLPoe1EaOIgtzzClqR44ysh6bwF8uqs41uSdoOKXlo6o3BRV7JKSCU7w2miOT4SB
R+ZmlvsHQmb8QwN/hLDWkZcFM/CWzpZecRIponv43ge3zGCfwtLCCSBabynRtl/LXOu+xTU2tTEM
0idTR33FljhiMc98FHomKYu0YfWUuKH1k4GoOQxm2rwDx7bvu7wbf5OqdoaqcQdMQrlwb+uE+IHx
nU0qMWQfQoey3ENVEnpDTdMWzstb6m2rfhff++M3+Wy+PF3PMwROVRTQnAPO5hZdY/PKolfuB5VO
MgbpqxLmLSOfe/Dxlc7Mg+pKjqGjTiW0H2nK+bIwo2yaYYdSFNBoB3Tgf5hIcl3Ju4/uSQ01t1MY
+7+Zo3/x85g4HfQmDCZK7dW//06PHQsd1w7s5b6zFYqkKZNEg3LbWnWjRXD8xz/xV1ezUMiQt+aa
tnOeMhaovIo8i4mIFoPFGl5n82a0UTRfd6n38PG1pFLJfLcqqPtJmCkXcQw6RX9K+RpJ2w1pNoj2
VTimqEBDtCCrqsqKlVtLFMrUGlx3yEEuhyah+jt12nJNvd/vVvuffzMhXCwBJkZ9/ts5G7Ap4OKU
dTCOVZdkEDUcpCmq8/0HzwaL+s0N/nkMWUIqNtWlvpJspjPlUI3QwmhrO96Xcp5vC7duVq3GG1zi
yAuJ341QdDo57V6/ue6vfqRjSwkMZiOpEmfzUhLEnEfsMt4DFvaQujzNweiGYZFHIBYfP9iza5ms
9gh+lQ6LxwvWf3YtM9IG2YceOzr0IBiEJoeoUlFPFwEdYo8fX0t91ndj6HQtlRBokhUmzJ/c4kSt
wHHD/e3naR7kqoBtOqSR0f9ldXkb/2/wjQNqyqYm/z95l90UUd42//kf57Iq9ZvYjuG+YJJhuOo/
voYdsWG1XYwReTdWH8OGwUcvOGUh0OwN6z6MIkIcRsyHJLkiQKJuLgvC48e/9WzsqN+KrJyJTpI8
wBbxbOxA7icwFi3foW8CBBZ9hV5l1oKjb0zZoQhc5BC2Mf1mPj8Z7s9usc4URBiAa7CGKnf29zNQ
H9iwg75DfqtLn3kd29mB3d50VcZ5uK2NkryTVis40w3TCBrtD93U7weYiK+4Lqr6rcQgcaAZElOe
0Mhqp5rg4M+xdvvx3fnV9wTPZGvgsDvwxHksQ2IZ/jA7mrYThmO/TlNn1su+SjnR+tRR27uc0z8e
iFhzOLMXQ3Ik6Zn9rkH91b5LCvPCa0FL8SEbV+ps7GwojyhiKoE9p99+/F1/HrUu23siKKG/0Bqc
f1UBnI+Tc4hIzhdAWkngjgncd9OuP77Oz28i0aY8Mlhstcs9XxsjjWOOrzXRvhiK+daLZja4eVJY
F+QFWfcfX+t8Omd4ujj40R8Sxwktct7RMwGmNoAETOdkfoJo+v0K3XK3xP2aICOHCyjHYbqQ3eg8
a1lOgkthtb+5sfJP1u7H4cpJVjgCiz8P2j0XQKZ1qem8Gf7O6YZ62jupzmTaeiPQU9CV861m2OLV
Cn3SkgnzxmJeEiTH/05qegcyYV3Q6uYfPGLcblBvE3TYVHFJezOtOXQyJNl8JFwEXxKByHdzavjv
PTbRJ05O8xFbEkdjgARbicwT3AyuddGTyUVuXTbod6fTox2W8IpYWy9DYBo6cctIo/ximG+nwDe6
BTRRf53Von1J/Um8zhrbuEYrsfp7Y+6/Z65mlYc8q5Da5xiXdtjUAYxiWHIy/x2y7vAkJKZY5JVu
vhAwKN+Y9ozHgeN/BR7eZ5QqjL75nvatSf5Ri++VoOY4POLOzmhQZGqRdR+9diGTd9EE1jvKRFfH
pMy2EeBM0LczRB4JNwQsmtvBFGyG6AFsvroOmc95XDnPbjXU7h1uCMYbbz8RL0nhcXksxYAfesPc
KZrOeZ7x0K5AqoOjo/62QShBMIFFyn8VDQ2OlCjVHrzCmI6sM+lTVU3D9en2+vbQrvU8FLelAflG
Er6ThntfBjb4s8jCYxJ4Ge0KcxijVDzNVp2cLup2ZoZy5ah9yYuEEVmIUQqyrOS866KSezeR5d4s
ayHCB0oFzE9dLQip0gOR3xiJ7ij7AZ8D/hge7RbbMUbe6LUWHnVEfl1PAXnIXjovILmte/zuxqOb
9/hyNZ17mxl69JoGGeQMdpQXZEpEufDSpPWCbEKawAeEUss2IWxU9NV4HYGahyvHlNGX1G6ZmvCU
PslJmOnaUOMwGwr/4BK6R7B36LYRjAusz0pmxbyhJZKx5GRwzMEwqUwcjl7Tom36+TazNITHc8Y+
pwvh7ZYxPwAVYTzMkAsMsDV+6PIlVCQVoWOMXhr/oLR9zHe7jo4V4rkK7QGkhxsmAnM6BhpQExD0
2psReo1ghdcgh9WmjVGLBgNFP9UJ0tGK+jZowXqEQn0Q36ouXZAgW2FC0sjnQwf3uzMUYhS0zrpQ
GFKl0KRJ4Uq+Qpiy2dkmCnOqKEjdCoVDuQqRgsrcCoVR4aMwVkSrzojWQLCkwrI8hWqZJ4CLu6o/
eYBekUK/YgntqvAwnHcFFSRgZKGGD5/ySA/OiJ9FElW9JOc/XU0KX9MV0tYCudVolo8kKFzXoImL
vqcmtVcIHQsOpZtV9Gj7oJeTwvFSAD3RJdayVBhf4lF2mijcL4QMXHkKC4y88K4BHKQL/aVUaGFM
h+9qsrE36QpL1IT7mXBGuv/IFk2X0+iyqnXk2mXAkLDikrLX6CpUCCUNDQ99718UuRN8bkt9Jhdu
As9MMyZgU+2RMn26siPDOGKFr25llDYHTaGi82xfJk41gZSafwGnTCLAqFjYyt0kC5qmcr/3q8Wk
MFeJCkIufIity85K+UJFaoLP9iSlPlqzaWxGcrhI2ezphsKMVl2zUTLD1WAr4TX082NdTsEjkrfh
fjphwkVDl9eC/sfpmDizsfYz29mYCX1ocRbVtHPa9GNUXsZF2UUf60DcudYw3DnDNK2NuevWav3B
dnUCrKOyym6aFlGZw5uW7pG8sxXQk4JCNADvIAH5prcdENw+4eEmuZPEz7MiOIHn7Ejxmzcd42+V
KTAd3hat1Alhr0s9u25E++SkM31MCLWvzBMmH5CgEq/aE1aPJh7DlwLwcwXli25sNrbTBZ/aOBgu
DBD/VkH/Md1NhEoQIPfFiEeqF6wTT9AryiD36vCA2wgeQVeUwtxnDMyYvQNHhFS7TafaWWdTTZMA
dIQg2uyZBnD3vYX7wzSZS/1Bzyzn03hiM4QiNqYO5YNfdOzHaNDblfMM46dV9m2tSBGjKFTyFkQJ
J2hv540S9qSUXf2thPxcl0M8HarWODqKbvFOzIvpyUt0iDlbGGiZzkkhaE5cjW/4Bod/xeBIReZo
VI0uZZt6Bx4qkRgWvlsWYfgf+tPMt/FEChGbsh+rnOL0grYBgEsEpopFmvzA2g6KWrIVyUS4iPmY
EAFzE7SNQcaEjPfE5+pH7iDha1lPLpUvt70irzQvP9rAB0s/83RiXFNrhzrUuPQU7VWXlAP6ViVX
RPgV21SxY+mMEqGjKHjJRFMt+0bRaO6JUksUuxbCIAOSDkiL6U4OoF5G46pTjJxQ3Bz+6sJelCfK
bjrRd1Hcp9s0yZ1ngkcBcRTPh2vMLeh0MFNYAojAluP4ZavIwfbEExonzhA/BGs6LfC1UrZZV5zY
Vaut43AAkMUhVQRk27flcYiz9Ka0rfbabcZxZ1RN6C0j6MtM8ZiDYjQxqrgXhWI54y53t2bQZ6+q
wZSmptKrPpn4mTe24ki9E11aKuaULAmwJOrpnpym/EIE2Lgm/Q/5qWfNdKQ0tFu/CLh4olAUJxuU
ip51FVNb0fu8Mukxv6Dkh5rkAjeH1UXrJNPfBs2jswsgGA+xZ1B0HgTTEfl38erIvD9QCY9a1mMN
RMA3byfFHiPcbm+k6JvXuE6Ys6uUVYNJgCzdFoEAJTXWY0spuNO84bB3aTQy8zF8DzViVNqoSUNe
7DbnmNRq75Ud5seR7uiraLC6Ry3w+1ezjtznoPNqEuoQ4qSrkVYrhJMWDnQnW4KI5DvNNol31GMv
WGd2/2lqcfcJJE0rYmpJGYorpXwfErlkF4VhRp+cVZtWoBp65WPSTkeDb9WOOzOPxdEcohRKdGDN
QApN/3DadbbN7rIIuwXNY+NOIhA4yJqEoRUxxUW4jCa6SFwj1qngs3R8397IMiJBhxYJgU7xEvJM
e4hST0CV0M1QsihsDVG2h3KOureSs5FS16b0FWbchdqNvvi6GsogSvAxTqlDXeGe2NnC8J8mSzde
NL3U3nWsQ5e+S+aHlc8xJZp87GiO3qOkUHehd1b9xS/NiO2k8JY4OB7ZGENR+zb5QUl1ZxsULeO1
mGamV4Q/DKrsSVi5WAgKuogQThaxk89LAfdjIlingBC3IVbcbDGyOVk5pLwuZE4QscsZGxMgVePe
GL0mKUHBS41zMtFBbcFSGexwlOubzh6+tWTBbDnLm8sK0ekmIVhhmWT2QW8yakBhCReZpVrHKf/D
6KnRLM1wFvEoEblk1LZIPPh8cFh07lafCErPsindEmc13lc23XMojIJjnPfvWolMtZqpkbT7Xj/A
YIl1A5qFKmhKd54AHtDHHj96WXfbMmzFa9JiyeWMz6rDRuhAOJFJCFhUbbKhxfHdjvFlIsdtQs/W
grDjccmh2ibRcrwesLUt0AjaO6umfklkPXqCqqQIhZZmna3gzSgb9GcpJLrbNpS8a8W61Ip5K+1I
pW15X+pJyzb1VNoXbQl2MCOcJSjqlhiGl8g2N/AsE/sU74o8Igqhq+chm6+7xD9gxnwsa//IlAtg
hIX0gnDz97gKntBq3jl6vi3ZTS/zmJJPEQ3bOQGkdFoaWC2UdTNpmCtPk9ZjoZo9RaG/jp5kY6UF
TPKhTg9w3aK6EZu4K3GwOANuYvst671yoWeg2gtL40QQDB2SIGN+G9Gz2NTL4B1Io2E5eVPwSZQN
bpm6dlG+1Ginp2nCFx4ZWzmv+yr6PPZjs+va8NKqHoXbdxjLKm8dNtE9wfLhzhm8ZAmt3H3W9Npd
jzTk7HrOMJddV2s7XCnqNZ/EwTIi57PdmDmC5MqmnS8c6n1U2cCjQ6yOE5Qbj9sC+/Ra4HExMeJS
KN72llZvwmy8s3Tb+4qff9IOWpkC6NA/3rhiqyv5ygXuCbK6yZkhFz3Va/V5epXEL8RO2APABV7D
fYAR2sO+kWAfANU06Y4SMZVh9GARdpCwH9o5RufQco8ZPCJiuogrlICApnYzcOSkvxbSUvef3SDx
3xvf5gXkqlAMFh6amq0IB6kV3dEciwKGfbcqmF7AmRSnMRWd/0x9tbb2kTBs8kK3SFGax6uKNe7J
rfzpqNGRuCSFTVu3U2WLq1izaGRvvYljR+cwLQ1NbCypeeV0QuFs/y2e9eE6tid5KSSCVhmQ/Rwm
g/8cZBogd2A68k42Vru2rZqTCAp+8Uqbo22hiuvVkddribsNrbL5VCFMWLmpZottSdrvnr09H00e
qUYAGAd05P1YNE8SCEEa3xc7zfRVVLP9W5hheWPVpPIhENvnJXL5mSV/rycNC2lj+AcjtAAFGg75
1PaBESim5nS9vjS19YTzaE8hBpwNPYpbKjWyz6f/C+WfxEfZkMaFE3tbx7LmnW4k5UuTtZzBxloH
JXCN4XqY2fZoHDbheubcvvcSbiYtd9ZChG21OQHFZTpCo4yFu+oScGOibkt6a6LQo5SKr0guNbHZ
c4uANrOaT+SK8wOimE9kHplxdZJXTNqx/EzQKk89TwTfGRHZvrZy6i5G9rszktzdnHTzEann1FIJ
wO8yM7Dw0uLYV/VhWSytKa62bNU423dd6tSrPvGHhFY1UBHASyYDWqbwZ5CZVZi9Ve0TX2QZ41/M
2qVXBOUL4B918kkMoujOF15dN6RapF4LJFNh9ljkwVxs2mQgyzmtWnFlYSi6KOIZhmy2AK/8OTmc
xp0WIW/uY56AMRPPRQLTfBuiNOCYRP8a34/Y93cN8wGgCMes27RT9yTtYNkk/8izGq8Kp+e2AVIu
yT2fj3ou8y0pTi1RUDDDzuQT5KHqXAoUihvbZASgAeOzqWPgA9PYvkfroq1Rc7irMsUf1joIXcfc
EZ8zwZ/gYKn3Tq7+bdFyt6Q9MmCl4UzHng9aYxD0LJrqNPE5pH6UNiXkhNuoYdyHGttrUt8J5T4B
T3Sh+e+zNAGVYkaTMfOh8agVL0CJuUHWmN4/tvooLz05+Ic+9IsXHyXmzYRXsqQnjFfYNDq4yaH1
D34pi5fEaZDIVqNmkHrZpwLXSeoTUTxW/MIci7HqTAsSdsDIybfUOOiXnFvqT62nbm+GqPvQFdym
vin0uyFpyS1UL6zeJOHXDBn9S4W8pGQpb/pD2k7+vgVyJT7f1ZoXRNvLQIDItRV/59V06DH5vnZW
0y9DZE9EnZdvuXA9AmR8wm96iHjR8nTa1udlH3kD/Q5db0N94bat+3YdFPZ0NIDAjyW9Fc/1gBd6
OduzvEjJ8bzODdtH9WPwzVtOPtYqZzpEcmMBfkCLIvlXo2Aogeas0gJSsEyTplUXcyhS2I5R4szi
FRVSSeaFqxV4jEre6aK2fLLhUxsHKfMjidP5liw07UGJ9d4dn8aIhdeqMVgLChjp4/MPUaATjO2S
P7bTHCo1HNdBHubaYf/NtTkno+mW4+eGsr4vY+/CQjVsyGug1DJYh2wrWBnLmIjDps+vwqHtHiIx
uF9LjADvUTHiPrfCdKIWmpXJjNDFTpYzobAk4GXfe5X/HNsWapamJnll5RQA3CvC2ovpT/j530KH
3wgdDEgiIP//f/7Bp6h5K/Imyr+3yfz1V/8ldLD/INJLxyCjI81x4TP+ETrofxAM/b0I4m+hg+mQ
smtAFNNjRDogyObfQgdTJwLBULg4ZyDeGr7hvxAU9iPLb5Khi8LBIMHD4NOkfc6FE74QJp0V2hee
ai05FSZZbNN38zQRFd/WjUVA2t836BcE3K8uqFgviGJLIPA4Y6FwmeilXmbWhWHp7ooyQEKtPFY0
4n1U4lQjf0N7/Uid/PkDkWNyv+gLI+L4jGzzyC3F4emYlMGG9kvscQEjjuVDY/W/K7v7UYt0uhSP
mmdNAxTExTlfWodE3neJNC8AHa2XyInrndXOBJvbekDdFlPVk5PE8uq/ETH+i1/JSLIYDa7A5Xji
1L5TFwxV0k9Cq82LRo/Nfe6WrNwkR+JjIAM0+41+QsofyNrTD2UEIgOCyHRVXN2PTOJYpE3mgKpf
DAXmzoVTQo0shljQZtS3Du0RuRGX4SEbx8ZdTnXYN58pFWI/OqaAV0LPvcuPB9XPP5+IcQg4iDjH
Rqd5ph2JZeh3KVGhF+6p/crLKDIUGI+2/8NrSbIMlNpOMnDOBlSAdjUN0cFdGGzErzqTYgqHGOe7
TpUzffyz1H38hwJT95mzIOpFy3LQ9f1sbGuBD+2CYFDy494bnSKlToe7+fgiv7p3TEKc8LgYs9TZ
wxRsu5wW0Qsy3YZwdpe94cK1KUSSc8IK+/HFzsjFP3+SQTCiDrXMLTwXpsA8y37WpHERk3dEtiwb
DrAlraEXDusRhBMtIyaniCsj8sY7WtSMPTSesf/N1/h5BCNtYNoT6lU1UXH8OIJ9XRLZAcB7Mbqt
jhEnl9qi8j33sgQBWwrA6WydJHptA3h0qlJKvbycTaItM0i9+/jb/OoJmCQ4oqvkSTvibEQlqWeP
WVLy8qpSLCEEVe55V1yYZf27prpfXUoJACylfjL0c6sk8bV1UTuVcRGBO93h1OCV1VKCRdmz8CQ+
/l0/TvVM30i5PMQ4yGO43E/DF5ykSKuq1A7wn8QGa1pdPudGipWSUPCbPp+YHT6+4nkXKpd0CK0X
LMGMZvMn0VqJqwuPGrE9wqcmyQQxhZmrm/HOhpO7ixqf52pYM8FXbqw/RAGvVDa2dPZhpBxWbmRX
u7li+TvNIK2Jq5QBoFOU4lPRRcWKLH53kxCf/PCWWwiVHGZTBiLdgQR2nosIONXE5qj4nyYV9IrP
4bwpIlvDStkkHf7GDDkG1GZcw3gQ5DXZa8mH3da1Rtcd6Q18Rz/zeZC+FbRfsdNRWq0nDF1i33mv
dNhJkurqGD8bBzCqF2TgmS9V6NK4Ylf1TpBa8bUWtkFXIH+3amLd2A96XD23vVNc4GMwDqhFBo1y
qni6wbNJbZ5NsdBTS1ZDvISbruSOsz0f3WDXh4z2aBlcpkghDWIrIjJt07ziGsDvpP6F001VoZBb
mD12gQV8rbxqUGjQicTJ7VlFg8xbjW5IG8uFUVwQOp5R7VNLGspOZY4JwdXPTsnu+ZDJaLqDg6cr
T28xc6le8uiLnJBILKCe7AQ/mTv4T8SxMPbaxH5JIp3Rbsa69TKR2fa1kaVaofveesmmRH8rZ18H
M3Kqu9pGm24NkAdOFJhgpDiOLA4QFguqnCRciFHxko6ue0lljbY0gFPvUmQxTzCT0dY3jOYrlTou
dhJdPrSzzv3xBt+5a8C4nvSeoq/SM3lOmU11nRzr5muSBUTF2QbdkZzCKXXGa+g9deXE/wvNvbGn
lItPIaxGPswt983sRFP9uaLmrNSbsiHihbT9sI53gTliyZoch5FtQvFPtJ1Ps3MI1cZEizGQEIbq
XYpYH+9QdtvjOhUa5icrT+UVPdGMmsQQtCzZ0LTAVnEJSA/+ki974VOwVKr5Uuudqtk2JgKdrT7q
fBkyLJJsXVNs89UuQt6/QgQEnZ9aGkMtUy1NVkYPoF+gLsBaDWSzaBOfahiZG4zlPta8p0Ygzdy6
LUcqzrSUSUlXnfZIBBo3U8q6TAw/0PZSJasQ1ZrOAXhwZr30BbVQdtjBEBIl6imoSNb3gTHru3ke
6AXQA9v8kvc9KS5zNB3TigT3ipJSkH+SlV1sOqI+RGnREzFLKueiSUew23wuEHiAslHgPEcY1myX
8HuH7NQr9DriIjNDAhkz2tqXkdUYIPvYP2gdnx4ST1hrklvK8pDgNGRnZCchvXhNftuWjZtj9eqy
bwXBeu+uORd7C+/1FTHXBMJPIx7xZZcwMy3nlIlrECRDo9Gays8Ua9fNhowwG8rNkSuam3CzN6R5
bxAsgbx6XRmtZFzkpBN1xZUX93JY5shevwSGhv+HOhrFxdvbKp8oFZxap9q6zWA/0/XVbiba7b7Y
wVAABOEkI8/WnL/kaUXYjaXTqSF7HqPrW5yqkyH/Epex067yHpwfMApan81oQwE1FrBVXWfaumIP
SOimnm3IR8UXGRIunhek7lOIpRyrFbEsddhwvO2mb35QDOsQovF28orsc5T0kPETmf1lHsEywE0s
CIZ6cQj3XtKkpq18StyXeIjkJoPtimtXuzLHUDD9G34BmFoT9rJSZThFSw4MpkxrUaOZDQg9b8Zy
uGSn64LmyQkkgSa5hen7XAgDAYxVF4R7tyibZdo2ofLOaGs9K7rHMrErahjzZtNZCT60ULylTlN8
JniIrBdPjptG841Vl/I9PL/NblmVZgIemd4vbbNC5hAInigWifgStDm/EW1X3lCyyaCGonLal8lv
Kd7SY16JBtHFuC5KosYv7NFng02EDC1JzLbt16AmzGdZzJ4k+GtmyArkTk+105Eg66ItFuskCpVT
q6gEJXeOT+OfbmnFsy8Rg6QgRMtTP1vbAGEv3c6iYDHVzeLiz+JQIceyQajRMgUxG7MxKynH1EbO
UYDcbOHsfpYPoKe8+l1oVTtzNONxZ8mkfC6BTPhqDm3rNJvl6bMOacp+jtYyuiUKnGwLiXAl+2LF
9PK9T+Aei6Z3Wn+NRhhGMTaHbzC6FfROolmfPNv39nXoNbu0mOBV8jHAJpbKOHwlh+AlLi1jbZlR
ECz9ienjczprnXaPxIRsVxdj2lVfUyRlp1GyDocBt6Bmz5vJzcvH2QsyB7uuOTz2Vp3d4Xh/19P5
86ib8jpp9XbHvOoQLOQRYmd2pf4V0if4OkfRcE+ECU+ONz5eVzQ4egszQASG8z2Cva/SxjnYFklx
SE1TwngbShzx3Hakmu0Qs4kLsyqmY9UQXmbPY6Qt6izpiHbgKcRLNjvek5b3Y74e4dyPY12b13M0
p9eVNLu7LHKrZV3I5s3stXRdQJe9Fp5NNYJdklRBpj1NJY1r0GgdKn9fhxoA/ihlusDjtYoz1zxQ
e/Hql9pwP7RBcitp3DvWUWB9SQY7CZY1zbaslcQZLCqiTK88vN/HerQM+PjBg1nrg+ZFj4byInOo
bcBQB1NsC81fmG2T1VvJlLfR2Mz2K0QIur+ITN8ZN2GaGw92Upa7Pjfm+zIK/UsxdSCIoSAIBz/Z
c5e2VbcWTWNGh5HEcWsJegatCH7pJlf2KAby+sOu2al+hMuYrrxHmBrdW6IagsbTNUcku47BczWw
wr+jsW2OXVn225GF8CKPmyxdlR5K9QXBCsY+ZHLDp+FL2vvYWWjLoHf620DvB4pSceOqwtq0fk7G
FqvslFqXY6QzjRpi8mDJyz4fVnpWd/4yhUw5ts40W4uJOC137aaOyYQoh28FFKxPxDSMC4EK5t40
K9JDUnveIaGL7ppMVo+I25onLMDmuh9nYl9j1QlIwfbCFCGJVeMcOyujHJxoSdxH+BWxCOtQq+BI
n+jYdGVyq276mXNKns5OvbQKP7rWhTM+AoxqRytqiTaKVL61Sz6Zs8hV6nXVONYARxV5DdKPYX73
03D8VLpG+0Z3l/MVjsWONqK0O/zPqUQEFRfwBUToEbk9n9K361MSt0MmtxUSzt3EKqebNon2YJzS
u4sir1bhqDK9TacmW0UFfWu0jax1DPuwhgF79uCUCS5O+eBWp7LCExUbrpkEiIenLHFHxYqLU8K4
r8LG81PuOEmD2m2oEULPmo2KckcsWzp2T2OITsL88wT7byz0N1goa6CCOv6G+n7qFDu+RPm373HQ
v/7iLxzUtv/wDNsyORiglQaLB2f4y/DlSMBOuDRCXSU2PlU2RoxYG/7nfwCDmqCmkJWUGIAMCuMf
GBQrGIdlPM4AXhzhsYL9CzDoj+diC9MBZzAOq4TLqiTY86q8CYuh0U7KTeWvqYe3piN5xd/djV8A
nz9fQiF0lgvQwlfGVXYGOQydIsq9eQecsUhmFz97DtDCLf37nv8PrqK+xXdAIAHszJUhV3HyL432
pRi/UUH9v7uEOs9+dwknKkxkTFyCCdsRt1O0qubXjy8hObGfnYpBxrEuIXhndjKlPIelmlSjZazn
eGppef1WYIUZ1pAj+hqOf95ZPjVr9FXBJKUddGUjus3YGOOasHe5Jb5j2EZlXT/p4WzIJZRmvKpb
51a3st5awcsPl17NnFb49Jka7dhvZO/79+TJqeAjynAfsPCPZK858UVj90iNC4RTVAfHrttQsCb7
XRczu3oV6SqQe/Yq0ZzwmJblREVXVyzsqOaoW3dQoyJ1LoQ722jlCeZfhNYUHkWl2XBZKamkApFo
SDE2HddZN9Jg1aYr4mO7y87L5seo5R/DMtTJ367ebD1z8F1kZDFoVb9qnJm2T725xJnfPlIpb94O
fie3Gvq9dWHUMZQv6e1pJ81Nk7gVO/JSHl3UTmv6XcfFiKblzgC83JqQY5fOHE/rYnZ1YnuYRo8+
3Xq7AqEUneddeOvH/fDmtbRHEdnDSmD7I+0hPSm7WjR/G3Lb/xyWuNo4/afzI0YNy1gNs/xW16OW
LrEUtO9axb58SRtl++TpkRtiSWvN274XfJC6wTjajgWSpXaBRp0+ucmyidj020taNIyWzQNNez5B
35RcNHQweVbrkOYXa1dxYH5rGxL+hqntvsbz+GjO+jeP4hBihEi7Nzst+tySSbIXEyJY0i4quc0H
85tSB3iLkLr6XVyRmguawkOw/Ll96gSfl418j3h0kkPmWc1TpKK72DI7F5nbhbCTgw+cVBM0TLof
Cfk6aRq50a+8uqw3JJSKLdGwbPstMpSWHrvStTuChXGcc4ODBUywQ1jCBfTZXlZV3G6HzE12sRX3
90kxd/ctae/obryGgUHdE6EZZCWK1E8OLrzRwiRJZd3jorl2PW7nojKkv8rQta4APp2rdvDieB8j
Wd+UKQf6xUhNlb/saphhomUDjAqRuI/zLhkX9HhZ1zp76W0YBGIrzdp/9QHB6TLRNf9KHzzQJ+Kn
nG5BbmjHsdU3rwn10ldTQAoP5S/sJcu6uqw0eGOZzf3e9kr7xmdZ3hJzaZDZkwWXg2k9+VnFTo8c
UsIcrV6gRK9sfV/VgBVdNxLXz3nFf21xY5CJPBTtwmAbvy2Qxr+bceK+I/Vrlw2FVhc1J7fX0BNy
TYCGSYke7Mhaa1pSZwpP3Q+feoSVnMevKbr1eNn0Y7oOA3wbspHTLqOp8jINAvMBHcW89icXiIzT
sdy6JG8B/ZjDZ1f3e2JtrfBWZJXYUROd2pwKRyQOTtQjWkXx+SYTNjpV1mVXnTEOL7VB/k/eBd41
wbfGA4II9PWEA5PrVEnrYtCD6cboEckEZe3exFGdv0yhNdzW0zTejHHYXo1EA13KEWkBbSHWRVKi
SJEVx22S7u37cjJcEOlp3qE2cPslaX9coJJq8kp1v72tZ0FkBa12CTs827ZWeKEK8rMp8zUjUK1F
mBbhfVX38Vdrtpud7JmEEi1rtgwNjBzUbm7KiWNfWwy08jUlmS+sKv+PvfNYjlvbtuyvVFQfLwBs
2EZ10iKTnkwasYOgHLy3G1//BngUdaVkXmbpVvc1zolQyIAANrZZa84xAYuqRgXcxoL/GhZVeJjo
fpOG3EMN5aMJAee4NuBhhIB7ftrgoGvFtJeJrC7QUctlyqmmWsZWrhIQlsXuDmSDuYG/aeGOCNyd
2bjoRdBVEAowc7zDJCLvxBKMCRSTSH5ctV2rsq53/yhswsqRG3CWytr25xxxXU3dZe+3PIexmMaF
Tm31Nk/r6utQtS3TWJ/cpYWB+DeGgdUyC7xGkTutCwK6PQ7X/Q9bRYii48C7eNePDCS9OwsHw9lb
kxTaV3DPmC9SdAw/4XekT7IhbQ0DJeKfWW6i55ZJUA86EUq2GcI8054VQbi7GweNb+9QZlszht+z
L4GoaRQ2QbFwSQ6pqMxQpPXLTuroGEQ6iwyTtnm2x7ZZoQPgjxq1UNagw+TVu7RJbwL9HoUsMgDq
T09kLGfb1u3yLeokH7SGplLUmgM/KiSd6jgLH4ruDSxdu3Nsy0mozcYmZZxE9QDTUimVdX/tIsDl
aB0S2FFrbnRlJfCANTK03QXOgdEr0DnrCxqMYlcTcReg/+yzPdFC6CLswmq7WS88eW1e8gOrI6cb
N0I2pcFCe3l3rUTGrFJ7t7abpZNv7cGitDeVHZcl3cHfj5MDyahG3ANJVDmUkYW9VRl59Y6YsJ7b
SMK6VITf39UxyazcyWrLvPC1Aou61WDprqgx8PUrzpbdaL0TpZI8DS7Q8Dyv0GRVlkKhoHbRg6Oy
Ct61dPNi17iowd8ro4OF8o1WlbssXKTpIfq6W1FL403j/Lzm1DTtodMm+4kRvaQVTFIKNJEfMWv4
Dg9Mc2gSixpv4AS3VqgEN23cuQ95jKTdMjDSRzV4RKcW1kvLhrSlBq77l+mQB/IfFYzuK2TSt8l0
Nylq/6PPfeUxs0sfNRvAvpWjWL/eU9KO/k+p8sOOhhg2qkFNGG2YcggI07iFqozKOtW7tWKO0Ze8
a5w7t+jHjaJ25rPopPHc14rxHJulvGalsjZhFSorGUXKCp0VekrfL66mQKnvizAjDrzOszWBtOP1
+1NvTVxKReM4N/qcvZjnMNfAJ12Y1CQWVQGsKqfkQGlKUzcjgYAXNnryde7G7S6TrViXpIMinVMN
PmLblfsOTdGN72jBDvsTEvT3sTw5Go5HxaCVzQnlYiIN79pucn+NpJuiLxlKBASaeXKjVnG2A9Vo
vbgwH7etj82YjEQWQ5C6vP4JeAMdzulKqxADBoMr4ONI9E3mpM0SLexfCRBBJgW500s/v7HraVpF
hUnyHu4f+aTiczQXRLbEa3qCDQJEcCdQRmICY+34RkDV3HQCIaDRIW/AhEW8gD2gsazL8aayG5Zu
OyRWwobGBOBgyuxkpUMliRYO0EwO/Gm/c2ssGwvfaDADtGmuLXM7Lw4drtxNx4TDHghx/IVm6O1N
hYQSCajVQ4hAzCYHrdxDLho2oA8UKk9JrhwaVUVtBMybHbNBFFvao4hUA0ozWJ/KGLj+7FN3+gr1
M0WMLaqs9ElFdrrO6IPshRtpX9+NYUaG2ccYBvUr2ZaIycYIZphizP5JHDTriL4yin+8j3ViU/Aa
DLl2WlmTbKUjGxOyxzSYUZoaF22Pq3GRN2K6Uy2k4aCfqeYtfX5xMJQqoDqMyu2ya+ks+fzR21gA
gyZwt/K9hqzXbaSKaQfV2QJTGW3nO7qxwxHCkWuG1xrQz2bZRdmDPiZEnDsQ16YyVLZwFdt6IUyp
v8pcOjFrQ/UgeoFxOImUC9wDt7RZbMBIaLKHWPnhVK290Yz8BbYblKhY+pfcBiAutWDmNIOm3jhO
PawLJGlbCsY9ake/vcAIWWOVrVSb4itZTjhTSLWj5aWjy6LsYWXf7Fz5hv7xhm6J2OjjkM37tmoH
dBspxRQdhiKclhSxA6h8xKrS1lpizoctiKcJT4DzouQQQNoYmw/Z0ZW/gtNKgp9AfK06LeV0syQE
2i65XwDvBrsqnQISkUuIQf2rMg+DZYIqZG3R5ogWhei77TTFNAa63vSSUcP2KLsRBpwzFQ8ljJAJ
2Dvm0EWmhxdhbJW3OYzJFyVI6F7oMgO5XWJM6G3cshqWwVXqlMmu6+W0p6SUbEmm7TwlJMNjVQSV
cWs49XQbB1b9UJJCtcYNZeOFGGtKyRMwP9KDZiRnGG5T8pM3fZVwJEdasifQQyI2bquvbj1lFxph
bWhcU9OtV0MRiAG5fDcmyUWTf2V7D0DUyp0rze1adVnrZnHXVzEJm3rRDbf+JItdK1Hcxgpth9bB
HqZnmYpfEN4t8O+at7gCav7VAEI4LHvKWzeG1sZ3udkWmy6S9RerZn+1GLVQv5aO236hNWnvE9D/
z760VR+gbSee1HmFtLSsRP7rhN6Y591FGDkG4KymfSaywvQo5A/71Az6i0GRybfWiEHkhTSaF0XX
+re9XWbfs4ZIv97SjDdq7gW8euJG9lqiG5eUUaDrwk6h69fDRUTlbHRrqbTGo8htRAw+lfg5UDi8
LhT5I+lt50UvbDiE7uQsgyCdNhhX42XcZ7R5TBiyyzrMcK90yjisLFkzk8Vp7MVlny5Ky4YHmrLa
7iWnCiz1YloMmrMKGth/8NkPwMyIZG4rYtRRtFO4cSDiouFPtPK5FrFYJRYaVxw0dkVOBDvjLQXr
7FAkWXHZTqm+q2vcLOznM7xiYO+T0ukUD6WNknkclyzlh2xT3HMDyWpaZzlPrUKONudOZ8spZqDu
G/mPKEPbSxbF9JatYvw20mp4jKukeim7crS3pUJTcBH5VZTQHJtTXUli1jlMtfmdIbQhX77rNemg
6z3s/iHe93r3I6CPvOgo71yOAMMuBDvbb3lJeqskK3NlKcn1VPSEfjRCSbct9sslCvniMulLIr7g
wLfXyJaC65jNEBjoNG7WjmNWmB8B0DY1uXF8/9/JZ6MhzprmLjqA9jhH2mlPFm13m6gUGQxAK0/0
iQULl62ttTzz7xqaMl+FUr4acTO84hB9mDq8rRsbDepKQX66jauJmb1UBMDULn1wXJsMILyy9b2p
IuRa+haWxrBTN1Pfd2hlQ4M4hcLYhqFlX+oJwdy00Dp7F5Jj65HpHHxFjtvgH6FWbwqFDJtgtA8c
dVhPcGu/+hlpx2XgPtMJGi5UpGhb/hUdgEjVPhiR8d1OnfqmL1oJ4cfvN32CEZDnJuMr152GbV/b
PDEy4bZk+MBGVVweivDtZ7sPjUPUFwTSdBEfbO3S1MjZU8nQcjemYm5bEeq3nEGe5g7ezVhO1r6q
8Ey0Q2utyzT33wqX7n+KSNhTKhHTSPAxNZkKpxi9ZncLo7Si9j/k9/RKA3a4yl2WZS0wZ5nd+ZFi
3doVAF4rtvRrLezFTy0gJbCIh3Jdd1Gw9wmvvMnNMbxMzcR8MKDL5bi6J/JJv8Q5qTNh0mwzptt1
XwqSPdpRvfP9ziJ1EcJC0SbFVhIF8dAy4y66kawJ1+3VbZ12h6CjaTraqrUXQSG37VC/hm5ue3EQ
smKxEdwzkSpeJtz+kq2cvR9o3V43QZWw/y3yn10b9xEcyfKrAITwpaG5jiMqwHX/tVDjWL3Qys5H
QOfHK6olSAYAoh86XRnlUkEJ6F5HaR3oSwr51bgQdVHSOMjHiaNZWGM1knV6yDO4iZkp3W0YzWQT
SlgHS29+jCOGa3Viq1JXot6r0/DNNjk1mKlOe9A0OSRVuKsmYLC7jObpnFTqKZj09nz/5gskxqcM
d+HS8IlIZVeYrih3fGv0CFeLKn0sX6yvchi8brToCzNzx9OlWat37KEgBNuUiZTO0b4ZbjpcGAVt
QqsSFFISmhCBr3m9q/g/Q0uYt6aq6HfN6P6sRkN5AkDZPOq6XYcrsykqvAL16K8aRIgLJTeLreqO
HSlGVb6y2gCWJYCGM+rVj1VQYGY20iCUc5qjHzONLDJr8h42sDcY1O96hWJcVBaMyWrLeTw7Q934
UKJ25qu5GkATwtpA+B9VdkdzZJ9k154sAgwrMCMWEULPdRqU6erzCu+pS4HeItsdXbT5QbGpNlZJ
+VHjxkInOKCAYslAo3BF8zo5ozk8xu0g+oXyBcKMsDmEVscgRi0BeA36tvbyOu8uk7RNPKuO2XIy
eBdVMGZbchPl3xbJuaiuCU1QhzNh2RwVyc3I13SliBpPJjxFHV/uwqop2XEm/dWR+n9GGs33xwdN
C8MGnWZ8gDIy+U9lqdReJkPhL1JfiZncnHiX6FQ0iTOvbkupUUFMp/CqQ89y5vnOo+JfKlV6J/P1
haB/gxSYHs3RqJGBUYZqEjSekykU4HNu0KqGx8/Hy5/a6n8uInQG5sz4Ak+j/zk0R43lonX12mtb
Srf2ELKLCGzhX6e6OqFWJ42278g6LWo2yZ9f+tT4ETrYNtWleaMdC35d0xi1QBf1XCSR+HFNkjfj
uRBsK2paLfAd0usNES18ftlTn74wVPbmvFlEi7S+fm+ziMa1CjvisnYVp3st6x/JZ528AJkASgXG
7+eXO/VBCuYYZOvObDs4esBBDXcZbySXa1rzUOnVlsM/wU2+rZ6ZZY40wL/epYvSmBM4E82x3tWd
pl/v0pq64VvzPjal330fW8amQocZdgzeP8uZ1LfQn4tJA6X4z2/31KAVrmPRO59tFh8+Glu06MHU
GkZJYNyR5kA1P2CK/fwqpx4qr3BuX6Gf/EAaNGg/d0bG1PM+C/SxTyvChdauGQCsP7/UqRsy3u0g
xLHQYpx/lN+6csk448MJhPNQtpDxNhSvllO8/v9d42hSi8xWt1ioCXLQ26vJqlFYZefoX7PY+Xg2
YfxpvByGxwcxtOvGzlDrbe2V7F2vgk7V93qR0yjDKfISKsww2DXVOX+WxDeB8xlJ+bkZ7eOnJwA0
0kLh+3M/SuINs8RKXbj4UTSwwS0phctBS6rLVIlxQZZuvvrb58r10PIQiGMilT7+9iqOVY4sReVl
+cgGxZJ3BA3aZ7YSH8cievc5aJXSrg404OgDdwNyauokrTySgwmBLItoCV/l0kZicmYonrgSN+GY
2G40GE/20TBxGwJvpHQKj6kNB6fSXAhpH8o6fvr8sZ14TZqNBwp42Lw7MuaJ+7chb5VZItzaLrwp
Utd1+qY4KFOSfDaf/kP6/bdL7Mc0Vofo198udeQXoEZlzRQbsEm9S+E+NxDhDnYLKtDtwVP1+fQo
TfZjxOD69aoyUP2qNf485N44qCe9Xcd0f7foYxsadIICeGZgfjWduCTRdAS6MYTTlZ9yDjSqXGCc
p1vEuapdp3obt3u7T8froeioYEsYhkvKbKSPWNF05kaNP40R89zMCk5fD5eBqcHxOfIiIG9VyBrq
eKZN2D67Wa5ea71zLy0resumjuyLNKV/muLKhPu5scHu07O2djPhPTLpzGpVmQBWeMx8DkatFYI8
ye7LwbmaEB4usiKp1k2CqqqKhA1qKxZ40ocCv2pPor0SK91yNArDo7c9rNoWXhnXiVeU8OzLxEDL
ECcEmo3M12iG0MXawbgymGBcnpZOnJw7NepXeza5/vVY0/H7oOBgzWLLfzTW/Kyv2H1InkusNJe9
5oodb330grgGGDL6YjhjCvm44RH4ZEjRgmakzgTePwc3fJa+H8qs8FynJUEzKrJ1RdDapSXKdus7
QXsZUno9kIQanLFtnPh82c3NRja0OB/PHHUgeyXsLAIpIilfemvQXiv6PQegnfGPz5/qiZtE4MFs
RK2D/463jvRFOW/KLveyvqYrAtymplzb4aCP83pnNUnkLBsa7HIxoL7/+2mKfRWOCxX/Lzvoo6Fu
J5j1siLPvcYvom015Idg5l46saz/ehtgzJOUhgmR4xXmjD/fJTWgJgCiR+yT4zxLOYsFnbHjKxLi
r4cp2w0EUwijOH18YGeWJBJ3Qd+l6Aq6YTVZFF5FfDMMprWh8PT987f3caAYquDGdELg6CIfL1sY
QcrcSCtuy8yEB9owL+gh0tNpUpGco/t+nOy5GFsbtgYmDe3j5atCGxJaXcadKcYhFMozqK7v8SgO
mKPP7EHmb/nPLQiX4lhqcWvM+ccmKaSLkcwVhBgg2taCWqlbmCm5X/1ECi1kI9TRZwbI6SvCQkfG
Nn90x8uLUdoOcMbEq7R+n7jlW4HBQ9RJBfnASsmd1v/KMDlP8yQFqLy9edfBFY9GpNlw7mh9O/GU
rtvLtPdI97iJLPXMZT5uSufLcDTEc8Du47ig0DvqGEX8016v6DMckxDQcmRF/HwcfpxFuIqmstnA
3mt9AJZCCxpzLL2JVwsqWlR68Nd3P+3cuourloa6My2FPOfb0j+ulFyViQPnlomr+9i25WcTNJSQ
YoJrwvQcUpcyXI4B7Wp06dJPOU3sRpJtviD7JwmXxGyXtL1Ue9uOiOBT+sibgW3RJM3qHigBpNWy
ZHMwbwuIezIvkMVZj64O8BY6mnlmjj/5YoAgM+I0+EnHLwZJQjjHK6Ue1el8HUs33isjdc7PX8yp
CQL211xSwmL9YcuZGRXLSFCkXt7a+ICK3lMT7eDY7bldy4kP1sQUg6oSCC9n2D/nVxNrR15WZJjp
YykQsvjhbrTUcfP53ZyagSy2AA4JBBbFjvmZ/rbdnEC4j0GnJIiHoPv0NssUMDT4Ik36FRPt3++i
OTMiE2XJmHnxxydUOKAWCcl8ojLxv8/Pro6su6z2nz+/q1Mfj8PXjuuF+s0H9+HY4H2dCj6eNDId
UpQ0Wmy++Z1mS7GpA9P5hm0h3lEtbM4sVafmPBSxBvtqKmUfDj2UTtVQGH3iBQR9t7kCTSbYlPFT
GU8PTNdnrnZqwHPs0RnsnCw/FMkAwyIhBePolUGZbDPLtO+wOCqrzx/mu8/+eOngIdo6y5FA5nw0
r7qdPnYmJXfP6Qb1KcLOsFFQHC/8WPQpvTl7eIw1p1h2RdvfVDJPrs3UFtvQQdM5SYLBzCAuV1oF
bxNWDXqMrovPnW61k0/e5oTNl4lF9njjU/uNag5ZxmozGrQJ2upNa91iiaqs2UW289yNVCfsMqSJ
kYvoKRn6Zue7xSsxllBYZhLdkBk7qkjuwiIZFTsX9/H5gzzxrdHTZgsK+oLi4vGCmOJeiqOR7TbW
u+/lpLXYDxBT+gR5FvLt82udeBzau8YY7xoF4uNtjA6JVzWwpnqTr31XKTisMlN9a2SaexizYoBV
Vntmh3Hio9M0OnbsaFixPpT1+zqVYx0U3F5svoRRAJkY1Q59jHpaCEh1j1U9VCvUGL339/dKXgNx
f+xsYIsczZSG4iI3JOvO46x2De+spiqd3lGND6D8BU/SMYMzW5tTb5ItG2UA4oNxUM2P4rdZk28F
IB4mJ09Rg2opNQJN81y0dwMeey+zOEh/focn1hxukD2UYGFjs3j0BWZ+bRAqx6Md+4DOhYEdWa2K
aoWT1f5PLuVCAnUsNoy43f+8tdI2yHTLOaJpbpHfmmkFuc5urYuo07Qz09epMUqOFcMTUMtcD/7z
Uj2SuHyiMuA1WXeAcPzDNKtD2vD+oqC6cwB8/vXhiAkM0wXgGp32yfEHqI302vRmyr1Jn9D42cN9
3dUrzOe/Qrj/bWnlxMRMSZ1MBkHlGRvH/D5/Gx/lBLlMJeXRSwPzmQjSrTNVhzNDQvBvHM3Kf1zj
aEy4SpzEhsE1EPRrC9Izyz24bvNe7yyA2unQ8BSBLphDXa4ai5y2YsAbJUx6tZ1DbvGgdagh84hO
L079tSI0DXgtZMhItPV+MozwTncDMtIltCq/VPNt1iDO4nQrl8hg/V1oOjQpVLxZpjaT3UmI1+4n
N0NslePy3xRZU2/VHgLFe/jCDSHo7A6LGZSZRPVNONrhVqsbuUtNJJq9CLOrXql7z0ncQ1QkzZIn
nGwyakX1IkQo6CFOzBbFMJVrAmBNxMLJQNg1TsAhirvN54/31NhkFYfpQedwTmz68w2Cga5aaTE2
kQm/VWP75oTljSGUjcgKAIND8R98duy52exRvqchdHQ9M5R5JQKZe20VzjWn60FPdkObn9m8uicG
jUnXkMLfTGVwjy4DfDkU9ejmHiLyO5LSazSDzrcqeaQJfYUgZdmZ+mtAqtvnT1Ocvi5VWp4oh+vj
c4VbEglQDiY1kUJOL+Go4hKqDeUOo4uartHMcMapzAw2a9JXqzRHJAjgl4m80vudicrfJP9sJ9RO
2WitkS99hKEMuHJLv5MOtht/NbWeg/qIFBA8d7ByW82i9mJPq0DzH/QEpqkzmdUCCpyBuXACVRbz
84DBLX/g+dBuCe6btmRAEOYHK2rVZpO5DJs2XttwXJ8q4jfPvIpTczq8GLgdtOF4IfMj+22OiNTG
zPKkzz3CFCTtyIUc1G2itf2ZkXVqLvrtOscbo77ss7QgAsBzzFTF0211yywM15+/4FMLokVyCX0F
+m3WMTxJrfSyqEDYezSdoCPN+DZVfy6SEE19I8+Yzk5ejHolZxYXd9vxIcKqmYxyzPPo76yMk+i0
JVt0gwIULXV7Du5zaiKwKPuzWmDZ+7D5TaUUVoyKyqvj+o5wCAuTqnwu0vpHG6FZCK0zT1I7NS7m
njcHWCQE9rFHbGrKlOfLPi0eU8jKk67tnakedjq1+FUhlNAzygr6ZemKeyJ2Q08GmBoCooOunMBJ
Nm5hyEcbSxD2DD8A3//5mz754zEhUkaifuseT4zD6DdKErLNGaryh3CDp1DvH1KBjuQ/uI7tcFLk
+Dtb5v78PJpekWGJHs/jJFpSzWnfcqkMq6Krzyykp7atc8wXJZb5f/bRdygGFwcH2kuvxTMSEgnq
DPldXZj72NFu0qI6ZKl7plBxagD/dsnjDWtMSjsaPTXzlGHcBl3xwzVSxO3Wvi76M2cOcWr8zjw+
atFED35AxbWDY5TTaGdMM7p8bcPyJ/ko1hIsuLOkfBssZ1bqMmNGXkfV7DVQtFmZWSP6c/vmGexB
+OxXEP47HccCrjZ8RmELfmRyiULLSZbN/MbZjPbgPDkmsyZw/wbBlNIQsp7Mpc1C/6kOOnYW2LBj
qb7GRXeNFKdct2z5IqcfFpkU0brLpI5rXjNZ7HXzzGg69RTc2alLiYNxe9ydT+EJYc4u2fmV0w53
t4a/3Hg2y3di33MbyeHMBU+94tmZhVDGpth6POuWsRYQVM1nElXwV/uyq8vNO6lVBIDGF82sSf/8
g3nXThxtCFHM6NwgnwvHzKNjUKDIlC5pmnlWNrnLcOisByPU+mUupHkRFmn6RDYETFYD5eS7XYCQ
0fQp6yZA/Uj6tspAzMiZx3DiubPZmC3QBGVynDg6KLmWdGBCi9QjRsdYh7W0rvKQbaOMi+Y5JkjP
Qxf59cyDOFHERJVA1Weete0PZ99gNKfS7/mim8lHyioCY4MgVWwav2625M+JBSMF5aRJJExQh0tJ
TwbnhXEulk2cmCtnXzhyDIB3NNr0P+cwFWmElbVRhm85FrRGZl9DJMAAo63OzQuejL1rY9TIWKxI
bEgpImvAhLJFBFrmdhCDupHSB737nrXZTuoL2+J8Gw4MKRxTyQZRn7lFkv9DIsZmyu7XhhWHa7TC
xqpW8tYLrcpej2Fnr5zgQi8S8ZCIfLzhs8WEJvkQnkOnc/epan9RCUg4czA/df90wPCg23OH/rhw
RLktBv4iuP80GR+IbEKLao3Rc6Qp4ebzl37qUgiv0RrgRmfZmHdBv+2maDqRzTgvSwQyhauycmY3
31gmezdMg+fPr/X+3o6/tLn6O6cwswweH/9zxUq7IYs4HPSAyRcAnIAgTZOhbf2y6MmbSrULDRLQ
bTvqw7WuK8EdIC+gI3DitiV56P9sJf8H33AG34B0bv7m/i9K4AO+4fpH//adytmPvI1aufv+f/73
r7/yi9+gacTyIqGkKOBYswqOafwXv4Ew6H8RG/T/QsoibHuOjp1xDuwRGowKwByEyW/xjSPgm4mL
c8bjXxAbEIsyTn8bWvR7UDxaVCcEyAYdkeyf4zhsjbFnoSLHxm/sJ4m1eCeFptQLc0rVlQyzqmIR
LfaWBogFzEvVr9WJne/AzL9FI19dmr7a6S+YHhLo4WkdXlRjL4ylXlYjsay1IZ9Eb/QYx+HPtQFd
nrBEaLh0ewdXR4kuA6tsmPfbbpDafSea4kve+/3NVLuAuxzE9x2gh9qesCLWwybKaITZdZzhwE5Q
2tuYebeWy4+4ILqO4MAgKMCGKxLemSGlTfV3xNrjMVtOSJqTWP0ad+T7LFKZJN8rW6mIvkJGvRiG
bLzBqdcEyFl97j0rQdktEPYk9q6QtQEQHmh8uW2kzu+Kxiz1fefgQq4ANsldgJgZ2z6cQWXv8AMC
tfOJq1uQLJyJO91BcOwacXA/xQlF6xR2VWyn7WoIMyLk/KbotzH1Eg/ff4671yimwIvQ8t3W2Gry
lWIQrFVekbr22JYlOU7lavDVoq08vMZRt818PRD2llT2WU9SR+qkot/O6pxwLfy71wLKAWfcFlXC
zmi0oiOEFNU6uu5ZXpQn64iogHR85jBgNOK+T3CL1dQpoJiiwgUMn1S94c5+wQirf1kENXZ4Z06o
6uZiG2wphbTfG1+TChZpaEoDsIJWkFdedb3dXjaqQnpbUBH3UHhqM2j+hV6HqY/Kp+nngWNT2iGu
atooIwpREsesIe33bdt1JeIZmcWtqBd10/TDlC2SQQdI9BIQiK5PX8aIs1n9vR2qNsNBnUxT6v9T
av6fCe/chEfNni3Wv5/wrt4ANb3l3/+Y8v75S7+mPJsJi/3h3NulfsbE968pz3aBcKsILdEizI1N
ptZfyBrh/heSFpZy15hrFb8ja4QN79umnkR3ybDZ/ou/mQDn6e236Y/L0xOcxdBUoKmLHC/juQqB
JAsTSC+BZgIo7Y38EgGLfMy0EU9oYJ7jvhxXR7ggE/vMceUn/9hCI/MrbJXJkt44cr7nq8DMbIHv
/u0l3P5zA//rs4BebonTMiuNyV7ww2mgRZrQV0CkPNli7xz0sbpLiprNoG2Ua1UZQMY11PSNKlbu
mwGw1eeXJwD8w3OlL6NjuzYcnYd8XPfrOknUgbRbr0itdCT8Dh5raoewH1CGXY56WO9HbEnNFuMX
EXYlCWlzAlnE0bBhDX4gxE0LFoXvAG8gX5KoEw0PpjMNyQa8Kn8WuytUPJEqU78YS2gIoBMaAg7w
GMmflFKTexE7pPjhv/RCA+gDsM2KuDWzegGfILdz9GfEHMjUwhTNZm7B6jh5ajVqB0TI5XVNfNUB
tst42wrgOIPVlG9OlkUqxrZe/gwb7qjP0/4p7XK5beIxv/Q1GC1YkR1tORR6fhkyQ78igym/kDTP
XxzGyL1syGpYU4Lw792eRMpV35RqseNRwR8MCHTXlj67TbHVITaTxGA3wHrw4x5kIUlGGIvwxsSK
Rh3aRVWLbRZDoR3Vd0XaAyXrZ1da3NqEIVlIIScxRlRes2FFKHu9Tzq9umsy4i7QII5bq9LSXYWu
cq2Jtn+KCVF6quLJeuDt6KBTVfJLdThlnTVW32RBjHxgc7yLhlw+otQvvnTqzGWv2GB6wFf5hgZC
KUQLmNzSlMirqlD+HDAEP6o1f0WqdfNs4Ui79EfAbZiUtUNHwNxz3A755VgU7mWWcXpbuXFlxAsj
w664sLpJxXORluum9FMYor2+Jg4vuS+tEHsfEadwX4r6m+HzyyBBEb0MAMEEnjIiHcmNrvo2NnzO
jtLKrRV16a5weLnSBuc6djF01kbgaFmrFqHyJS58SrWEP9oEz20VzU/uAzTLBO2F1TWJ6SZ5lkH/
AwYpibKQBWgWQOCd8+deo7Hqn+jvTlcuNNRdKUK5LTM269rIHbuDUl77yfyxK5V5owRqj4ade7GM
2F20bpgte/yTGcDDvP9BsrXcykg3bgKDN+Gjll0YeSlXGdFPGeEUHc81ITrGTl1zOWI2I2hxJP4F
L6nv31tgX7+htpmu8iGUjzonhy2piLiu6yrZkKPXfldjSztEhGGswtm8qik82ybgPbI34lHPQzTN
ySOCF5xsJoydrOMTb8KwMM0ZGuOfzVf5JQ1sf582yZdBaTpCgOvsJnB+EpoFIzNSMiukIpjpu7Ax
X6GrVC/gwrunQGds4jEFLK9jA18ZRvoK0LAn988uydE2GZRznMkY8qIgSLQbvzLKmxK4843bDuZN
J33tkEdN+aUzreIVly6j1YYHUut+8Sqwzl3EAGgeRmcO71RiMlOcfCjeAmJF0DULqWBBc5MZhpxs
nJCPoCka5X6UZc5eNIqnK9pSzXNJ3fFeFq1GnikbQvIaNbAaKTtPa1Ajry0AtC9Hf4y2YCEI9k4B
6zNqk86eA2irFy2CbAAixcYop4vquiXAwNGf6TZpifWlL/Kh/RbVnfElwoKaBF4vptxAVz4p+Rpl
8dBdyWrwzf0QiM64B0IBjsAY5aMGBWVZWF2YLzRzRCddTdaGcWgSd8Y+P18UY8vU1OXXXeGC+GWE
7Q0luW3VRrkr1PReMbtrg90t926bdxOBRwvTJrexNgPyH/1rws6IjKWp4QX6FO4yPXlsUGqsuznA
tDPk18ghTdjou+9JqGc7JQ++ES8e7sKJBniudeVlkfXDOjX7kVhEsNgaBvt1EDUXY1v5G+wVGniS
xF1pZHYuU9sMUG0F0bUxGURmuWUvlzXcBCt29kpSVqsorXKw1gCydwgNsWUoI1l2KmawDKwtYW5p
+jMoJ3JnaZqQu9kYcuka+b3M7WgN6t+9iMEVXdGTHLDo8sHCuNAuIokxp3OdYDfRR1zqWq/uVOI3
vcyGpFC2wlkXg6IvS+HwWeYz00lFma0rmXoxmJHrdYH2IDLf3VBNbi613BXpWufZf2vKYbCWJnU4
pNoT75BKS9t7sAtIUdcGwpZ9stQaUvZyXe0Qrbug8cHXA0TwrWol/eabKIZuG5gBax4LuLPBOt8v
Qh0le5xb1T16FA0Pf9JskKmGI6oDhcwgZ3x1zB5Fu0jGC7CueCnTJPmCLbOwl9ZoyS1Bv2TEIeFx
VuSXI6frDcEOUdD81nQiBztT2DsaKzonPyYR6C9JqTeLku/qykib8oJMZEA/uqrvEIk1KxGGfFXN
mlCkChQxI5AkSHNfWvX4OA0iXnJO65d03b0hJaVAKQhxtKa3MlVN2gvZdChjjhJLrXG9cTLdXdb5
8jZKxLTq/a7a/zd7Z9YcJ5K9/U9EB/tyW5tUpbI227LkG0Ju2+wJmUAC+enfH/J0REv23455rycm
YqZnetwUkGSe85xnqZrO34Zujbw1rPSmnrJq3/uefxf1zNTadKVZZQrrB7uLD9LSDJXXuOkp8JYd
6S/lYxRm+ILYy3Tw0wUZeqKtg8S2CWVAc1c7Fmc5bnjHovAIpIQqvsusLHnAVsy5qAtWfOi1GBfr
Od1jOe6/axl14CQ6WfcEhcfXjjTLaYkVmn4/SDB2kqFqvvmZvEZvFZ2TGaHP1p8m4hpriLKwEvPq
Xdcb59gxXpbbIg/VVW1S72kscfDe4B+KHsGd6v4qX0jk3ZZOaX/rkE5jSQoRc97Zpa2PRspk2zWW
uhidOnia6rEg7LoqyrM/ZP3fjVeGxEf3voZy4AgnC54QP9tIRCs8n22CeMqNNYvqEOWB/tKWTrsd
6mmtCzp5h8a43qFOEu0eQ6LiyppXoQJWDGXE8mvyI4IhdU5k3/pICpiUbKY2KHBkiNN+WxZtcLO4
aXFpctF9cTtyrbaKHPH13RDatJZIZelxDq0J42XQi3PipnjSim74GhMA3DEcBjM82FXPgYPcYfkO
cEhU2GKl9x1jVr4BotPPUWp36S4L1qiovGgIWO0CHH0L695qu47bLbz8MFZFhacCo+9tQ5GX7/xw
7r7M3cg4P4ddhssJpzM6EHn6UXzJwnU+4I6BoTyOhfHODXLuzyEUAMX4srh7ytDw/VxJyrK1YMTJ
R/vVrszd+sikUpxrrG4ufZrbXdNObMaqzMpN07mYi+RBz+GeNK11L7JkfChcL7vJGioNEYTddWZe
fkUiHz1r9XFKpVw3ZULJvw8lNUmRRJQniZTOLdug+Op1IbCflQHv9pSJpzBjI9o0ip+zmuxc5I41
PuQFgWQbR1qxIB9TLRdZEy5XJJVw/6OedgAlC8YRpXyCWI+n8rKWv8gln6JhrvFf4hZAsmGaNvPy
HWVVcTGbtMVPukgIK5yAUBagH4KuO69GJZvIHz33/8lpcX7VQziwAFcgDBnZWzRbuUS3Zpk1XGaW
K08pM6u1HI7EVpZSYUG2lveejHeYRHef+0XhkjEJHvY4BH9qaN5GYtDC/PglREwQRveT/HlsvbYh
Y2y49Asq/y2ay+AmCgd3nw2YbS0+BWGe8GSHzJ5vowydSdkHOKsM7ecsFSxM4clT72lck6dOPo6j
799ggzd/nKi4D7/vvn4azKw/dhWfQnKCjvqTbBq4uoq05fWXVrFGkPckKC4dH5qNyfeNhdX6jqOI
BeZoVjzuaMisOKfWFOwW/2/q5gj3sXe//1EvA6jXnTaZBYhE1x+FIuftED3DJ8FNyAq5BA4jCRiS
1moCMMqzmSx9odSY79iazX4BWc+Jc6eCKjua1yhfP1Morvfl5MvTi9XzmAbt166oo7s4zHB3GHCe
TC3Vyo0cgj/RUQFcf2pmIdbGgBc01d7KlnmNkQaj5XX1gip0xu1iu0RFh0t5kyyHluh5niVSlCT3
ou/aXfQlLoHZwXLcZ1RpnzAj82DXUC5ZwZTtRqRI77Ry/Sfd4SRUGK+6su3G++xCbp/RznZCX2Ha
ExOf6VQ72ycxsZj5oBu2kssswV3SdnJcMuaGerUmd4ICkujR2VuuIOxNOyURrLTrDuPi1nmvMxW+
t0i7+w7IaKOgF75vbYBYaWn8kLp3auvjOLKBkY5IzU6zTF+SVfyfjL+uEIUBH6Yea60+CyPvMPhe
9xR8RXY+hoSPCdmauGoXTP7I8dy7c9pdV3AKz+WIQbd2gBwwkdMPmbGwmkfNXH9W3liFpwFjbX2W
6ZTxkApC3fHCH+Z9kFW5vR07L60xrPHKEY8mnEyt3t9xQ8J9aFMcKnvp4Y0UhabOjhUlzS416/+Q
UtCnO7tnOr1NCxjuRLVQcV9B6SBdqvbmjtOYml7ZeSnIG8+540wk7X5mE8b0caaUj2b8/qyFIp92
2kbGTSPSx37/iXwXIqmFE2x7bP/VtkmIx5wVjVuc+92XpRyrgyqG4mLUVFd2NbEiSR8ddrkIx4eh
qD9Hiv7RzE73FE+1V+zUUmiaSp5dsnq3nIzh4XPoWPcY2XhHh4PjrvLIV0shsIttHAz1cSAp/Xle
CLn0F4fa0K1JOuGzrQ7eEKtbOtH4vEgbt6qJpj+sRf9JNPQyM/Y9R3tmNxrW3k7kSb3Nm0FPW9/U
MwnB9TQeHJM1R6zn6FpE5G2onaK7xlPjg+2M7p48zfY56AkEQnG8XHUO3fNOCcMJMID3fnJLACUp
6+56iAq8Z1Kf3WRISU/z4oHOKPV9HETawPCN9MST48Pu8DcH20jSAWeeSmOIGaI73ASFby4hDsmT
7CSonAuDYDMn6xGaN2yXwRIBADWufET7EZ+dCZgFd9TknDkduSNLJM5hxoODZLFcCNsNtm0s9APc
D9r7aSku4hUBgprRXTcV+FBU0CbDwjDfY75SAxZuuqcqbG71HHVfyA6m3baD7MYRPv5dE6g53nGk
UhJdc/fyq2c/AcSKYcyqbQvR4bx4U3101k91Xvd3m4CPHcnj3edAzngsq6bEvwiSwn7UBcjI2rwW
s00Dn8++vLOF4s20JaXIy1nciUxgSZG5y1UFjZYAdzWB63h48gCscnd1tFyZDEfLWYOuvSxDbEEo
JDKB3eo8Wss7PwPx8PpF3r0gPsJj+SC+rbchtnkbPATrI055xWXtU1DVEDvOYxrCSFvhASuzeAzo
UKItgCOPfgXyTIFtaNUBCE15/l3FZnln+NzEdl4yipFp9SuOM9Aru5ure9nB+SRYuEpWf9kA6j7J
OYwGAOfEwCvOJrs+ztiobiAqkd6BRT1VfzIBwaUh2TZZZQfbbiTEOylZgjh3OtNeYJC7xXoEz90K
z1AKHlsBfMEiYcgNIohjoXw0ng9QFjAd+BtvFHeP097yUeD1tUldVR+tFVxBwsu2RkdPqvGK1Kzx
1puYUkOR9lLwT2pcwB5p2OI8h8u/4Dcvh+Rcgd2KNvePlm19s22zlsuRxeurG4ol2cMo/bE0C6DL
zgcaEmQl3NtOLc5d61Y7NHnxOR56+dg6YGhEV4OpoVcQ5wkN3Q3pTuxbmT2wuVtu/xWRbvt5zih2
lC2T8xSxz7ZTziNkCqX+tjFOxseI9AsEwg1QDrEZlwP5uOd1PUu1bsMoNfuruq9BJJMiouatFH+c
Q3S5KuAPfshX1Ju6ZD0FaNA+OzFLwjdj/3WUhOjmTprdRGMHbKTW9YNbG/Zr4JB1yO2kK/r1Ut7G
BNQcsLer7ptJgyL5HJMh/NcPL2eDMwABMz7LbyK2fHAnQFRtBf5NlFkBR8VELJJMKEMkeVIfJkU4
Q9Jg7Bq2VMI+7fA2Dwmg7EIMGYuRF8m0tT4utS3OGGuLc+BSxDbrO8gpD596WN7dQZmW4nxy2M38
TDPtpEzuKvA5u63dD1Yj2GzZxx6x4+ye0AwSsQyjYvsCCeoB0DLG0/KUiXwiaZjys2c36ZhRQj7O
iLQ9yHbG0H2g2Wn4sDHS8kBB25qPYrF1+7km7WI7MNd68IqUVmGgcPZwedm5gMt7DnsWz8s2O0c8
DZCj5Uq1fvaJrn7pNovbrP1EP4NCKaabCtDmY7cOziwzAVnoXvMwyQq5yDXfUZV4nFqh7ujxPNaa
RVDQPIGXufXcFEfhB/I0dTUg4rpVolB196ryqhusy3E7D4sA1AtDY08mnA85kAnfpAKdRoW2vEOr
hrRSRuO3SKTzxcBP3wgKPG9bJDQhJD93X/DHpOSQvamPpeAjK0goucHV+LPWAU/NRJZ3dOOcT0VX
PIOhtumG9CQfqUpKfzPOBDVvsEdLqFvGoLgmE5pNdpKUE22bUkEuetnpkRe+xAgGKxdI/eW/vnyY
TAw5YixnVH8HE2dqx6FyFIaBKlbcy6HJy4Jo+pYPuqCqzKKATQZyRXaDihROmQkK864LDR3ZFC24
4lffR5Klwn3e08C+AMVRj10ctt7301oFLLOkJetcM14AJHDH0zGqS8y0Yv/JqIzUo3USMwCo7MeA
qORN1Y7xaUiH/xC7/zeq/NOo0odq8a+e5Cduxg2KlVdjyh9/4J+EYfuvF5kgaZa0eEng0QT8h5kR
+39hRob8hi70H9LGP9Eazl9IV+G1r/NI/iOAXvEPUSP+C8MBG0cNbI/441DR/huixlu+UbQqjCEb
oTijE8Zd6HUPkk4WhbQIgqOeV/DDLU11n9fsRlAQNcrcoP8E4oUntqJncGDNnmJc6p6S3p4/EmHb
PUHUYj/wqAizmcnOv57kL+aNbzmt/LpVNLy6kNF1Elf7+tclCDxSZ0r8Y6l9qsTc53C3c3HGxI8q
RDKgv0g6Zh4YpuBb+/tr09e+6c9iGH+xw6Q4ZIwcIpN+fXVYAHUXjoU8pln62Ej2hnEai+Rdlag2
3IVdgAOjHYuQxxRGVxRrxUeHKuLzbNDFoUAlBaIzi3fKaogtVThiPVmrsdor2YaYyMQdzqpjFBzT
qRnOTud1B9/u/I0hqgh+SJM4W1/3zU3uLjaSP0c7WzuWhPRMcG9240gVuoEzZ+FyNYQ4bGF7+ESh
BILZl+T79DHJmb1v9qqtx/scMit9pS/0xgKD5mCRSZITe5CXW7Yq+5NFZOWeBv/DOBtVcy5LsgyB
dMU1rrHZ3sqtCR8QDGkvF6shbcAy3qY0w4gzYDRh8wztN992uci3jTsvj6KMmwC/qMQ5B1OZ7kK1
DJ/wk6DCBj8CA6Lh5ADgBYSXMUOIw5TX4cVM8sTW8l1EPyjzJNJrq0QAVxTOroTk8VS3drhrRWQT
cJfPyX6ikSsO2mMksyn4lO5nzDfmFedCmG/8fPjgjG2+52yZxmMSJ3W2E64Y7udiBKZ2vKkn9Qqn
gUPjVMABIh0qryMQonOsvZ8ZD7hboT3KssKdNrDFiVZQxue1lpZ/GWgYcZvaDwmuD4JHXL9iEMBQ
3OJcSMJcJl2FJ2luNr4aSrEBwXEOeDmqg2LadLtwal8YN86+Spjnh8ouDskAVMyXmhyZGTf3hrbf
o3ocy5MpY5ygSdR4zolxujSNbfZJ3Q2XC1Em5jC4Q0akJn6/JFVokiW3Woo1obF0rvC0m09o8dIH
r3THyxhzto5KO8i/+ZOtb5zWmTESxI32G4YnVbtxzeo3HRQCXNHJoMMv2gR0bZEKyx3f3vs8s0rv
Ghh0DDqSJiDUvHdUA5ywkdhhMxD3UjLhyjnlnIy7ofoqypzZ9YpbroO56WtVaQ5c5NONzjed6LS9
Bimo4pmMrLq7TAS16U3fM/M1o/GOte2V+hG6ZZacl4BmEROcYdym5JIrvgppDX+L9KVppNQEQhsA
0/fDqIS1f5nz68XBoaq3o4FRk7ZM8X7x2mW5XLR0x62V4tO6aYVqsh1YUcbZm0wU9hW0K7FJUICs
0iJM+I2kpsyLQZyJEi+6nbS99rnH7/6IaKxmqc/ruL3qq3viqdfNMOf+K1OIm5Kp+LU7tsDrlptw
NbXe25KnwXuVGvoNGfRgv7kGDkBXTo2iCs2vx++EEIm19CvaiVITcOpp0mv+QBKghtnl0zpMoued
rc1oz+MXFKqj/Q4NaWBfJ+nkjdsOOcuz6hnn7jqLjutlK6fA4Tn5Jc03KDD7aGUN+prMNPNQY5C7
OmFPHnnTF3PqYgu04yRwludgHJXdnWJNN0RcZkawCetocTJm6q1jJv0oMhLEsegn9O15XIaGpaNM
T1KhCa8lOW96p1vdWodpHArm8AQOX8jYrW8WQebPJmwxB4dPXs53eLW6N37b8mEVaVzfKNSbzVZk
YUsgwkIVNJNCS5SiHvLmzMBidVviF7B2GewcBQJUABCpZixvvSAdd6JX0WeLGLhlw8Opkm2dGeHs
2jikHRtzRi0UotH01DpWe52HS9Ls4hDjoBRPnGNGcOq+mvr2S+8MHz1K3SOhLmVwgSx7usPuyat3
FuF0+iJmOutv1q6GONoWIyQ/KNODM9rVu9zTqeTJLJA3mFN+cCvMUDdRPgZ/B1qEGBZ4Tk6/Ve1h
HVh44DKBPeND3F5ht56fx8gofHJlTC+L209AUI1yrvAyHo5Y55howwKyPlScM5igeMk6pSJTF4y+
idwtlOw+3owkCJSM0dYOQEzewu6nw1IRjUQ6a5AF/mFO14jghur+5Rz9X+H4p8LRcVZj0d9w3Iq/
UY8/i1fF448/9E/x6P4Fyyqh68HCF2JaSP3zn+Ixsf/yIe0kOFBRngR+CJX3n+Ix/gt1NSwpykdE
7CuV95/i0Xf+oprC8yVe9Xow+oP/qniEstf9C3sn9A0LVZ8hFPRx4sTf8uLlbDF5r3vnSoBAEHmq
M86BSxWs4GJuixAKVL5gHl5WjjV9LGYcZkCd8w40JenILmabcx1GwvgvkOtUhgZzJ0yL/PIqcwnG
xkl9DVTmKIPQ9a8n/YvC8g0/jyhyfjDWqIDuP2rL16Vd3I9TjVhKXYHGzvdOTqgkZQoHjI5sOsKF
wOPfX9CL11r11cPiCcG59jHUhaPNM3t9SauoSToZ2+wqDJNzO0REKNQaifwF6mdqm00lLXnpsMc+
JZNMJOHCvo78yyQcdXoIMkznj2kEkW1jNO5YJO+ko7lwqfxuY1FABmnFSHL6CrTUrkNIt5+K9qrs
V9eurBDMOClxVLiRSjZmG+BISQ04CZ61FWqisQ0TL9cxwTPhMG1Pku96MpDBqbO9itKy2ZE2SX4t
eTAE0Ya8Eblthn4cD+joFtKKoZIp+F44q3t18Kw8yEGLbyVYhg2dc63itiKLJSsImwZ1nbK9s/5y
O/fJKpZ55n5wwBXNpoj6dRdSTA+tnMCljGTzYjOTRzaT5eV2T66e8AgPW1fmN3Pe8Is4o73jYign
Pyq4ichopcX8yS1zp0cqgvXBNQLryDqE0RJ2jy4oTn4aVM/6y3ridi3Y6/reKAFS49Xumq3pzNZn
zx14ckWPkR7bZju3R9XB09tqbBoNtuyMYjZ1R6bsphuJo9sTUATTbjZrjq9FmZevqHkfblpiWRgS
Q54oVv/D4LmcsvRhXMLkQUM1X1PHKZ92Ev8YJK38o+1e8pCKxecthP4w9I859LTu0jc2MdM8R871
oOCchgpVA3DMAWOq94tpea16tbC8QtJW5yezvpJofTgJZvq8vzWuPZHW4sB8GawI0049vcszckGs
2IbtASV9vlxHszF4e+HgnaMWPsIaXhGhC1hFRLtWu/UeUlW2qwPprKSCefnAuHK4toKExLmmJB0F
kGOEFVUOwbtlycIHUsid60l39S2RN9mzOwHstVbtx9vCFdGzyCr9qfPscmZSwJLNJ0adetKkkOcl
Tijbhki15eTOITHLGGATuouqfbhzSZcmD11HLBtc6Xm8U9GE6sYe5gCNVABxHk3fKD2HyAw/zo23
K1mR7t8Q8nl3hdf50/elXMbuib9syu+Ipuf7orFBLkN0Rds2Y430AGfjNm/XAGd3ffN1Zck1733i
3TKNqRs4Ym33xJPh44rIazMXVddO6QFqetc/ruHQ93Bq+RAsE/GACxc16EUFAHVFWjeATTr36jLT
JcOWMnVRF3jkNI85catnj/Q3mrB25CohGgOD+09vJXs4vjwXQjMpJkcCfa5EXrnqAwx1y3ogYNDI
8+AqS90uMwSTQ714bL+mmZbkI61eU92nmpR5hn1KblPteUejUWZtzNLwLBUExGI72xS5CNIzHkTH
mP8yrWMItz67CrkpEo7w9mUhV7PFiyN3iu841OtHMSgQx808MWtjM2/dD8VoQZ+MnTgPH+c6Ht2b
MqVUB8V3qvbvyJsciq6Y3Gw0f1zTqjIiqqM0U+Vn5SgmeRtSfoavXhoP1SfFDuEQU5iaQN20jRBh
vJkzK032UU0U0t6t0IJuGLmWp15GvHNabue6JH15/hSPqay+BZFwXbnxF+QY+8amibtpOH+MBA5k
GHdMhRsTD0b5advH3PUMmpWXeHALHwr4mIYOtsjia4Fc7DHQxAqTofQ+wtBk2jpr+jiMWmvP+Dvf
sTD6rbemlHtrXrn3El3erCnmjrcGmudRE1ySlReu/g+ltIpPWe6P/cHvaCMpq7slFWwy7bHrYvth
VYZsvcb+TOg0SfMCVLdak9eLfJrjSwJHsi91n0bf5gyjceEocYPB/nmclFz2Va3mOyyrs8+Bp8W+
4ZCij0aREctUfHb8vDm4ws5SnNBo2+0hUrdJRspT1FW0g6Qk1u+KLqs/umVPFLfdDwdjDfhB6xlj
DWKR9rqZuhtdm+YcwODbj4yA7tjWu89lMubvtV/fTpE9lxdKEn8hF1IK7LIVF7poi/cZ+d0fcS3q
M1pjAXuHA2xXV9KcaiuBSunBjtJyEuuEKGLb0177gUOnexRB0+W70gBtxIXdfsqhvPNoSSkguzUY
xTbEqui6C2FhZYVuCOmJ+u+FitSuhihx6a6mVuRCutckBkX+LrcDQc7KQjmw65Wrr2TftBdxLRes
awmoP65RRocscO7KtO0ubPSIO1IXukcmHd3EKaXDo4BEqvdLE43XcvDT90mXhxdWbyoiMJAr46Fq
YsSQYXht5YO8YsNeLnEBWI6TRd9vhmraLz0ZzANz6a0cl5JBVh9+0IU2X227Lq9AMcyVEir5k+n/
T8UcagqPfzlsRonHtOx1fSLbxotJ2GQKMHTqshJQU+3J4xCiU0Nty6DhKuUrv/x9XfRGt0AhFkWr
1BGNBDEAmI29vipapjzKpyA50bB0T1CH2Ri6waXG+P113uCcL9eB84M1HEiii2fU6+voHGZrn2Tp
yadFZ0+1FXv2Oh4O5pQN47+/WGTbMHookNGavHmUDt+wlVEEgpVOyb5dx3g9Y5+tVYzJHxDSnwtZ
NCYxzw11KiLhtzo7mSVRB/RA7ki4ONdkuUMbxgkAcsHQXvWrVP33t/aL6zn0IQDPKG7QVLwRZ2OP
xmdbN8HJzHn68OMIEiQMFNtA9FQjfYGb+h8e5/q4XlfO3NzqaoDwhJf3ts1YmswfEjX4J4avVFc4
+1P8sKFyAouZkEvo4/yprdVo/tq2So6P39/0z4s0DrDCx1kB/wY3sN/cdCt8ac819JJxLFYPdyZM
szP9ybTyl1eJ8OEC6A6Q8bxZNXXqTiIt+vCUMcME2WNqGMV/FPT/6io0lHFAbgkCqbefeYh4TgYW
9wLbMt6FBaNWJsH/H8uEEHFkrTHdzqpLev25VbKRzOUwn3BT5trIwFkUekERtF/SwbkeulmbP7R0
P+9f7OnsJtwWykAu+/qSotDpMtWhf7LaNHx0mAGfjK0pRUZsY/aC0bu7CXvDEvn94vh5Z0GtzaAG
R1/c8H76IjABRRXZEbFXjXzdKRDX1RDqeGdKyA6/v9QvbpHFgQCdGhxnhLebZQR0xKUal0HtOhps
nPbK9Exjap8FU60d3Lyumt9f9Ff3h1ELgxD0wT8bCWvoI16ehM6pDgn8Fo2/QrJxfkGj88cvfYUm
3nzqCegEiKIfJdEaJ/L6JbZ5rGKb/eQE4MVst3SaAOuvyK7vO23UdYuyRsAbpkyeJ+q6iVqrv9YS
KvXBh81Fc9EGzzBa+q9YoHhUnUbU+W1chd2fPCt/9UuBPtZ0FQZ0jM5e/1JRBFMBf5gV3nhcqEhh
A5SzxXmJ3ShLrUwo63//Jl5S6F9vhKvfKHWllyCBi98aA2c1eEnKGXeyYotad449+gdyOaA5K4cj
M+/Sdb2XhXMtx1o+MRE3zs4rkvle9q6syewajTxQJTEyhuiV737/A3/1TNgpXxIieHdvzUJsiXhN
x3z1jYkpuu2g/OxklnfCcloUjNjtP8E4P63NEHU5XwNQDksUlcbrlyCLfi36yTLUfkr8HmQ6ME4p
WKZzRzf++7v71cXAjTDuxsb452SU2JDPxNRsOc044d2WAhkOpEC6nMDu6JJ+f7GftmnuLMYI2rG9
9cR766PWVJbT9am9kGQb0FhmxcDK4kOkS/z9hdw3LFR3nWyGa/EQcHN4Jb5ZyGT1FnPYRRMVhMr7
W5sejrFI3A+YqeFJ1V91pQYJ8TP4RDmyclKLushTG1mvx2Ar5/u8qMAJrIlmads7cNxMpNSlbYVA
WaBe3sHGcpz2XFY0xy8B24NA89D8txvxiyEvloicax7T9nV1/ss6oyA5tIuavj+5BknjRE7CFaS6
4iKzl/+66uJSrAGf1AkgvZ+cOmFju4OeYRopkmVg75TcPz6WyR63awT6pD7/CT9cT69/ffrkdLAf
wkTg350AxfObtyRM4zlSBf4plLP/DW9WfVJ+mjy8ACJhRE7PTpo6+NjOs/uHA8B9u0R8rozpSehx
ZRcN0MpG+PeT9et0KHzMCU8O4rPGoBeJQ+ZDC3R1z0V+msZf4BVXPgOe3umvk6zlC/RUVly6wwLF
kNHDcm+PDSiiqVa8RhIMQmMxQipgfMw6Uk3YlwhPnOI2GhZL8E8i8/4yIce0BLgkIf0uKHvzgNMO
x53FYXCxDIpQXa2Wrt9AdJpvg2kGGuvTCtyvAjhitCt1tjrG4EH4LrCtSu1sp2ru8Jgor1U4WBcz
ieu32Llb5oLYzQqtzoAkzI5QKpFRWdqkTUbBmGxIDe/OQ+Uj6IpqXDF3LaZINNCmOEGxXef0dTDC
jnVyiVBulITxgH3bGnWgZ0rR8s2QMGBgIDu183VSZI2fSws67haHiRUMRZeT3+pl5q+xjjDtMSQR
F5MfzCryS6ym6YqENPxdI5k4vhSfukpBXpJ6rWtkx7eWizpAoyx6tFiVQ2YUqaNqTqpjFlvzfUem
cX6L62NN7mUm9XDXez0vxO0IRdm3TtNV962xOS/UODjygPnhfF+RZ3DOwrCt7qPO6b+SE85doMAK
zDcvFKP/TklnhaIm4hs3ME35g9x68BygmMAp2kn8ZF+5pX/Wq8YIRAMpGGEHQzUfwg469A4cBORq
MDlAeNwsobfXXso/cQzz1PmC2Esc5VyO1vuZtHezlZXh1Eps4QPh5LXXuzdi0sFw7xRkxe4qlkt+
S78KYdZZIpQ/lgU/S2vVk+cMg87aGibOEAbd1e7TQOw9CaFpJNxoKqKzr6GbHHM4pinnqqOL61bV
YFpxN/bmYsZayd0QmwvKmDFxVR8cEaga2m/AAsMPitxJq1CcDS91AJg9qw/+LFBDHrbgZmhBYNQT
2jUTZkXK7fw9GUx6Czt+vv0BwQX1yI/xctTifukGz0Wa5+m+H/uJwfjLZxUyk2WF8s1MEVL0Z4E3
MRm7AZkEzuzkxSVoL9i8O/hs4yoMWEUyDunM8jrgubr9ipl7ZT9+WRgr68NcgMP/GM3AOXpOA28t
JDKf2i5uI/+5ccoViVXA81iL0P7AZAeBfzn+onAEZMzBrqJzEDGP2EBjmMsDEhq7v2rQNJuLprOY
NNSLz4NlSup7hzJxs+KuF5If4thgJ4eudnsyPR05fx7nyLPQ5EVBVd3HLUbk74K5RjtflsLHmyUt
lm+xxSRjX8bS9e8WpwMFzhdqY4J5nClqOI8ZA+QtufDA4LvEZ5pT8QUPXvSJwrwiIC5QA+qiTV3o
DoFjmpoGbN6qg/JUqx60nkTCyYGGKkwMJFH66amx7RmoDYR8WHktZtTl9OPE/9+c9E9zUnyFOVD+
7znpTVU/523z/GpO+uMP/WdOmvh/+TRgMOawH4W0lXA6/mN/ZHsYG9E0IRIimOSF4PaPGUi0/p01
AgtAg2LvH4Kd9xf9N50xJkkYYMPO+29mpFjfvj65Hap1TOOg2fELgHXfNtxKV7GYQ0ee/MGad55f
H4ZcD/jvDvFdAF+qPQYJs4oNgLEJ9pXim8IGISi/4oLnckrOECWM2DZNUqQXFpoh9WFcZH0Vo9sp
b4dQqM8aVPwpMKE45U5WXw1T6e6S9biTdlE0jE5ShDlVoneDLtFKdtLCDCnv0Awx/eATXZwLxkBw
3k3udgdE1ip5QkDgxZcMhpj9DHIJH/U0j/Ht4gYRuHaRn2EqDP7eCzVRUknWxfB3Bit/hDPdN5et
ajEM6no0OechsPMB7VLd2HzBQEXMmpoJPdN0TcwFQ+pDLGvTXbd9z+3mjENIbxQLn93l0IfY/O6b
VtpWcxJr/BOFlpvSh+8QxDfpdeyadJzwieZ5yk2xNOPETAOXgmk3agZPW4dzxP57Qv06mX2V07Yx
ahV9AKwvyjatGBEpYy04QghPbESMEHs7D4nPLpvHRmKmF5Sdb7ZVSCx7t1VZ55L7sInLsTXlV5Mu
Sx9U26HJwPM17qXobV1fZxduNafqGicO62hPQt1SM6UbQyz6ZtK+2pR9Lo4k5mnk2J37vrIgGm68
3maW5Yjpzqmn4BAm3fIcdWW1R4xb41i95Lui7eVBx011VqjwLtreb45tO4wXldByYFbehpta1+Mq
L95GY46XRCPanRfm2Q0O+4K09Hre4exe7fwBXlcZZi3+gkl6p5qp+YSmcIBDzLBnYyzd3dRl+LFq
m+zOy2R/O+U6uqu7Sj/hLjXvsgTnAtXl8x3roT0sui1gEM3pbe22y6cq7yyKw3FcPVLcdDc5RXSd
JFX6kHezdznnoXVj4XMwMO61koOOlHdOw7S+ACMvzM6JVLU8dDIONlFahx9l6Ij3/TJXzqZJc/y8
g1J687ZoVDRvMWM2R6HcMERv0Df7Ec/14wSR8WKqcc4nYtm7SsxKj3a6YPrgJw4y07hTa5xyperv
zoRsbYOZVTBvMlKnqFlapobQMm4pUaOjmoIPpYx2fTn6KLq9OTo7S5cRNQpDHUBCjfpmJCrjypnn
9tL3IQoO5cK7xhJM3cFsFA+qnxl3pAh/Jjf/RC2v0UfH8Yk33ezRyvtbJLbxO7PU810a9vlJ+BQY
meOZx9EzTXNIptn9u2yVfWUZAeVJSo98iHpODuRVftOJTC+p3+U+nyvO4TQq0X/F46P9/9g7j+XI
sXPrvsp9AXTAmylcepqkKTNBkCwWvDvAgXv6f2W1WlJ3xC9dDe5Ms67oIivJRJ7zmb3Xtovqy4oQ
7Ysxj7kVWL1bfumVxgtnVEt7WxmBmzuo9D0YLzFW5BMyeTuo3bzaFcJY7xsQj8d5GbzZb9ayYEHX
eMq9RlY6i94NpSn6lPyhoRg9LkqHJq9NS4OnmFY8s9yl8nN8dqGpsIWCPtAFczITow5P0XccwMAp
bvnOGuZjqxLdiOBYfzWpbu5HRbzkm3gqOsX5sVhtieALwzkwg5kBEhi4rXgGh2aeanVNzuqIGg0l
chI6eXrwzMG5YKzs+WjI4WljdRlaQm0/bIljrJu39sFIvO29n1vR+9B1CG1lf3VKi9R8YQVnBXZf
kSM11/0abpuXXugD5bebB7RpK7BqZa0GG1QY6qAFuwmrsbeBPvqzmim6hqk/6zKZI8uelzCbpPFV
RwG5NwBws6yc5/X8a+JqljY613HUSekozQwcGYKaWKBCw6eiuu1jWQxUct2oeVElF+1uGvKbXyvJ
qaSzembMrWfjcm1nk5KtTGfjaRppxeh9aEdlLmkvfi0gsCSuV1NJ3HM7IUCQt42xZ9/EIGAVOOek
iu0j1ZoEg5Cb0U3Npvq7FYPOaLhz8H2ufiqNOdQMq0K8k2eHtkYJ6BNd7J4ZGLR3Q45ZxZstXP/q
Aojdba7abN/wdTj4+aYp/JxkOFhl5+FWMJezMiL19UC9fZitsH62ivkj73r9rDnTMAZrj7i58vDD
ikLhQ66Ul3nJ3ItnlOWZ4BYkc8X2kal0AdgSW99clpdWFU9Lv6msmoGhNsmtAaSNiHMk+Ds137zH
XhNtpNh6ZgTmMA8YwLO7qpxSCBV5gulQaF9yfFO7IrXUmM/7R0FS1LXHsx5k7Kee4RRxgmSiO85F
WUdCJFZ1sVoNBd3QTJeWDeoeFDIQTbu2x52pabStLdqLRvXmh3xtxY9+GRTV1+kDKXtM9xWgq3nk
Fa6hPndEGFgdqtqqtOqHOlGsuNLX9qA1ox6oKO5x4av5WRGpA5y4aXejXGRoymX8pgti0Cu3JdHT
Kb+Pg/Ze3KIeN67H8zTXqWT0PWcP5JTX5Fy1ZbjUmQ5Sdhl+asZURlJb5VNB5FE0mTPtYIpC3HTZ
HhlCSZ5ylCx3iOTH3ewZkEQGYg+mtDDIgt88MBQmPN5AEZlymOVJ5GbGMmh+FyoEnn7BAZrObvmj
dh0tWjeV99V1v2du9SnKfDgY6DcD1SFiq7f4r8RyPAAAlr2f8hFySlExVcg1PdbHXDtv1OsfhNBi
d6oyZTdajeKbA8EzxVgZR30o8hjyY3+QFCSR7CtvbyCjiR2EaiFZB9au1LPplNME8zlaYMCMmqKE
KgBZOOTtFBmQfD5GJrsBrx3hQqoFcs3s/TwZcDWsy2bShzXAeECDeHrcatZHr3aPUhKlSgJFgaqW
SYJQFR/JBaQec/WzzM7peDcqjEq1o1Jt75xOPDrMQr2h321zLX0kGQShZM0VnFR5LGA0xrAzXb/3
bjuLvNFxOGZHHE9pnJjVxagV5eoNy7yrbOntzbVIIRbUjyCYHlaRZ/FYq8jEWoUFeLU+EoKqhVAr
qh27gpa4ia4JzbR1fSuT2q6BD8Qh7Bj3LPQx/XqK80zvCGyDJXdAhsBnj9gpsmjWyZuXNf1vZ3GR
lRn3gSEJatK8j7xeewYXPH4Qj/Y26M9HW5lcLuMtw/4kcS54nTwstfD2RZMqzDM391iP6yPBVjdK
08uvBuG/vdS/66XARdP7/P97KeYVY/Y/4VvZjn/up37/wj/6Kfs3pnzISjXbAKrAO/hP/RSkWYpy
nrwbn/gXdvEP3alHP4Vbh//N6B+HMDPMv/VUpvUbGzI2O3zZLcMWF9R/YFpiF/SnngoGNVsQ1mD6
LbaIGflf4f0YrrvBXhz9vCGNTbddDottTEIIQjDYhwvoLi/qaqca/cmlTvQxU23fFL2yATLl2n6g
7z/DRpXR2it1DOG8DRxG3Zc2bfaZMOTR7VG7mcCTTq1slCeGal3Q8uCeRih8PnIx+2lyu+UFCNjI
wK8tlJ3W9TCjhqJHHUl1yffTYh0hHS6CKTF2RY8inNcNVclK9zRBF9uoxREqc4f6PHmct/5+GdoQ
SQE8tLrT9v3AjMK1XVQ4lX3UzCRMJHSrLO1/SEujvym6IagnAQ7JaNZLIlK0lSN81kn9yBQbHWQ1
KBEQNy1e1W3bWW2PbDTVdzdrwxdcAAXwuxLGT2VG1SLuqbfNiIHr+EbEtwFWkUOd24gU9trm3681
0N5rb4Zj43r7dZD51UmzNqwpg/YdEA7ghCsG7a6b9ulY3IvVU4N+KLeIXbDmS/TKIB2IAERmY4Rp
rljUVxLfUlsNxzJ3LpnmJTf1ztWDLBgRgLnzarlHpYf1udIbf/WY6pkIdkM9UXdKXmgBcTOv1gjY
axpvP0RXjuEoAYBUq0wDYSl2hN7svR680FiW+tjhRD/hZFsDQ1+idnNiVLldbG19Qx9gK35uOQ7m
F3vvJd5xXFtqiVLv/HxLlFfY/q1vqNKKhpaz2ZDLEmP39RBB1etBbzPq0QIq/4D9IHQcAliGRbNi
HaVSOCyqGTYouX3LTXeLtE1QP7YZeVrxvVs68wRN58CknPmcxQUrBzH7RpXuMkMit4JWANsITVnR
P7eD/eouG9337PjpZJux0hCwralbtnO6+m1j5wZPhhoGGlgwFzMMQq9Qjr3ufZqbAtBvwgzCM0FA
FaaLmUfCFSnBbUUby7RcA/3GpCtTLEQu5a05VCpEMOvQ64X2fTU3LSgFwDWlfN9WcwHJ7nZRkRfr
3mqA/WzUS75S8SxwGfahk3aMPjcTqhti3gD5Uh+WmviqDGMdls6CLawZcO8xTd9pLu9ga3hmbMMX
jhOjeKGfSy+NijbNcN9TLIds3uBbWZ2tPDOKrYfblNgMnSrPrzVjlgCllOoX5Q2RmHviWW3AqKCD
L68bgvhwGLbLMIoqdgtUVnqS2SAIZR1auupEzQIXlFJcfchtscGipr5jpZoRJFTqYTYayPGcwj5o
ukgC5H9w1/QUbsaknyjoZKjoWffCcJvfIpn3oc5INLBTbw4tmghftQh0H6xCfVkTE4STAkqE0Gqc
W1nnBJ4kx0FsZcMYwFgfkk6qR20cZstHDZCxOCOoJLI7F63vWNuBrOAqGyv1Ni9Vnh0YQPxF5dww
Id+1Jcoys3zPJ+x4RYNjZOodaMrupIQOIL1Ltw3W3smqAgWs+nNJMkQDVEZHViosre3xSXXzg2wm
m7QWxHamsK52UvTRjN8pyryFwTUqC+iKNO56733IsbrmKLUTTT6ALB3R9eUalEnlk7TUNQZedRKj
c87nW6NPyjpNwYoutGliHPnwTsTQgaabGPywZ/M1M3/r2xTLnbs9Da2OEPSmMqhKR/FnV44BJNM1
0vNWp1zveaRSW1xW3Yllrb958FugZRRGMNWD9ZToWRrUjhdJyIwqHzXWPf3nNMDIdrY1ubPIN9+p
laYdMRkhvq30KSIxfaArKsFge7W7zwz1Hgv/d9sezvSGxWGwlld3RgPp5PYYIKy1DxKBxLPnTV8w
FEDj6JxPO5sxnyf5GMxp9UzneHLMUdx1rn7MWwFKum2rC9M9H4L+Q5UlQGOMzA1wLf6EV6SGOdMn
KF2y3Zk0JmFC7RX181idwamIHWMBSjf6132Fq5C287tHDMPzaq77FtTGabMJEQMZ1MejW03h4vIv
Ntv2jDEwfxiYxxUal9CiJAv6ZTymrIqqWEgL2WdtPXUl828bT/lp7YcDSyTs65NBwTZK9O4Z1wvo
dvsbOQhf50TKvbM6P1qp05CmFXA0fZwh+tDGQhaxAqeePESo04OaQm7pTfP2wudL1w9JMFp6F9TJ
tS22NpqpkZc+J5fFhragZcoX6XWMOJTlh5F37CsqeZtobUz981ygIUrsPedvfsQ0N+9ShVNudoEg
SAFU0a10YwcDyYpTZzZiveoMYus7ZpxO8WWecuuwKe7zOg6noeyF3ynpT0PpnGPVVEmsOJD+zM7W
YjarbqSZtXp0O8pwXIWQPzhVY2GLNgQitxnNe2UPzfiCajEZSp5ZhfXffsGyYHYMEXu3nV9HiMAO
H8WeBSezS56+2r1np+9hw3Qyvbx9yNoC3pGx7/WWTgvNLTueF0POjQG7cV3F4KaRNbSc3oSLbd3M
5AUdiHUF2urYAuk5DKXmCEJvcLyggITrWMw2KzZiKLA7sQnxO3Trv+X1vyuvEUtQiv6L8vrzXbwN
5Z9L69+/6I/S2vrN0ExwNv/k2/r7qoLSGi2TSjQtwcx4s/7u6LrtMJCBEKn3Sxb1z44u9T+ppIka
+1Mlbd1yfSjzzRtS4Caa+yuovDKkwvwsm84GYTtTdtlKoes8dgYMb9yKuCvMtasPiOuyz0wq7C3p
JOdnyxX2YdjG5Kmq3WTjJDP0i9AK+14Xg31e2PGZ/siinoVjleGHZI4Qsy6XX82hrrEDOX0R4mWV
mJ7d/E5HyhSUlkhH/3YPRR3qrcDCu3I3prXF/FjtY5Wp90NZqs3DOM/y6jU2hkb8ROWrWOcZFK1w
pb8gEf2qwkZ9JcBYYTHOCvFakeB7paZ9pZamPsPes3M0J32wgUDdiDniepPMx4bHy98ScGHKbIxH
JlUbEGSjDCZbW6hgwLH6edlXzzIvljfHqft9PrQJ44+NFWrfd8MD2r3sSw+rdw3UlqxgI5302Msc
/AFWn12txS6iSWU9gEWoWc4CZcLZ7YcX4g9YS5IL6wg0CGgqVKPbnptRloGqLe/lAtLcZ04zoKqZ
8jNNBUdBw9j0O84uxqk97+FLVRb1nTtPWayM2XYU9W1bnREbFFaT69w2tiAfi0TJH/AQF3ulSu/n
sihih3iLcMusIhjQVu7VuZ3PuJflGZpRfpdpNRaLEfPI0zr2Mi5RFASjXer3rliG/ar3zcXp1fls
Ds26h5FmvBWm0R4LTxufyPGqlgAxUwnyGy+4LzLdPeDSlRe2vWrcaw4j1aRqHpVRNZ7G1Ry/IbKs
fq76oD7rE7efXS7NPde5cmfAuWUwN37ldwU6oV8a76Ef3PorDIAp1lzGGgzK1GhuSmRGqqVE7MqW
H/08DPcak49zQe5F4IE+65nbr0zvPcXzPm44OBH0QgMPCNQA0xB5dSUBRE32SHXKxNn2+pE7pwa7
q7ZT7LKo81F9v0365J5+Sa7x7HR3pmAQKBu1xlK24RkaUgD1muIt0USy77nb0AFULMr26mRXn4xB
igemSA3PVLrdl2yZsNNbifLhtjc0cJIOGgCtGcy9z4EuT01uO5xfDIJyVhY+3p8ivC2tv+ZarX7B
7bycba9Uo8wc5CV3OlYZbddPj7CZtm/w08giU6puOUGsSZ+h6Vj3LnZl4XbpjkVZ85Dj6rjqU4bb
2TLG1QeiVdY8kw324rZnt8+s2QrtgZQgf5gbZfZz104ORlEkB8JHxYEyBbCp22tk9SULQDLfFkn9
yjHSPaxNBXot7dVokrUV5UrHhDlj03Xj2gG3AEYciWzt7+u0Tu9FZurgYm3je5VXHrIcRRAhkmQU
sosr1yfbLo006Bp6oq3Qsr1lJ/VRbmwiyWtz5iSYoKFPMWhzFa8Rm+MAT3pZ3ymlm746WkNR49ht
Arev7xNOkrzbwq1uf1Qa+Qe+tOvlYmwOE+i8tHJQrKSbvKbTMHhRgXw7CSolZZObawWR20XT6/HC
3Ln2O7r7R0JctC9iSBoZsCoUXR9X+NbV5cIkwyVSBPgpXa8ei6lLaw+2wGpzvS+qHNSnhAyY1X5J
nbobr6MBTnXf3pTUzXHr6CO3YHSLeulCc9LL+UkUS8r0PC2TrAkyp1Jn66VGl0BSFh5xBSS7lGPx
Y3W6Tit3Lm+R4OLicvtvHfDv6gCNo/Nf1QGXvGk+h7/O2H7/qr8VAi4hJQBmML+AjNbQXSJX/MPb
7fzGXc9ozf1l30ad8I9KwPuNdI/bUA6tA1vuf56xGaSeeFQOCNHhs97qh/9gxsbd8tfSwNPQ7esO
tovb7E7X/iKuNYDq1WTUqqdGVdqsl9AJbSVc2BNBk9eWLipNA8zUakydiBcFKwxN6mh8LkvFTVmD
vsAayzQO4JbptQw8iu3LwrDJfNU8BKHhzJYidfX0pV4gAOapbX2ZgDleQLCPDxvZcEmctwWZ522m
OJeUtbnJVbx4HRvirNzfoCon7q5tXy/WYyVG412Z4XGf1KFfIObb+nieCoDtL0aZSOc8bLfdkKzs
mSG2WRvyR/HLb64PC3beVvXh7MbbCmYZ9sXK4kM1+FQZ8hsx8DOSBUmyx6U0cph2vSDGOS55b5+Y
ltCSG3rTllHHau5F4xTzUyy7WyDyAkeYaVvwFoHIPtmm1A+DM2Y7fUHegZQ4yp38lkzSA8SYcCLu
Cj1/XsGlPdgFpus9f8W4QMlOaoIYgL6NhLMTV2RaRsTm4m0pTS4Htahn+JoO2rbGM6IeMcrC9Cab
uNSd3oo2lPFXTa2sC6OfBeO1dDQ2JF6PUYHF/+vGZuapc6zkWYwr17NIRkMJi6GzKnB+JitIh0U5
+g+RcaPqDlKI25RMdJPfy6U52l6L5qSjdGkkug4fMWaCxmJd59Mox5TNUNplEQ3zdu2b1MzVXZJi
KC01ysyR2s2naSRIcd6aEL/LBJok6YvYpcnbm22tf+02A0Lnxvn37FVORV2Zzk6+NxXVrV5zqr7m
hQgGx1EjiSxwURiCVt4w7LBzrupwADsIy6YuKivX3tIBaBrvXKX5llV5UT2QKAZE8m6zWNguatJE
ttdo1Lvb1c0SO4K/zjisbOeC/c9t1cWBDCLQG31kknA1Kmg0uT9YOsEEWzIFYnE7v2GHUnJZ1pZ+
SKW4WKsLi2QG0ZO3kEm2/jZVopGvk6NTNnGDmPZFUbLHBRyYL/hn4nRjXFJP6zdNnbcY12MSJ9P6
xARtOPSQfCPI3sW5rxX10FlmGY9Jrx89khL9ctCGaCA1y69NGmQT90s8uy3M9WrdDmrPR1O3K/3F
W/XvzeiSeKCxTiyyUQnMsZhi6ErjeCQ8iWFHzhIPAeSRlV566jFTsgyv1Qj2+g7HbzCYnYzNreP3
oxCnULNvSnvFU/wOIHSQZtknk9WvzoJR3MMwSQg28hbPFEzqiHoCbizX9IbyYopBmM0OounTmCuD
r7XMi3FGQlARhfbAqy9OhbUSHodapDvApJCfEAZXGFAGvxw+bPseukzpMC9v0o1woL4/NLP11BvV
tXTz86YlSGmlSqbL9szgZteqg3d00vk6eCALt1oPoflHKTR6kTI3cyfzZej7nbsul4JYCIA7colF
V43RlOD/TRPz1TYgDcxNPYRaXX1WJohQvZntEIeKfMoVQox76g5vBJkIPJpDMHcvZlej/KkXzK9c
xz7dmvmoErgR1YtoAsdjU4uHg0xV3g97h1RzCBSgU3tXVB+bw1oZXbJ3tDkuj1Jg8l2Ykt5l3liA
AyQtkk+F9phm/eNUDJHi8kNtbXO3uGbxVt1Os1IiP0G5NCinrtPNa6739rHtRrhdcMtiBtHeN6fP
vqrKgAJTX35mY63tU2dA05D3lW8TEUIgG6NxueZGNHCsP44Gcww4896hLJxrYotHnPtqzDHhntiK
zE7AyGn8wrkiQ31yksnvjLG4K3RkQf1YjjuVNypWKTAx4VrZlTm9dxGLet2EMoZmUX8D3asHuIjv
16WOm54qfSk6x9+a4TrYDadLdsN6q0VMBIDBy2vNt8zMwUVn3A59EqAY8nZ5MT4zNrVjvd6Sp7lk
CKX0Ili0sXiBxPFiIabzK2V6Qwr11U7JoZAM6ztNIoerqMAzfY5BfR4QHuw8vUj4LfbmnQ4gaze7
4qOhV40saEd7ddSfu8RBpTSVrM/rrJpOVj+r9FHGlaHWuRqyV7on6MNAydWWDTEnbWQr3g08hVsc
8Ul5O0s7xX1wB2M30GxeF9466sspZQttb+73Mkm1rxUSxlAYDJdShYGh7kwXZ52iqS+PCPrH2Jp6
/QS1iz3y1OWo4rw2C8q1cnfVIrdD1o77sSuOU56UgOnUPEg9lCg5WRZcZlWwJZ7juzMIYmZf0vxA
wUMDN7aKe8cW33zM6hvI1RH9haQIJVjnqY1I2cneu8U2A4Qw5yVnvNbM1YtmTvuGrA9v2rhYC8+L
dDE+TVi3+typP5hf7T13/Vo4ZRVN/DywDtoyIJE4P03rDbBVa7EJr10PUsva7haL3GlCTfoulAjH
T1ZupTFqq9UfZGp8S1rZXTG8lI2v4CfvoNpxMk210TykysScrhWglkfutY7Mqf3akq+oaVoXN7KT
Z53JJWAKHb01k10/MVBjKvPtega03tqse1zrblYd/RW+RHOvpt20hOZamSm8q62Q16Zgl+Ox9zou
k/FiglV8V8SkpPukBucQW8wk6eUrbabVN1uo1dyzejSN3ketTA9a5uTBaM7jdbCaB9osBc278liv
mbwviZwdhCFi4FHtkXieL+6ATIEkyaOuwOvAazWFOiz17xyv5n7W1uSt2DQRgW4RB2NR9Khop2xn
g2H1XRd9SI0ELMiH6ZuXgihsVFe5pABWXjsCkVhbDu5PWxKjI5EoohYwqrfWddYnZ1ZgX0j3m1Fa
zHDd2nkFF5uHSmKrge6wCAMsraJ0umkcHGKADWNpw8W8fYh4wwqfWBSgtlj2+Vzz8lJE11Fd/OhE
+b6qinP1YMB9MQYiQYEH3AFwtcKVoG/wGp0GGD0XKEy2Tph+p4rqNGxbuy+khJw4NOlF06v9WCLs
BFCPCER67dWF6Q1u3s3kIxlE7n5z7P6Lsnn7dlyX52kgWFnzcg89EnknZxK4fiBg+uB0ruLes70Q
2bl8Yd94shvD23WeWFnrKHmUdDYXBH6AcNThI2dskppAaQsdOIQBQES3eqbtw+ZX47Cea3P29jO8
PdJF+o8qrRGXQEwje6ObtCcOyAHGjTSQXtojNMSd2aSgIMgl5fIalOZbj9v6lNorqiBqwVd1Rp0H
gbxy4TCYq/FUZ4b2jgfEfmdUzUxoG1lOJhncMZx+EVadMtY9DsuNRpQCeDo6cmPlycKhMXRG0hYR
OCShQZ88ZtAFaiqPICNuLwXpmGhYqU4CrENc1lP6hI4V+82FQiuoQaALb4NZOP/AeWvveki3YY3F
N5JQjuFptLq/LZYHKlHd8a4drcIcfQ/xfVi1beEvpvw+jeYY6FsnmWqxPrOqFkxe0nP/le0+Mxsw
xUnHcNDVqr0BG8HPRDEdG3WOEmHcFVlhQDaxxQ5gp3vKsxryEXC4oHQ8yDhZXE29uAqWBTtVe5eM
d+IRdUtU1MkLRpnar3o9TBTTCGGCd+FgCd+dCrSt9tpETk/2e8NzVzPvYu6jawHKmi7I4UCCROk5
ToAaw3yaCBAgG2krs++zN55tCvxYdfkVw/R/WVqybxxUMFDo6xP7jjUsNBfuz0JpCI6HEJLU6bgT
qxbRonn14GHsyF/5qBr5AgiEcDd7exxr+hR9tCAHg24iBGcMO3PNfKOzxIUhyQSKWtFfWRMhLKzq
+mVBDRtgv+KqWxXTLzRBTkMLziJjQODrRYsZqN5e6r4D4gJaJsjbJP9RCi3UFmd73OBNRUuFUFA1
Cc1b3OTF0apzn0kTLKg3BrJvflL8goXOhkhjlRNkCkrNxZygMw0ZUfGyfhFmkYeVKdO4NxsvMk2K
Hf0m7F2VoroQOKf761yicFWt/s52k3d1EGnolYu9y+ZyeexX6E3egHhjrRyqHq3z7tWuuGuWVd7p
ahugD5+DbRA3m4e63ukkkymai0TTbo3AmSaYAahbzxjVf7T0GyQ0fdPd7S3tbAbBgzzT5q78Mkpg
INshccspAqSzq7KfzLulr9mDetaGotv3pXjo8xsVFPGTl/VuAG9BjbuO9hb+j7Ej73Cnt5aGwaY4
uZrBBVqoR7V0X2AzE9eeb2+LIz8Smb63bcnz0xqPcrw4bfLSTtvo006l3xWFcAjJHgz8NdIswzlv
nvuVoN9QeF67K7kcfT11Cf4DKo4aV9XOptk9FqykAmUo1GCUG5FMzLrUuzJp2aVuygN5ROixynrZ
uBKKhB+Xm4DFtNJl8eq6w0HwBH9fRfZplDPPSAIsMTP0AbapScoYopUa+mpRtwS2a/UdVxZTvqU1
Kgq8VjihnonmcYYEtZ+UpQ8IAix3Ra6kImAIpmZBW47dNx0NOCP1yaLJ6fqXWd7W0+R4HKiqy4Pn
ZM3O9Boz7tYtPc2qtGPRyGcokkDgWu/ec2Xx0OSK9tPKB3nastw+doYr9jqhy0dJcFdszaZ4Npu1
DV2hv9HDF5cSIXWQpOr9tqVTMA1teka/DcsXdfcFlxv5Wtuy7IwWsUAx0S1NpDTGI0bMUBAgkhgN
uu3GMMMU1JFf9+ia82FMQ2YbCgo4lTBFCRGtK4xIJ3n43oZsRlD8+k6anefXuvPmpBW/MYraS8Pu
fi+K9WCJCdLSPN1BDKKsGDLYWaX33VPVPOxdB1RVzdZE6ayGMkhsaLX59kiw2XDSZNkL5R5df0ww
fcNkQA+wfRZxRgrfgbrx4NRIEauqZlbNDImtfbXy1ltNVBG4UmTdPc2Ue5WFYu5ohZm4GEvxbSoB
AhOnAa6Sq5pbCFgviZaDdwIdjGq6LAhLSVgtypIJNy49v9X0/uSgSSXTo8r3Q2lqgRDsbYEfqaex
7Mfj0Bo/+43IQcgx/q230Lf8TuN0jxZSQR4Alp42JAt+4ZXEhVbVHCiAcG4w0DEse1c5zWbxkOvw
mHAhXFLbeW1db9hRX/coNnn8B1Q4jabiX2HeUY0WvQyioFtKF98K1hSspvFzazvgR+NlxXLoizXB
lGeAMevps3QDaw2Efn8eM368inGNMQTg0DiVLTXZZ20Fwq7sLIqW9TjzSQ3kLblLlSNnpKUJMgan
98kp3ok+Orhm/0AaynLImeSGtJAnjujXLpkaJMZLRKvFk4wxMRinYfb5NKh3myb1nbvMjFE2Ll1s
aoDmtOtaKAc8JtE22WXQ98QA0uhszZfeVBibzPPsstjWnjk7r/qaolJPpxHG9Ezn5c5BKmgHR4TG
24amm4lAqCX5fMxcNkKW2bw3Y+s9FilWF6rZXT/37PwXY3sBAvHgbB5xlZ2mh9hR4nGwHEQgAksA
hbJC9ouzEqvrFM+4MD5drb8bNv1UuvabgUi3q95Grd7J0f0pJrIF0JKsUaNtrJZqL+yLJtCKrgi3
fvrZjaJkkF5+z3oli/qbW3HolADjRctQxWVWshUeuOaGWUCmISPl1PpetMWDyDigg0EKe4FMZjr3
ZCLoR9THdgcJrAJRiPojnPpV8Je4yWH0gTJWuz5qsGAItDyOP/f2qSOsUahI/UFtU4iVlYyZ4gAN
qaQFuFdzem7otZdnTPCoLshV9NgamOKQVz2eTU61EbWrJiwEHVmfoeynIh+fFdOuh7h2kX3FQiln
ERi4gtuTTY+wcnzoMo8LDCg9Wlt+Rxaie5GSpKJCeXXN96FcnHIk8tcbmFj4/yfz+t1ne/dWfw6/
FgEfFBecc9n4+17g738c/r4nuBHx//QHeNo50l35Kdbr5yArvvT3dLbb3/zf/s//+fz1Xf7tJB6/
/7+exOMaw0f+J/Mgn0u+6B+DeNXDMggc6ncf4B9TeOs3tu2oEtmu/WP+rmIOBMp5m4v/0rHyff6m
cTVslvQmWjH+gupCbzD/k/m7ZfwF9oLTH3Wrqd4QPXCk2NSzuf8nnIHQ7KKXQKePG9uj3q8qYvlG
34QRyAfQNqdvalo7cBet9pp3a3N3m5iz74ZfGDSeLCLNydWnYkR5Hgl9Ke8zcODsMhXAcp4jQK3n
xnFsJHaqCeNFiFXHNQi/9EwuAXiZ8ZpZ2Wmq5vasYvRy/Favzl0mygeH/eSuVr1slziINE18DGOQ
1gq5a4god1ueiQOrAfsih9tRuw2ZAgQPuz6uP2KzyJqev5dkBmJCgPIX3NZcu0K5VQ4kmF5bZEKs
FrFRHKT6XpZb+8ZYAGNUaSTG/2PvTHYkR9Jr/SrC3bNAo3FcXAHy2T085jk2RGZkBOfJONvT62Nm
1e3K7Ktq9UILCWo0ulGVGeHudA7/cM53VoxXOwpIjPAjq4BdFk7u9RhObNCEG+TmeskbO9L32gd0
DMb74u/59BADXku0cMcqLNRHNFlhQ0pVLW6SuO73pKmoO7u1x1OaIZJY4XGaSQBPrY/URACaOmAX
mTZK+iholleRWUYXba2N99KNVIehrML1jYL0OCfNy4BAjkC5hfAY+8NjXHfdfRB0Ey2GodXXBZ35
wl0BBnXvUHO6bpT2jLICqC1+CVcHOsLKMhN1jJ0g86jchfrSgAXo15Y9PhMVwVOlL/Ov6AW6Q6CT
bodiLnnXZp+fE1NdQ3N2Tpnq6hNocX1BtvWwLh1vsUD4LZo5+o54Zc69pfg+o+yFrpeBGkep57cV
RotcVeYXs/DCtaoKlw86BTxkRdifReIYpGua8X5qwvwBKFb8nHVJnNEz1pISnqjtLUHoqWAQ4Jio
mi2ZoZjg3GNkzca/twONZLMyJaomAdQ21gvHK2JIvx7bEv+KlogwAYmOnwkDQkrHaeHGlDne+zqN
WVG7LLVt2oFzBPZ+Q+ZXv7KQfF3WnZGeLVZQ8zorRuZSzNV4TjlVHT2FnrawBfaR/RUzCmprHubU
/TmdUAXZ8qBrjU2foo86zC/FFQDE4DYKIWQjKdsSqUpjPw8bVzlXLKOHdzLMsqOpGB+NKUP7zdD2
ZFeX8XShNdNe7O1d+YieNnwhqToyTkzmm3QblJ5AimC2/So2ka8M8MrD7TBn4rUL8pCirmz6W9GX
zZuaTWsd1KP4kjHsoWSdu/muBajoH0jDwzKm/KCCIzoDgi/kZK/CjiyiVR8K+SQHM74gIsP+SsFv
EsWI+z1ae0rnhzoq/bfUM73LzJlm84iOI3jQTCmZ3bFsWlK0MI5u6qitSHAuiy/wC4JHRv9fDXOs
ibtQ8lL07vzh1IoVV4u5qdyGfli+pBElxjpXBMTzZZXqtfNo8VbsreqjH1Yd+eJs/Ved4wTnJWx4
w7P/FnFtgAo64XrmKdysobDbWx+4BvkRSCP10LeMjOpkYzMB3+qxI0iyEt7JMVvQtTJmrKmYbO8r
vJ4UdZKiioxncz+QNIaMwXD2VWJm2H6CLrS3tqfMV4sEB7Zh3EwHy0RBEpRFku4JVMiP0UySNsMw
IB5BJbs75Sc2B9Yr0mcScMncaASTbm5mYU8ayMTY2TfG+m3wZvTxNrScQ2NCFwQFNLfXNobW98rx
GPa3Ih1u5mY2uLloAtEqIw0UOxB72BmEv7+54zx+NHk8vhLNIS5lm4TFthtb8iykMyM1DkLZXMdz
EGYbQqIKBhRjCJXUGC2ksPV9lCGfJfp7ZNCrElC5WYOm2jvZ9dxt0EPktwFps5shSsIjqudoWwm7
2U9m8RCVTr9HZ45JDsASswsFGBP46oybuxvcLcQ7/U3LYSq2gyA+upJ9wbw6HpCBmn56PSGcGvoL
O2/csmNRM9bJM2mM9DezZ5eZ+eLPGXNuBjVSdB3JpHObXodTaKysRWclUsC0etFeuYTd35F0EyHu
ClBmLRqtIRqfqFPLuwZI0l0v2hD3Z5KGT+Oi78IyhtSr9Eoq2kX/RQTL0gksqjA/qcsbs5+KGwRv
KPAX9ViXZDZMGpYp9NiMQL/LzMSiOJuKObnCmNAzjFwEaXLRpqWBydt1M2MnvkvX2kXFBhucoZNY
tG1wj5GJkUx26Tgl0je1qODsRQ+HJXZ8oJbzQZMsejmJr/y6NKK+2HdGU0GUQXUcECV8z8bJO0Z8
8HcG8/o4zsrZoxclwi9s9FtmpxPKksbQh0jkM+XizEiFve226YhKz5j/DJs+EfrC6jAnx5iv18WY
3jR5D6u2seR1iKfC5iabkSKlw2VrgTpvqqKK3DmbHHm/r24ilKf75Xg+qGoSZzLR1IHbhYdTRRnX
hHQMNLTWyGo90PG3sIPanEx0ZyvVTBDcEWKRUs1W6tbK1LgP5iA4DqJvn1RYkXAonOHA9eSi9e4r
xYDKY4/QjmSCAT6ZzQ3L+5huVgbN7SjNghVqKoM1xh9BhkpCcFuT29d0muGl9oLp2PJgxG5qjVdE
fr2bVRK8i1ZaFckHTvOSMNJ7M8cwO7aVUe/BZBnkgg3cajj9Yh7Sdi6dtTRNb5cMaXbDJmR8q/Fo
bLJOuK/Ibv1ray658uLlpgk/00pw5o0O4TnIIav7cg5egFUDDB5iP64BwzaLpw1aQMxiYQxeEyPM
7mFGtc2Nq/DCHqQHanulUSqRE52idTtbLvMchseiNBsk5qTHLft6jnxl6fleNdFmCiTZhzJ2vV0d
uN46hm4crtNovNVYbNMLvAugFfqFsuDU0km+WN/hC3CpTWerRjbbjOXdpQ25FBjRB/acUZaY/YlT
1lJshYiaMNovTahfKXunZ9a25Xs6TNZTgCbgQTRRfcKw9NCU3rwtZFMcvQbfk9cPEH6q6c7N9Ss3
wE+yir+knfvq9WP/FUIsFQQ2AbDtTv/qBUZ6cD0/v2lEvh3twjjz5UDQUSSplnCMPqUm8mLV1U1G
H8s0HqBvn+QHVc3drXRGLCiM8hlN1YqlxIPv9mpbaEvfxpp6h/3T6BTGf01fdJm8q6qtPrtfGyO6
m//XF/3rf6PuCSXyour5j/XM91WPXXD9hYiopPxJ1fz7j/7eQ3n+bw6/ynNd1xQ/dVG+/E3iJfwz
Z+UP/IrzGy5BVG+WlC65pn+SMkkLj6GPFhqfLyhUiSr5jxby5gcUje7zR0v5+z//C9KSmyopu/b/
/h8noCn7CZ5GlpoJNM3jd7rIkMxflEx9YhHJRIz8YYIIMqLpyOS4ZrIQ7GO0gDu3tIAto8f0b2mK
AKFbUDSvRpel1YB2mDmg7MVDGibyGTDDfFO5Vnk/tG74FthiukGfMtYHb9TOgRoJ13nAMbpIjAEz
Xwb7C0AaIZmMY6YUlws3Bnn2c5znmaiYweeIedAuNnmDcichwEUhnMGVgbVp2mh4LZ9tAWCACfZs
7zIYl9cxGTk3WRzarJqmwdiaDYhFFXL/Yj7hlOnGkLEVE+jW4t2oZvfSMhRax84K5bEHVnkatS+P
wZSYJbP9hkay4E1tmiLsPngVagHFmF6swx5A+MonLDvmF+fz9nvSArlOrkIC1CF4oktzDglaBm8r
SSf4TPjCD07oTDduSeLtVugk/KZdp0E1Lsb2ma4JIkvIO3sGcU6G8Ghmd2hWcQ9NhDiOfVg+kIFY
XXcto5ELNKSRg7/dMmlJY48A8bzIRYgkumENAjvfv2VsM28bt+ZApiKkiDWJwKRHSCeP5YUmZDTy
/ZswJ5JxBQ7EFBu22na5Cehrd55fkHTLE3Sqi/qakWJw47Q8Tc/MZ5xDy/HbDUD9zqxLMWrH8XiO
e1zfUzwA0kqcsroXovFvDZuzBddZQXSk7xwKgRGuCJV4CAmlOwIJlScjh0KGbKO6zlQzGPfaLuat
66XiBIdgZOmT9fYGipjTHrRRoHvohdzR+zRfR100r6qvrOfanG14cRp74hLYA+HUKBDNdnHnsqaf
g9upJoR1nu3g3mKgg5hIk9sWTMBV1s5AFng4teyvcsOxNh0r7S9sqsBGoDI+17X0ol0/m9HJntKS
DGCv6TQJ3shR90nYG2crXLJnR2LJthJ6GevFFrl8R5uaOSwYxrq/8wirgc0gp+Cm9iH+Uy257mMp
ZvsyxiI30unnaLbYiGBwZ+wmlJb7iE4E1yfM5rGeVwYHQh1mJ6n814awKKLqyEJBEuPKkO9nSaBD
TNk34xZrsr+LoAESaRZWSEVOnYtt7pg3zZw8W3UboGHiP4smzTJfmDMY9wBB2rWVhZdeUQABGLr2
OW6KqzCQ0Zk1FSVF6hgp9a0FJc82TlFhekjSEPQ+wpvExK+X3ll3mp3jnO1Ml3/sJCP3RlOuJvAs
aDbi6pL0vQZnbXeX9gJgD8rrJRjCEqxfOIeeXJet6IHL22BNLkNwATh0iHGQRb02fVFv6H0p4rMJ
ZFJntdE3p+Q9HGbIav1q6K1+M4N8vSCzIz1WvclqPCgh9/nnDvwJQYmixWZcTSd4jf3WQ3G8tekP
WaBM+9GwjW9osrYNXrU1dcB+8rHFzYklVnPdeVfwde473UY4N8c98yLnCdEwCpW+Z0ox99X16Jt3
6K+s1aA0X1sbxJvIZrc+5Mwx/doFUFC26zZ1yguzrNuPdPauTG2Fr43KRpxRTX5fuoN/nUKKBGjE
DsnOW1QPfShJuQVbMpKZvbddfZU0/rxnY9ytYzqYHbUsyd7gddciI5cgUaqqN4Rsv1asJJa94DWC
gMtuzEIWTvGwzmSl9mQbqF3qGuYlqI7x2m3ZamDZ+Bpwt90zWPa3STiHOzzzKbwQhwaBjcZBV5g1
82GgZysSccHYdlj1JCcsAWWbCMQea+W53NA2MKnuKvU8ps14MIuoe8RJ0HFijMY+UtMnI+p8P8fp
vO3UKB4GYYVvSCaMAuEWSHg3JXUEOYllHnuX7C981rZzUQLO3gWBWnB74KT2pMvYJz8k9XoyDO+2
J48ccxuPprRoofg6NvyIwdUem5oG/fsA6Sfd+k3SQYhowqegcbhknQKIYIWWgk1i8xV5TwW8B93I
S408Yyf6AWldYvm7ou2CfaWH+rUeQ/MZtoex7QaCFCr0rFeUu9XF3IzqUMjCv5X8wSU2fOMag9qT
FzVAcURAE4PI0r1SVigQzU5dJk7OlEbnICv8gORwev28S1D8ZpaskLS5wJ7sEbG909kVCTZCXhGU
wby/iCfFCmzBoBPkh7vZyxjzR6TD1/BMGlBoT11ttjCrYAlukh6Aj8koD7dqdTvpzryS5O1s/I4j
3eecBva4MyerRfQVk/2Aj3c1tLaB3NVLPyQcrY++IIjHjXFCrQHpjGwpbXc+lUyJCTuZG8wPSEgf
K+aVdzFspW94EaJtHTT+uQmtNyPoP5OkjF6Y0qHImEsTgaTzSCCycck1la0Zhw1wkbjP6bkJHyNl
7yeZvoVuj9Skcfa6QhahQzhsMplfSCEOCC/B6Op5zADp7FeDNI8ZeKetElb9QZjFsMpSo9qAXEgP
g9WXFRIKPPzaDcVN3rpqm7VjdlsK96qMCC4stOq3BRYZtr80YthTY9r2bSsKfbXwE0AmkMWdxg+s
TymlqC9wURKNLIf84LHc3zihCXCHzQTuKKdZihlW4J2N2AB1AcZ+8PVfrCx7MCwX5Bi857fYQqlL
e+V9KKHu+kF8htihfYUcDdDIa4njYtM4XbKfMtM7BXOoz7WJkseTzWsVaQTZQX/C0BNy76zr7UAY
NDzXQR7SaS6OKM9xnWDOTF3xmIxzhrquIfskwb5Jrx7sLVQgLImIHRny+lR1072t45acISji+YBf
NE71t476c93JvroP/WlADvU9bL2QMxiBctg6bA5Xc9kWu6mvipUy/Pcwsl7olsJXs3HkNd46goZ8
55YZEeeV815YBQpi3bdMD5P6oi5BwveN9eEV45q64FvrZyzcet7SWpTtePDrkPGFXdvbpEEdNfhu
vKdi8e4Ewzu4nWO6M6ker0lLCm9or0+KL5295D6J0RXOSJhROnGKCj/azPHEmFek4krW6eOU1e5d
SE7Jvgan2688dOp3fdxXa0SgK48xjwP/DSzD5J+NpnU3raufOiKsl2KTpeM1QYvRGt3SBUGSbN0j
PKoANmPDvCYA6VrnzG/jrl2jPl+ldfGmcvxMup0exra/qUV33SGEpVpD4+7qmes+nNbzjKstHAA0
zCmXuePjD9w4MnFQdmB7OJMc65/dosHTQgCkNXsOmZKIVG4sVWYX/yULsf9xjR/5Hf5fGllhVXVf
fu74fv+Z3zs+YWJWtSQgGJIqTEo7EJ5/+FgFmzAbqYKkGTQ9ezGW/ISI4Y/AtaMncxcY5u/rM9v+
jTaQmEPWarR9xMH8Mz0f+M+fez4TfI0rJP8lQpj0l1+DrWtkBVbIFP/aq5m5sGkuUG+MsbUQ8Nxs
PngEqZXoBCIS2xmB1peRlRvrnE3otzZEOL3yogKHOgDMZjrGukEiULWe+66VhW2gTHwbDV09nytE
Qflzou3mXLXa/JbKaApWos+o1mh/vXmZfg8Y0g23ekRa71nHtgmG4YSGT42XqnbLbdxhclzNyFiw
TbjZZQ03eU1N1K0QapzNfq6Tlar9iO15qa0Nq+03CkHCrhCcHO1hMmeuJV980Iezu8bxae8Cn/jq
bTiWKCJsIBKX+VCNxz7vvYOhenUcqgKUn0rK6XZoDG6UvQU+J3gey0nuY5JF6WGianlXiFqfJ4c5
ENpEBLfEksWBgAO8KEuFQJkiwm7TV3mKOs6TymElVlqoLblBtWvNXEwjh3KRgFE79+zcrMQ5gclq
b9p6TKENgnV954jMF1kbpKF60C4QlU7ZrWFfeCricZeqBblDP17vlV/H+daarPGySm26Kp5MhNAK
s9yhiy5wz4+gsjqeD8kUw6ZHfV4PvXehUVYhUlwL1hagX8Y44zk3rALKNGs4igKN+HBBWE+auFB+
2SX637HZnldvasuxXwdpiTuwPtMNqj6oBKxz6vQzQNz5OfNQHOWVBVO0wOeLVHLHpM8DZQpZ23up
YXey5yiC4TxGWXaCmg1iArhlGFO29ukxQfIktyrPbtmoqK0J0ZJuNxuv2xmVMwBXAHg5mq/NXGcR
1lJ4FQBMqm0UmXqnkyTbZ1V8LZJ6uuvc3oYXAYAFhoTCFZg3XXTyffYxgHM42msLCunBJEWn2+aw
Fo/FZCqesbr9Ull1/m51DY1nkLUuxU+D6KLzYWMAf0gV1grCvE+tRBlsyyhfiuNUHOyyf4tTe+jW
lC/ODUZXxJCVXUdv1DcmREW72OHPMvaDpO32eLnL3JX1Xmgx3ZZVJxaJH+sEW4Qe6gh/7FeZZWYX
i7QehYzVIpLL3PI4YOi9SrowZRLe5fYZhLs+MX5nDpCaMzBYRpJKYhsy0Yr3eXTlxmyjN73tnk3P
I0NxysI3hsHBjpzEgXWitLdZk5WnXnj1Y9rqK9os53Y5s69D0ZobVsF4gRpxqVM2iTzHu7WPzHLn
w6NAuS1r87MS+EsrJ4teojoBc9LY5LgNWX5oc7Qoc+JG+zQdsj2hPiGZ5HX7zRrB5teuCu4jG/6R
S4romcz1J22Z16UEHeWhoT5nenDOLAZYt6bt+Ow0FRbvNJuwZSfSei2cGQdJT+JjtBpJx75zGV9t
qSTkp+H5jCE6jsYu07TnwFneCc4IsKKFpP0YgIODVQZk476W8BQRaw/Vu+3P0QOa3MhcVZlyviIy
TfYlDip+R20cgWcSO0d26aqhZDmOJtrzbMIFRSOfbkkSnJhURP5hwoW7gmGIzLB3UaN1TgQxyuu7
5EIEcf/QoR1Y5xyfh3Zqbjmt0WVb8zkYkQc4GTgTAz6rv/Jl45182p+ANVlOkY0P+ybI/eQwhFX5
DVFDsMlNZt6rGii3u50rgDqzKY6hm951hYKjxNJqk3F23wujqrEwj7OFmF+G67FD4mSyoJ4nB9OT
h+34KiVUZUUfLd8ge46rAsgBQBxhp5sJHOKr44/Ao0St7yoUE2v2iCNk27YEZJJWl7BFWHEP3vRu
TJSKgyW7zwj9JCyDRm+rPCZEm0irFwuP0bUW6BCGyde4oZ1qJ3JsjhZ6OSLaR/PeYx6SrVv65GZX
VW1Ev9aYXwDPq41N4XmX2kYFF3OEXRnDw1/Zoos+EdGZh3IovVfJKsjYaE6tLYSQfB1388BcKIpH
kKXc+f2RfbfnD0wDGVesuSLlzo6E9Rg1QX3hj058qgJVM7WnGusaLOrbOYjnj2RW3b2D8SRdw12O
N60556y3BLLicCIIU4jBOmpmlv0aJP9HUWAMElMVsL60qkucOunakI06k+w53uaese3nLLhscHcl
KxxNMQZyF7hnzExvQ/OdvjEOsB4wkteXXu3jeBsFnCrDjYM7O5jQiPjddKymEM5yFdpgduLEvMZL
nT0XQdU8Rz6oZVSW4VOdhclFzwhxFY++fhTKniGPVUw7GC1uQ1gGKxP6VAwGuUFCzD7P7I641Afs
TF7/SJgvbVIC1GBjMOpbu45dsRONzZum9VAPeiy2TyUDlQ7h5jhfOIhGlrEEIF2/siXHsRtf7Mlz
Vs6AlwvvEsZG7Ej6JBLhvlv8fmNdhWVyE3UswtzUDJ5nzfzPtDUPer9E0bFqozbZuQnMHi+p6wca
PhyIhqNQAEYhG+qNP07nvqnUrgWpUP4vkP4/pymToOT/aity9TH+y+lDtR/zT6qyHz/2x0ZE/gbr
0PVY5S9A+sWN/Ud97Dm/oXSQ+KpNHiKojP9WHgtqYOHhzmKH4XnL3uOP8lj6vwX8OtPkT0xWLSBg
flmB/NVKBJ/5z+Ux5blDRA4B4r5P7CJieP78T+oyq1ElFmhHHYIBjjgZnhLERVSp7ILIZ+eC53Qz
3DNlDuEyJ3F/HNi93EL0Hop9hiwyQ+g74OzBI06sc9hLLHiKPOB6AvSLPTKBOtqa6HRhk0UBNw/N
6vgqykQsN8izwofJKp0Xtxy+5Gh2In7Vw9CEzn2XVfq2VcEDyh0kzGWdcZ27ecicXuBc5QmvL/vR
dkrGyD4VGQJ/Vomd+RKQ+0osr5FYd2U5ZicWCN0WSHGCMpsfHF1uPRjKpqtiqlDDGkLchdoyMAAb
wWdrKRYKQMInCFRMSY7E8VKF2bTPX+SAs0qPbbDWdpui2eRAfY9aU178le8/IWKk5adHMSjwxkr7
e1S2AR120R81ouk1HnJ+sHVGBFgWTIp05RZBETwPqW6idZn7zKeLTl+69cCk3gowtKO9OKACoUw3
el5d+COw1RRFaZt0cBYTxBjgOAKF7yRhubUaW6nRlfvQ7Kw6Ml77Xjr3zG8LTBu9FGflt4G5Hx2R
P81ZjrJ9iHrxoool4zubTH5bzrTt2q9z41PHY7CeZBOemDXF3ww4gVc1IsX99/fXLu+KM3uZCvO/
RwvNNexbaqq156LI2JmqL/dsDgasSbXGwc9BRs7SbYkg71kkdYl1jnyERPGq77JsPAO7imPihUWm
D9BFlNzFjodOXWqJFDgNMdCURpWdtF0dB2V3JAynQ7/rEoYwNR5wd8dIzcdZxDSZ5XjBuYC17ZT2
bQstf4FMt62ToADCrU/tlz8pYr7vY0RML00dt2cfT9dDSm7ZDr+DctmDNZKogT66CBskbilsdkjU
s3Nh1HzZvpsiV0eCkazZrQ3rVMOZcbTVlnvHRNDEg58CGX+4u9hU2ZeX47z3bWZROViyz9FlV8gQ
qCgqUJdkaG4iC9nILkjNjo1gXvG7gh4mpcuSEY2PLaG2kX6rKi/ddqh97sIimC8TPWZrSaT6hjln
eFm4RYLlPxr9vegCsVN5LJ/y3s/2YPqNClHAYuiauqTw95kw2/uusl+cLsf54pjPpT/N6XoemqXK
xBJGmC9xv0UUQkVuhevuEl9jxfbohklvKE88emx09b2vsFTk1Q2jneK2NaS7G+e5uHESW5z6qKQJ
xnW3BVFmL4a7bmsFtj7FdpPllPijXI+5Ix/ptcyVU8yY2ACSc6GidQTpTKdTWkQ6rqG5ZLuyGwhY
rzpMUmaYEqM0tgY2M9leIiBBiuTL7AIgjXNDzYmVMoYGujK91uxXaGyYrflGYJ9zgnH6zTiZ3suA
8PAyFCJ6n1Wa8tAg3H3mq9d1kG1KorBGtokAPVdzSsrR2uRnvuiGQe/GSBVm1agqmnvgzHWKDFXE
2z4egACAX9aPE/NIoDRNfDXIWp20WVfklTvz3mo80wLbSBWH4Ls2jW1JaD0b2rzDV0HIL96/EufQ
yI0CWmo+mpvBdeeLMayr25jU6eeAzy/J0NFTeqyLyms3ro6gz4eY7Y3ZhdCTjX4GNmCJBFqZTd+v
AUBUAOWAwK1VbsUPrkfTCN+IStxSRXoxIAkGngozGmyjhStUujBlVTBM+9iMyvU4F18IhWq2MFMt
5LONd1XNvfGQZbhLQLrGeoklALjolXmHnsXX6oZwK6QmtAEblq76Fo0Kd6XW7cPX73eWJuvCz2Aq
slNO4MfGohFEZLtcRWz5nPsJTdiTGguiSQ3ktyj18ClRKfKEUZVb7qeI2zPkH8vmchitO3RGvBC9
xbQp4X9LFjeZvhxN8uYp/IygvOKxPV/hDavmTVVpUu37Ul8qnxX9/84S/zMSfCaBf6kh+bf8VyLe
j5/4Y5BoBb8FBB8wUvGk+WMk+GOQKDzrN8pgAnQsnnookphY/j5H9CiUoOd8l3Q4EhEJ8Jzf54gO
f7TcaWHrSI+gTflPaUd+GSMub0dYAm0LbAM+p/9r9rDvDXNR9Kb9EZO8mn7m4AOkuRlHCzf8putS
a35Kc9IZd+0s82LNiMhx3on/q8uzqOBm4YkxbDQhi5mJpVsZhCZDb3ij8fSoTGaS81rZtavdFbqF
iHyyQQ6NzQoop8GX7IJ7Is4oGRckQGTWxvgYdz3pV3naR52P8TxIWMlo9sD+XrZR0jiEVKVOoNb5
OBl+uCuBQdQJ4SJwRo0fHcJ/qKxZxEJ/EtbYsL4DBl9Q3AT9j2Qc/HMVCYxYVF2rnY+6HYcgXxUR
ZFkob9TE2WUQOQEvOYmkLD4b5KnzAw8RVptrK+4Vn6cUYzQ9/qkS//+Ifay/e0us48TCR/IdxicB
dfJPhS2L9qmo8I9+E7npMEq1k2ipHfqGbelCxYYmXXgJGpplo4SMNEunOmN7wY06+1JN7YxYxesR
ApxykxIW43QYacAn+cRXse06HeunWLmhMW1dnTXulSYIhL9WEDriNCszansSDP76Qy3hjn8Lf7Tp
EpZzkMxXBsaBy7Xw82diGjglRpaXH+bIjf7ewQNZ3fFkq/TNX78QV9QvL0SzYtsB8Zbky/J6P7/Q
nBdNAMww/Cb5tuE5QTTKGK9YJszLSXqpfT22lSORmbhObnTrGnbMcJfRIKeff/1OaIJ+fSeLMgyl
lC/JvnSXQ/Kn/kRIbAHBlLrfhhZp7ZVD2dzx4CwMvDKniJIDPMdfv+LfHWSHbQa3EumxtOAo/PLZ
DegJXpV7OK77BjEiU3a6HZauFD94hv/6tZaT8OcvFC2aTVYZJzxWIe+XLxR9WZ7V6H2+QZ1uE/vD
QsAQx0fIz5x3UdUshzjnkf4P4+L//kNyDgH2x8DkO9x0fzEVSRSkKkiz9n0CrYDJLsVVMNyFloGf
5B98RvH3XyEoMosC3LE4o1j6/PwV4i0X2ThYxbcWjVvhHZIgLB9zcjwaNNleFEb19RTo0CzOVaJK
19wyKcn0U9qysZErkJioxSlLKHhv09SlW17H5B/nZwJblD8faANtMFL/5BdDS7x4wb4n78Kq/OXu
IVjrs1wwy/cSvxLvAvFUln4OYjaclwpDTCU3YTFU3T8KEf8l2plL3KEjRxngm8IicOHX21ZoCBNV
tWN8pRISll4jaUz6du2x71DIKiQJifmByyTzvsxxHqH/aJRSAfgNgw3GQ1LoEctF7CN8+BqVIg0Y
yroWc6litpn8/oOj5P/63fIGPQYIXCYB2zXx63froPhSRa+qrwAiLC7FlA5P0wnApibRFSHZPACt
qFv3ypBhwtXUlrbNw6CE/s3NMsjsaH7nBCzST9z1HBkef3amab+FXaWfP27Adlhzd3GmPnJf2igI
QqD0Be5IUh0AavDtlKpzeQyXUqDXIBIpXG7RRhvHvKA1T7l/G+LAml71vJQQq2bSyxTcSlPJTd7U
CQytnWU3Dtd3E48JUk72VMUHhDiGdCsJ1FkTzhkGzgvhLpyaSkOrHrF8pUEJFwDz3EvWVnVabpl4
5/pJkzE5PAyqcYe7NuXfjKu4TLmDLCkwFd+ZFSOBalYFWVHU3SlDdS700Od3YL0z0zSGYxOXiCeR
yqMCa1auSEL+CujPtnD3DpnD3W1HyCUPs5lcVG7BrbLTaN6mUcBLG8kY8NcRpC6vZkRz7V7JIEua
V2grKPJDe2hYBdol2qplsFpe4L6d+1M/9XD11vAdljtfQuDOfOEPLasZGq5ueWY2fmhxtdV+07XY
zSFyZNnh9w/goLLgo5bgLdx0Y5qhwQF1zJLTr52i5SaWFx4Bflu43y7/B5x0LrAEYylnjfjjIDR1
Q6I54k0ngb9lQc6eiEHVi3S0Rw7DS091zM1xlhWfKfpxVG3mBxw5hyk5f2HEwp2dylz1iKVEHCyv
KI1lTzfXocthqWev4eMtmBxOlwqfVvops6rkpEnZHhR3ZQf02wMkJZfTpXZQzaOoKoOAsyayWNER
HAHPh58iyyj0dl3UEU18MgCtze9NMQ0cQyS5UFmZ46DlC+99Mn84JtoDdTCyoigHgrAjjRwH2ICY
JH82k3m3fIg0WGgyjcQsjk0HyS7v2LMG7gJblJIDH6Zioc07UbKx+aeITYkcTkE72PyWij0Il0Kf
ApFGARx1cPNXip6ZtzTz6fmXY58u78UOYmm7a9fzuARnv8k4U6RmIX8YAFPz9ljs+UvdFsK+Ta5a
2+f8T3q4AIxSsFnxttDHLse4GeAMfPZ07BxO7XvLOZdTAtqHtJuwOu4iwuc4RZfSenio/ZL/bYSf
cwF7ace9gdJRU2UQLc11PpPjvtw8YsRpX9JGquWSBhzJL1VMRPkmEOeCP2DeJ+Tw4CUZUY3buPLq
dj6wA2/T4hLzl+AXNgoHFgQrarHlrJYw4zGdZYEWzmHyc2dSm9R8CDCakIlJ6q233JniHDHQzjWN
nZMRHyV3XTZHNk6VeIkc/nf2zmO5biTr1u9y56jIBJBIYHAnx9OKlA4pM0FQogreezz9/yWpii6x
uqXoeU+6QyWR5yCRZufay0SjqNc7tSwz09/vCMwmvaOYYAhRKEyVd+spNWYt4r4+b8QWEpqTvKsg
CwJdUqubNwycQZ/qAMrbjRYOASJPFgyrmx5S45x3nTVdZWGn+Y6hRZ7Nt8b1k0o9lfjB8TAE7IHP
fgiKJnRLsjKJxsV1QiTulO/ZiNlu9r0TQVPDdnaogmAzULfP4yZEdwK8hsmxwvHYz9hmITFMykLn
y2a78MwBBtCodjFnnuM4uqadTFP0tp8hejF5ktRsKbqfFqjyGdgtf0Jh1TGHQidpsuiqWquVv2vw
a27RTyqHrRIyIqO0o7EuidWchSUHrAImjxbPActc+M34AqCmjvfVgmLT2wZ0YRgkjBEDZq5I6rAf
D6JHBkkkdNqB9mz6NjT7UibGYr7H9c5UhDG2MmxPtTt7jB+8ZnaHkVFkLUi775hQY4M4sLrg7TeA
ePQ6mek+klK+OEHPNIi3rsTGpz6wXXIcYVuAwHlXhKpm5flubg7Zvh+QXm1mCIDIJbXfLuwPix9b
Ljq4BT4iRuSFck9105NXQgeoRfOEyMuUWMJC0/Kt8BtuIz/uIez6ZnCmqnGq4JhB7SA6HiLK5FgX
Q7quLVxaH9/uBv5GuHfFEDYfwmbm4ZOKw39BNzppvrFOJ4tRqopYs7DB7iinT34ymBH8Ma2LZDJ/
t7iVw8Rdk9kUzl5lme2+s3wOLUhmgjF2dBuQOkMlGmFsoC0CepD1+eSxgUnFNMlv7YRtd9cFyItp
Ja5y8b5YuLu1H0Qx5+fARtfHHGqbpIHkgOsCGOY41N/qgjPmqkUg7t6EfFOHICWa21+Q83krVpwk
Kj67hKO374vKK9qnCQRoekdSKskzE0SU6qpGFlQbxJ8EnXrbuI7bDYdpUv542zZxOFcA6rT9r52c
YxVJag8NpOEdwfCsSNpeCaIsQY7nLWSS0ZT0azst+cbVS24H6Iyspf8c2HJwP3g5FuQRfTo3m60N
MrAlrDY1LWoZMk/DqL/oY06yfKvXfFrXXUAmOQSK0EbNezWzOPC87jPgJyHRDgQ0Cneoleb1HKV2
jHUOMKi+7GiWkh8Eko2hkWSHQwce9WQUWZWtU7LwtN1idJdHJ00/eYfWYVqvwqAU4ignGduHsJ6J
BNz0RFUkKN4dZd3V2KO4DwPt47Q6ihpZarMPKjHP5xnj2P7G6vrSeu9abge/r2RWb+gieu3Dqkm1
NTRmT7c1NiQqWueNGHXt7QK8eg13oafBD7fDB7EOsspB8YacuGv8r7JI/fI5hhlo+u1evzTfg1Q5
wI6DrisNjb5TvTj2Ydkon3wloXLvGBLl6N3iJ4AI/jh6tYkH+B6DwYNb0zHIBrvCVqVfVm/vOfjQ
RhCJeZj07kf1Tfs59OT7KSpokm8mAjM4lmr4yLV6mBZV1+6uDqcWn8lKCPg2p2XUimosFBMLpkVu
wPwvrTalgmqdeTTHCkIGs7gb/FY4aznAWQ6x65kdDnzcVJgJGeIyPKQEsES5ebB68q/o3liUpJh/
0C26UXGRcsr0JRD0elw0VK/wMKjKVH9el5mbA3oP/OW2izsWeXAcmiLxPinIy3wVUsx1FpBk0oM1
1EOj2CZV11HZY17IKB0RUFEFT4LazUJnMuEIdpX6iTk0oA+EE2c4JvnYq8vSW51T4No5JVFpC4c9
hdg+wYNSl/jgTUoVrdkQixw7H7xhiaSekKAGPQNUl9qcnMSfzXzTNoo1nz3oVVfrh9FVDX+HRQRu
pVzMqpC11KkKveMR6pbZJzNX5/wTO5UB34hAUfxRnoI2MPVqEI7sNnYPK/7rNBFUfEC1q8vrqEpH
jsW+rk0tVdbalCyYmpox6qvS6+Wfg9XBGthNuRxNV1ziuoQZYB3CpUBs1SqGnz18MSXSC9zjdYU5
pX6cYK6sGMcMcyR2NA+8mm8vndBiIGsyfbDUWkiEBNsbLAbW6FPMNxg6K2b6/DUSqHFJrB1qZ6Ui
1WXMb6yK3itcAq3KBY4UBZGZignkRu4sxRyqTzmBANnl62vkwJSSAAp8g85+E6KePmBJIXlHQ4co
rYWhnY0kdK5TKsLg84i5dJqdUL5EmDu7lKPjedW2qWLlWhvwqW3xHosvalGaokJA2qUEn+zFXOR9
r2GyFOB1koTkSbQaSRHOOhTONj5A7IBV3bbqJBD7j/7d2sdIYK+9UAu+z7K6Zh3giiF41DGjyDyj
JjZLhNaYAbyI9uIfhKNrCjWJoOhT0kgzwZxwSBr72Ng6p87GL8ucrvFILLaF78NEoWqIRFSBpHqb
erOHxbVswzw1XQh8Nbhqh6su+QP/3fxr4yWy3k25rzkuJbwXzrA41qY0zLwhMsU8NGe+zOvyoC3H
e8mHqeKlth0bX4HXlzNGX0Z/iuAs0kTONKuazFimabJQE6QHt3XN3M1LOyhviklGY7+LcmJChkt+
QeFQ1E7Vwrsd6H7zWeXa8giiHhMDVsBBTXfBWHHli+gGt09jOyQOWudsqIkG5G7pOtfuJHvsSEM4
MemfBXxBRjatFTc2IWfzQjo3oLzk4sl77heMLa6cyeb+RIN5mcfjbDtN9jTGcmZQwtfKp4sEZg/Q
hPyWp02wc6Aw+HEj9lEWUxjMcAS5fZG7gDEdaUgS4HixLGv+hnajWe+ENQqBAUsdcx0Z4zYivNP3
amc4e6tJhsGMC1bSHR7E5tKtPd9UYe0szSVfB60p5CO65uM57EKTHUdKiEEmZh9vTbgwoyqpUQJV
rY+MutlxV9lw3btodF3idcv9genkKT4eaA/hA7+2Zk/2TriRz328L/XM1D9JH1P1b0vmU0e9Lr1y
pLuJraZVBKgeiW+E97/rx7EzE6OcDH5khc5ipqQW/oRNqzvPZcOAYNcN5zwgIdLbQj01S5zbclTf
oNR2KV6XKY2OBCrMwz0Bk2t34Q8znpOYp3Cn4GCzXOoDZ+5J8j54eVbxawIXYXZwTDE3503akF/Z
Z6bXW+OcocCOLxpkWWxSFPyDhyvVxO68D6LR3AJfLxZ5uJovXa3zhF8Hq2xB8tljHpleuqOfMtG5
JAlm/4QonFeaSKLds9NQzpyEpPDBFe73cNDcDNoU4Aj/cF2YUfDkzIbV8xqtGCvkDoUKHkBoHOgM
xE6ZPTnVbG7oy+vOEcydKXQLiX9a9htA8N9gRr5wiCigoaPJHHqDB/pz5U8hwsuvMwbzLKcRmnGs
dniXEtS76ZBO8Up/DVS9hTuBqXyup66B82w84N/grEtdlr7ovf6r8ibTvXmdGrlvGWT3v/0oLX1q
XMc0jGhNvUFWyZqrV8yKq6+JG5r9qfLo3VMUslmzd/36s17QwL/jxxLoWEtHQd2BZP+PrlQnsKYg
2d75OjsFFParIS5sZiIKqphlGLcF2lBkQHDTn/DEVx0gypg3fr6tURSiBiJJyKBwXHnN3vO6M//o
fZRtZK4IkGE7zgSMcif+9Ouv/4+3gkBQUNhKgbOIhM70MzA8kwpjLPzVE5HOM9+DA8pcCzlcuUL9
+qP+MeccgOGAVhCdIBsHyzdvhTIK2wYKqKcg9vGgOoU48U+PctVmiSDEhBr4m4d720LB1FNqD5kP
n6ls237ziW3TOX4Efv9Uu7HZo/qZxXY3kETOAWEH5swKA+p9iomFP3/P0Ve079jtCnXx62d/O8x0
TZUyvQzapEriSfbzME9lP49TEDlfwCS4Oi6YBC3f/BI1W/ybZ347yoSSCp7Wgc+mabu+Ba8zCkPf
QXP0BQmazm4w1DFX84QcKA752DZV468f7Wf2Gk0TRRvMlzR5iTuhaHozg/oUgYaPa8qXtqRPFO8x
wzfbHJviwnsN2yafcQ1MoiUOtjpTMSfjr7+AYeL91MGh1HLsQDgEwqI1Vo798+ByS4xzWevySxOL
JSr39LLWbA/qEQfpiwXaejdiPcKZ57mu2b9/gOKW6g3kVXh9ybmAHsUMToFelv8D+l9YxRUaZ24L
a+7jq0UdMVV+t/Od3vLxRZNZz26tJ2gPQBtIcnEZiEPBwt847E7UIr0eAI/k1M5kceB9WCIHpZi3
+4uE1rK/7qrMMrVVN3am7LJaW3OLMQb/vDOvxtb4rDvHHPF13dZ8Lf0K0HeU9uyaGd71BsPx+5eK
z4ZwBKEpLVJ2EtFFkNy2fpS2IJP2OJPdeRWXGbDsr4f/HxMOVRGJOXhGBDb8jbdTe+BmgQZtXT6T
S+NQs0Y1es1qF6y9qQB+QNa//kizWv6+5ZqtNnjp0fhwAbRhHPy9IUmjDMpw509YpXsGYxySwMtu
yMi2M+tWdIJvgJY5GLhEzTI0RaGVI6f9XaPo7ZMbrwzBzukFPDaN9zeHaOk15cS7jD9nEOuKS8Qi
ffFAGpTdXttdf/vrZ347ybF9UNoBKfIIHfJd9WaSe1JEWOR13ZexqdP1UaXaTIs0rU1l9euPst8s
aX67DxPMFx5sVC6l4s2DRRCz8rwc7Yey64VP1LX0enJQgFG56SbpxOmwoeFd8H8awIZ5OSsneOSy
pshDrYF1gWC48pj+fT05OXWoXPHZOosk4oYSazaBb3GVxgbWmi0DA/g9PrMYZfiegYnxGuJfjzgX
8HBWpjiLogjuOtvKiLabW5URdTUXeL4lS05Ggojc11zN/8ineDPejAEcX0ewTl3t/LNjqlTUB4U3
zA9DkZqTOaxoVWQba6q4Of96vJ0389m8UzYvD8KFx7GIR8vP83mqajBV6YZn361ePmtQQKcZ6RHm
aGKrZwt67b2T2GRuguVcGpT0x5/acTAIgTUJBle5mHOYhkZes9PZRReCKFgZMoX1umOpwvVMamjy
xwUqLGsnK0Ouxwk2JFxLfjT+6BaZJpKVw0OjYeJjtDBiv1GYF06oNZ9ivXTH9Ss0MUoQ0H5nqdi8
yVRStRDrO7LxV7u+xYiEm9FrC40VydxF72Muz2EIyoHHoyTPsPrNeev//PpIGHLp5JugrEBxFirx
Zgo3PMHoizr8lo+O/pS2pbIPNu3Rk5f5tQvGH/eHyJ2Dq8VP8hDn9rA8FXaWP2LPJsZNSZIRTdOI
NGdrwezEi/vmIeT+2t3lc4d8AEdJ+5QE6X1Bq+3bWLsYvHitFS9bejneu1GF1VUsku6GEykmpQoL
6WyHI7jzcaWPPF6ST5wqvCwDwshBDbNHa7WQQfQ5duZb7GbvXE6l7ODmlkOSSIsOpF6aPT3x/BEL
BvcSBitdgrTugfOqbKKF18v8C6wJdbXMEVTiYW1wWIH3qM825/NTHVdSGV5nDIQRmUimtCzPE4To
x8RxMKXwBeYpOwvc7nM2BN0zVmvtB8/tOsqicEDkPaS4O7tLvcX5B7/feQoSazOY8IIcP/1+CkYA
mzhNPw6+54Gah2i++qmtziRxAIm50opB+yx3Kzxx7/aL+GoT/PtF6tV9iAdFSuPsFVeZ7iAIJ0vy
Sgn8j+v5582aCUFbmc1MUSq48Pnf0mkq4B/dqKh85n3Nd4EdEtzt5VUPA7wV3sOvV/TPC/r1wzRE
OXPMU8O9rUjC1aW0a4Py2RO6gCM0i7MswVc3RZHdjK4zcP+DuHpPi1Bnv6nH/jHzXx4Trg4tGzbx
t7SJQXUBXjdt8YwFBRdXB1nUfCgcCfHt1w/58pv+dQy/PCWCYogHQSA5kN9eIme7yGwiYuJnOVWs
GYLXgOUI1ZbJbo5z/b60yZRGb2dhPp2rgAhWsm/yI6nP3m7Oe2hfkPW8dy1CqcvSavQD5y1m+eCK
/WNRULzYfVnUG7uX7r0w7kvF4PjXJfDsPZna9sfAWHyQUIX54jbKondOYSI1LF14oDcZvTg54R0k
2mB5Tquop5UwtAcZKfEk5t7Zrry/39RCb0h4DIkpAyiDGBeHM/ptSSAt3c1o+NZnJEAMfpw48dGp
0vw0r/NTKYP8s0MI6W6wI5oeePt5iDYXVe5+/WaU2d1+ejPakDUNHwRRCcf4mwMFr0F0ngDGz9FA
4wA4jTiG2Vc4S3V0SXCjdIv5hNABXTTxnwXdnqrAGoK4p7E2zsY5efBo5CL35KwLwFkbBl+KBDx9
22bWTbKU+npxFsz9CucMBpq/qyxe2sajMbZs136m7ZJWBIvrOtDvKRtHcs/c5M/FS5NbBw/gYwZS
fEqiqn5XwH3vd1XYDV8X4roehLKze6skQ2vjzdJ4qPew0ImVjc5THsTpNm4EDxDPJLKOfUQLQKcN
rGvNmfgBfw//Gtca96ME1Q43NB1wqf314Jqxezu2LuiC5pCCJ2ub9fc3NtwAJMx71+Fzk7jq1iJK
8bFOnAXda1OKWzlxl/jNJ8qf9fPMKs01C9YtfCQHCp775vYohZ23xIKk35HwuZfAZtjWhMNiXQFU
pgcaEfjfOypqn2sskB6TaO6vkyQQ99YYOIffPP0/pxalJtsngWgaJu5bMiB0cNX5EZGb0UyDgXt7
FX6p2hWlYlMsivRjOwPhKKow3/QKrHBHfJo6EcCb7MBJgmBLw5NY+7byNOHBuNwC/QKhl1YX32Qe
bo2N48y33hBHF5HSEZIjjMGnTbdIOwbhFFjstNKvtn6xqvpoMSyHNOutm8CTkNOBMqzrF2M4jJo5
zlKFgw95BH2Dn1CSXZNOQgvccsjNIWgmNyY9E55AI03PR5SVWC1OS/eht+fyIi5yh3xHDV2GmUi7
aOuB+t05QVLScoVRR6bvTF+p97ADJ3hD1zdTjb5lUyWoireMXyUvIKdM7VGQYvaxb6vk01BOPZ6N
NrHxHak2vwO+/rn/MFOMgTrUNY/383ZLdmw6oYiTs+/Elwu9CVDRf4XlsdA15JVxp9LPazeEF15p
fV3Ip8VTwBvR5f56kvy7CesbCjJHH87BYAM/rxGYUl3RrTr/HuItPuxeXoi3DjHG2LmHK9M6BmdU
b8Nh8WKsboJw/hz7KEeZJ6s8/+bL/JsF67sGW2brgGv5lrG7FgNxaHOWfo+08D40nuze27ll7TTA
7hXn4nA7oM2/rN2yuCDNiSSlUnOQEcYx3yU69iEkl9N4nViD8yfM+UaRq5xkH37zLf9RMmgPvqti
icOZ5lL5ZsjGIlyKoHGH76DeTfRAZYEHFkgi4c+dGG+RbmT0lHBz8nd+q6o/41VojKNCu56ODg4H
jyrII/T1U/Zg4/BNh4RT4NCmbc5wR6neuiRU/phv/wsdPi/19////56ei6TckSDTJt/6v+tLuRMb
qeh/Nus8f2c5URp//zc/9UNs4cs/AE1Yo2Zy8st+OLYE4g8YbfCswdQ0ngM+h8FfLp3eHx78TkwC
wGmRnf5NaeG4fwSUegHVpg9L+78MPOCG+9MhB0gP99/D2QS2iScgu7+Zjdw4HCueVHnBnbeT9ZG0
yCgd97S3JzR/BXy6DaxUe7ru7WXZFl1D96/DrQQqsT41hUtYnwpJksNqVN52jeud50xQcONzuYsi
r1PbqQV5i7z5ExGcTbNbqNyfAtiyF3Yt8u0QKKwY48jd49vxPJR1fzEiqTgqTL12Hp5NWxlmBM+t
/XBcaJzRAnPcarPSMzlAAigoeXy0belSfXLrxn8q2664GGg5HUTiHYZO653oR7Ed0yR6J9vQP5VL
kp/tmER6Y0XWR5SzXvUphip1tEdrvexGqg+Yh573NfR1TfJlUaO+L9oouqnapX/I0t6/ntNVvB+m
1t6VOVXqIIMbAcN15xdR9AULgngT4DyGBm8gIzXBHytMRXtsNbfPKXG3GfSo+wrCxkWL5O6AGh+D
smGU77hOXEZltlNsZHdISTiBQrSmcpn8fY5LPEFAjfrQGp+MqXHFVgC3YCM9dxdDt1qQ2FbsLbPY
usw7QhgzfAe2MDjXXUeuwk3jgcjsEcUYV55pOONf4u5RQWDtHxbq6BL0d7AbXJvF2q339Wh3NxqT
ZWIH7bM3FzPtwMEzV3zu9Drr7tcMnR9Z6vnBG6p5Z9Xz8t5NUv11wHKqLpcvoki6o6xxShvGyD4C
7oaPIwS7A/n13rOf4Al0g99lehOpAldWoty5L819sfeLfNwl2MCecFRrD42HzyMtd3T+StmbyEdr
CNUo+Oq35fQnce7BYRUl3LyGvMc968a9d5epy6+XtObKKdMHGmHLk0XFAyWQbI8bdEHjlW9hY1YV
gpecBHG9ryODANihv4ux6bwM8Sp4B825uskn+QBvre6pKNzm5A9Vdj9XjXUJh2Z8B0c3uHKbBAe6
OneJfUvoBOnTYA0JcTSEUuJ5M0Cb3WKIQ+RQskLGs8cAM0Cju3Vrf2tjbGbcIu3iBE0JX8Q1wNoZ
hxGiDXMbKZ8zraO947zQu05i3D3ba3FnWeoUqIYANhIMblrPfqryRofXJPDO8VUt848e9vLU/OoY
Wr60yBYe3NA+5j0mfXozBvRLv610ApM90QvruxWP2LtusP3iG+44uMLhMwNA0g8Pqp4dNIZDjJdd
numzG3bpPmgHucd7PricKm0T9xN2+bIDeKrf17MFNk3BN0an2tVZ+2DnE/SunULLSuZT6elKX2Le
43cWgc2Imt+xUTLuxYh8GVowdrf7KgoF8sVm6rdosKJbIigK/RHNFTr6facWeV/OwRA+pyayUCVr
sGGHwyUDwtVeYCzHzFUZ2YGUBZugdWW2ncecu5roqZXwfFnou5ejqC5UleOwXvkDOAZsyoz8MZq7
7g1d3uCxWGr1lEktmSlikdGFjHuDG4GI3ZV4/DxjENtnR4xeqWr00uBeirg/ILQVa1xoACrjI9c8
ar0Nvj/y7ERrRUZilxNpJvDvP7L38YmEZ1JI20FHyVxESepsxiQoq3faX6CQbJehiZ3+KssnJVBU
jhZ+GbOO9gLi+jua9/NBmXwWIfKRXAbFGG89GS7n3IS/tBiQt2R5tXBk1yKYjvSIvJsycJuLLAlY
97MKd+olUcYeHH0cqMCPpR79Y2WiZ4z8Y31Jo2mlqq5nE1ET1rU+VJPpgOSur1lUL3k2g4m26VPP
vvRJu1Em9oa1SgKOjLxk30aVYx0EbjIfdI6M17MpArcOtFiTkFPeajzy3vujhqPsNeNn9ZK6YztA
d1yWqOIJSMxmNzr2bb92pGwNkBWpPiHtLs1Xzqj21gNwPEw6tLbQ6YWPhqoRHyKSqA+zSMkDdKPu
3nXJuBeIgS7ySHfvqt63Djl0zMuxFOG31fbUHbyzXae96IKtMzwR1SM+ZRqwgzwt//MoG8iPPfXY
KVXNfAVPa70BIvA3UTNnu3paUhwYHQw4m2q8daP5gB+fi4GSIJGrd2Lkxym+TPsU38U7L8DOBz+H
Y4ftAsTAqr+gTh+OMK/XoxoLxG2pxKx47awR7TaeU+ChROfioEXkpsMWz6Vb7eqWy87E53+YA1dt
bMnVFNZRfFcvEXYt0Lv3cK6iIx4I/qHusjHHoMeN2RpX95PjNC1nIbjN0+jb/Q04nfw+wgk80DYD
N5ahxCOgcT5Cdaj3uCwQwye76JBij7Jvyz6/zeD5PQ6swxtwmvaOBmlwDVm/RApdpteoLpNj48Tj
bVapdavs3Dth+fKl8d3kesE57GNYDYJgRRnwSzqPSgDHgM3gEwRUFY647ea46A3Jy7+jGzIfwfPb
J1+XW8wTs52D+ua+7RRxP27hexcFDOp7xPfrlcSx6+vURfQmZhLUs4WYIhTWH0OET5hA4pya4zOK
f8Xi7DF0oKMhpPVpLkOxd1GL36gkEVeOBZJiTv9mN1t4sbkYmRKfKvsHyx6gkgz4xXTQWud9QMuA
y97sBdsGGc8W21fSw8vI7rdNwSXb24jMkxG/TdABd3wWNX4ZICKJerJn/BdnFzL8RqO+4nRrM7Ib
yhG/Y/3BwWUi4siLCpzyzp2HNd39S9H6v/r+N/U969Bgtv+5vje2Mzff5+Rb9fcC/8eP/aWmFo5J
IfNofdGSp1XIxfRHkU9b4g+BxpEynvY5TvD81V9FvuaHkEsb7A7g5yffGeTUtumxOzLQ9Da4Vv8X
vjPKAFX/ArIUZT0fjzTXZeF5EHPetkjw7FsnaOTXLTl4y5OLZ1y3KV3dc07GgYVphDPRpVhOCbkS
hXVR2XGt2i1tyvJUwYA6cn4sz60TDUQXilptZ4iC69XMKf69aXO9QynltWtzKvvIw8ZuwzG1uB8A
elbMeoF5CfamzaDLlqm/RPR5MXNZ0zh4J+C7Uz1XVL7oXj3Uf8sHp2xpjXvT2IvPuTMZvcbqsta2
bVyJku6rb02IpjSZNuyPy4ot06qyOb4ml6Op/Q+xrddqgtINX4h4S8IdcfpOS2x2zx03K7n3Of5y
8TFpdL8OR0jzvo2GXBSluEqAjsg9Es23mCPzoJt6uWO/KlnM3Nb5UW+x1i91yRn22oX83wL87QKk
cf/LBYgR+L9PwzBMWn70L+8n9QeHLI1sn8u2zSn9r0Xo43KKWB7zMOnSKHFNW/avRej9gYuOdLhL
o/fmx/ipH54GjvMH/1QaskMAWmPMVv+LRYi29OdVCPMK0zlkx8pc+AWK6Z+hMm3s+1ACp6e5J81m
Q4cv1jts35tpZ49tgJJorEVFd07H5HeTL+pecDUM0BsB5JHdPJGZecC9psj2eBxEzcnKKwgnm3rk
JNuI2OkAOZR/vRib8xqTx9tK5e5FT6wBOXF22nwmp9vBU0pyvEwpXFzWKd5LBefUdUCG3+ey8/Eg
FyuEVcQ/lK1TKf1rxA8u1+pR3mKgZOFKXkaetxkq26+PNgpqavHMMj/ihCQ0ZGmy3NlNz1EOh4Rc
0FrQo0QTNL+PiCN/xNx9ft+SAHsRZgWdKqeedfsussusuqxUW/mXXqC75w7c85yXBZWxjOGMy5Kw
223t4gW6AN0NWzqXPEYduNTVth21JwAOeTb74JO25xnlgjWcnDF2HtbJp1LHmf7UOQL5gld0Eko2
FCC8QqPwMQXWTWB/JjXGiUFKw7TGmvM5bRNGoHQr+5xgjPfZCRvK/tlp+WfuLKE9VEo9LRE/txki
voCSE98W2vR8J5wIO70wptAfHCoRrIlmntrN+Ew/c+rPeSp49iBXXA2HSTi3nktAecnt/NbJSNXz
x1BuWsSxNwSgjBcIlsjxSbA5hYZhxhO3gDTiPlFY3o55zX95faE56gvCcZMweLQH84YhKyGw5Trf
ffKWChvZqQ4XuZszkox3oiOa+N4qbB6hIvsW83voocnG7/KcOi0fGBfi9viO3H2J32VTtxRumTqi
nusLpK11VsTiY+t1rnPApQPXo3Fa/4xpCEcIWsrgEe3Ge4p1dVjK2HO3eZiE+G526b0eXYybkICh
B5CFfS5dJiAtcTNrCyY6hf4QHpaadp/BPvlfHYd8t9hMol44812M4z92hv3IbLDbjjcbOL12XgNT
oKZygcsRhDToDTomn2UjKAxHjraNnur+mTraXJj6Wt7GMMOnHYlXvOCqpiPCpTEyx1gKhnFZEpNM
+kCA+c5+ZIpiv8iyvK5Ii3JPOiXfxeRXOLhEOnxvHMiTdVOQkfnewcwHX/SpYMaEcuie59nc0Ur4
xRyKZp4swVx/HswrgpThXBRqqD/7suOX9Y1AvEHjeU9wCrLjcQz2tSvrzyQ9h48vUzixNOObddVV
ZRa7cW/8HHrj/H5yBoZkovN4N0csBYKcqitKS1gG9JGDR0oPBq5H+Ods69xnwgxaVFc5OVXMALMk
UE5CoUvgXm2XeOBlCzYOzsbm86rb9tQo5GU7b/Dk2SVQ8dFKBRfSmggOrMMaglhycK4cwduCL6bt
J4S6q2ncTEnB4yCeRIYJRZsO0sK/8gVNAmAVFjn3EsYn5Kp+HnEsOC6CCK4NGKlzoeMquIaRE1yv
gFiwtJOF31DVGORDSPdbQuF1Fzt3aTMCkVgtpsFYFa3BTuS1PnmqFQeRp8E1FzYLMCW2WnLUM57X
mdtoOqzdMkDNZVGQ8d3iq4aamx2rsDGBfb90M0bVKQzABKjk6GAE+x6xqnvhl5mFLTVijGRDALF7
QX4bhJyeLQM9tjz3qBkZwcKdAUQa/pEdZ83nTITNKeACdQyRgJy1w5z3qJhCAiDTdv3QBZRwp3lg
i3RWHnjOMmaUFXBB2eW2RcKNIGAawwro+nunLPL4Eg0+EeNo64+DC/d8O068Jawc3KcusdmaQQKY
UziIMcEXb+W1tl2ungSZa0TDl1Kem2EhbAndBN3NtuAyWYiK+SK7PthXJbMU0gcrovAaeZtUgTwX
sNUR9Ba1iWcLzMzRJIwvl8Bf/Ho7CrvnKMPSNokJJoInDPBh5l6bKJleufWABEeasMCXOQ/vkB8S
Pc+8tRsz/weaKLdDMgaP1LTcraCu8RHjJJv+fkTUOXOD79jf2o4rGMZrZj4GS+dvwYCDR8tZeZGv
W1rayaTY1XpiKqnQb4eL1O9IiWtGd2r3NaaEMHBYXXmeBSkmZwwv8NnhZcUVo+8+Gkqv3M6NauPD
y85aVbH0jlPsN4+SK3j5OEXRkn1Uk+HX567ZpeQ4JUc37tUT1PtgnyI7u5fxYFia8FLiObhoa1ie
9JfANDdoHNmBg3yVt+RZsZER0MAK9vHyI34ljksZk5QXI7jGBqaY0NJz8eSCX5X4jHnVGlwVEDLi
DZzSOWJIkiC/X9OcKN0E20ECAKzokaMUZVqPM8WlWwpWTYbE4pbqviCcmy2mgvBmq3QLFuA9V2Xx
WEWyvaRfN4gJ0e1kdM9Oe4bufVEF5iDqvDI/J0tUX3HG+HcStk3I2h2dQ9vgy9ZI2d8q4VRXZFVH
2xFT3IcEXk5OqkP4pentvWVXzXUHrWvb9nordMoaoJ8sC2s69f1yge68vtJp0BbhHdmq1ZZI34+I
mA81JLqDhUjnDlXTJi00ViquEh/BoYEJNxrHkPACW++CXRUDdCAhTOYcgdd6LQjztD17LeHXYlu3
8Ro33ZIlXJzkCwKbGDDWcjPnkL0gtBqsFtn1dKlSlB9bS0/E0mAnSdj94mEfc8LvIEE3Sub5zPDH
wVXvuOs7fzaK0xTSmE7mxiQ4ghwjcnpwDZhsGVg5MQCzNlBzLl1DO/MxF/dTkGhRz2RrZHq4audR
3GgnArPuLDU/5bh0PACCPripbvLrvOnc+yaLy73Vd5O/ddc2OPhYWf3ZGWg8NiB5NwX2BoWyvW+U
TmgoLu1hIQ71JMZmxJEZqL14Qd3hS2ebwenSG7+N0+WG8fKeaXSUh3WYQs7xROyjZHoIghRBegK6
p8PpywjOrwzgD/S0vI8VwnyZY7/lZBpfUkii950A2PaCktAL00BI6SRYBN8CP3XdjZ/E6/3/sXcm
23Eb27b9lTteHxpAIFA1XgdAliSTZJKiKHcwKMpEXdf4+juRso8l2se67vs0bB1LVGYigYgde681
Vw4oxCutPt+WsyJ3gTNY10Af5Sas28ca5gENzcvcos3rklCXgCWKZArPGOnYh9QNRzgU2lFAH9gb
TtliOu/ldakvqsdFK+AqMjCZTLCWjJ/sjeJwYkxYsdAT5emdJIHUoupUAErdsgkQnSmHYhvainnI
1iENPUtPL/RiLzgR7ux1h9DnavCn0On3RsoX1qJr+NwCZvaTqnFAlxv3fZyT91UU6jmldXNdzln3
EcSNcj1fZknKZa40Urt+6S7TpkCI5dhhltolcVc+J5TvlHc9nUfub5E+kptjE3anI3o2aeKy81rk
MMltbxkklZZpDiHcsl5I7HielJX1qBEx5A1N024Vi9uGWOARYPc6RFPXcZqxDtZY/EN/wfK8C8KI
sVthfK3WQZzotNHT1uEcq5V2mNGVvwSNSlx5ULbTMxXxhuq6oRJch3zzOu7r1sHfapY/sfI3wEbQ
YLhgYa29ug4L84jBQLsOEA3spGuiG5F0Lpa3xOlZSOyGa9cZ6nkY04yRgpE1xCxbNczFc0ygEdSX
JF9DB5Z2IJlrDemKEuK6FpvgLjLSClRhUcApv1yjvTqTkC8I2rG5x9k8PilpS28W4IeAd7OGgzVV
xwmEuDCaFuVN3PJcxHo3PlWmnR0WGm5MC4gaY+S4AJlU+b+JBRF6jSTDaWdzi3+LKovhlRFcll5S
zHBghdchyWbR0LWfMO/1V3lj35gpyVxsXsFD3hOJ5oyMs1ysXwFhPpfUtPaSoJanwEuPSn2JVmPV
cra0mnoi15JL/lrIwS24DS65bNUa0TZd0tqCS3Jb8FuM2wi7iyxkTGdMZ7/FvYlL9lv4LQgOOVyv
fwZVz64r+mQ2PTuGd7AF9mnkV7WK83SLX3fRfNXIO5u7RzjNxuipQaMmotrCPUghYq6qRi+uq2w+
qtoynWdBzBa1KI6KdSZCQ4n67LsT/923VtX3YZI/SibAHWlQghlVc4BetS7v7T19FDC36eKE1Dkn
a3xEbPr0aZFL3z7LeVnqrcwBJPhlYWRwYlEExru/fwMaPcHvW2jrO6AZt/7LWvUu77VgYwRzbxFd
uDcmx2Y+VKwyp97RAnHS6HOFFJtBtYv1OAqvuipYCrpZbQAyp9MesR9rJ2y7VJV//67+4rI4TD4M
lbLdlH8y2hV6H8BLleG+UCj96ondfzPBynCoyIKMCGZB5dPnZHr5yhBWn//+1d/54S7fCi+P9Mc2
KcH/JEEqZivti2HhmswZR6FEA97GjlPbOfbePJoZ6+DytPXHlIHMQVvL70IyH70aZF2JW2K+oIbS
E+/CaI++D85RTZPyrSXK8jyiOPyZjPUvvsRVhoG5Apq3amnvjYmDA15DB7+xL4IB0jQmX2BfkZlC
EmkMBqkeTULiJ3BjvuQync91R68CbQIdgHKClFHUP1Hwau/VF/R4qYGkzlwKywfb8I89IQVv/9JT
N4CRhqLNFMwkT4SW1BPAP+pAW1mPv3iS268SDcmhGjhfFGPZZAyI2JK9tq3WMxhX9u+/W/2v3piJ
M8JEhwK57r25zAK80+RwPvZ44alQw5KzV4/KbGysybVivS0eyISx5WHGJUE/gcZxehykGM69HBxC
yjDBPakqfF9XXupiDevVToGSsgklwrVtHLbU3MGaPtisvZ7CUXmylTygW5JazdTfzDQGv347lMb5
OJ37Ze0CFHM1naMgZnoKynu6W+u4Fzhh3FtLa5NuTCoXJ6C/vxzvfDLrrY7GBR0orhxaiKjufvye
Ik2pmWVbyk6PGDQTs7MU0dFm2MU9sw51Wfid61nYpIwWYqF5MuURb2uO++VhckyuVqhrnE6MBQtN
kkl+ycXinxMOp3BzaQ/pgqgZd2wSujRkPIdEuDFcJ/PUqoZwE0LU2S9zzqujm6V5g3Ri4A7hQPD1
8mH/7UT/rBMtDfNvO9G3za8cqX4YA337kd/HQERwcXOAUcELwCO9blO/j4GE/LCSUW2GMOi0+VP/
6UBL8wMnDlCNTHqs35IJfk/n0j44Dq4k1GEs7xL1wj/pQCNb+nETU6HFGhAEBRuGTr/7vWY9bfsl
HXsnvktShxrDY0WaarjYqXnrBJVEM2PWTbsrM5UET8QL9MTdcYhNLw3IsZpONQ15umck+LhtF6ed
fo5Its2mT0CBlBT+Fq2DtR2d7oGtqePdCuX6mqsVYGjXaknv8hotsiGb9lrJqaCMRGoPu9KRAMuj
OjnmsDne9LCgjUSMpv1FERyoJ9MOj1Yqa7ckm5DIECs7G3jad+goFl93MvWWBkk5eIUOutOtad+g
lswqMP2LLpWPkIO+2JOJqoJyzQU7b5FSNMREBS4JvRUZH6zB6H8ZOZlspEpTz2U6HJ0by04JXimn
+W7ooRGSSDXmsPIqPrFr90tn4zvNKt9Ro+iqBpdOtmPo4bA2v8SMrj62gxklJ0PQbqKTbt3GjSo5
SBOQRY/A5MTT4adARuVMzuC2Kv2sB8voOkKSg2p+DuYS8bLqDL07T0H4gE0ywK0PDSn1UNIOh9gM
oqtlnCjH41gz8LtO6iFEjLTBINlCT6di1rYWtTAH4livPs3NxDmVRJnWA6+cH5W2YNigrBQ/cpMX
+9ZORwv5fSa5JZIlFolrTYh0EVa3beObmTV/7kgyMu/4JEIl0hcemO9k5GXH1JWbVmWph6wcvVlN
JjdRGKd7IKsgo0Ld9I2VAt+XkXVfL5IeRUE9CSyyKxnU580RjB4G0rzW7hXDGTfFkJvHQFqzwhjc
ML+itmaL4aE5WZDLMVvMwLcY+82OrW3rQqmuiVHizKoWvWpVR5HK0a4YXzLPsDfr0QFg5xAV1Z0k
ArI8LITQSlfVaV6s8M54rcjzVl4DvS84ttBusW3gZjhhpJ8vXL17Zvx8V4s2WA850aj0ileU11PW
DFbtslGrJEA6BDE16try16dpxcQL1HpHeD2Nc20SEv01ry0sVUkGDAWl25wr1wPZji1tuak8QQWL
rwdkO1dmUIwvIkdF5abt2G/AKeTzYcJVbaA9FwXprJmpRvs5yURJ/0FmKG60uSOEbYGBgQsmt7ZF
GMd38TSjZQeUBFO/xP7Pk42gcR25wKvxYVb1o1cF1BTXyxL3tS8Uoq7LiG/Tr4Y11U0F2YTzlAFx
eGcWNNw88KO5dTMt+XjKWkPdNbQp/CiEG8wdJ5GoJFZFR0Ox4pNSlhleQlRNoD/QulK2Z/b4LIgC
3nXOVJN6rbbnZeqS5Z5D/iv0koJnisC+ybMJ9jFOHfS0ZdvViD+2YY/AcwpKVbo2p/THZUF1v4NV
2hQ7/iMNdebYXbdnJZofZO1M5UEYJttzjH/O3GVqJMbDpVkPyrJ5I0Loo9Gb9jUJmO3yMGBvqvZj
GmlkEgTz5NuVol3pbaveLISf3UtqLkAy0klymJ+sZgbCPFIDa1znk24fE8WeiUgdlWm6xspSXlkU
SHi+qybd2XbQbjItXDVJfFflFmRF4otF6vdKNavDFo9Y5qMDEleg9p2NbicU8ArWTVKSML88Vgvx
cvQkiYvuILgmX5raSl6IrlA+QhYePrcqQC0IWlLyrMlpIC4B1U6umUp3QLPK0IVzdrshmi1srvgD
kuO0sjYfmaYiD3JNmwPCUdJhYgw+QzWoVOS0maTFQV6IB7pCDV3DbLBIFkM17JW60ctNsGJnMIEZ
OXMW2HLA1ewiyB61OdSfGAJ94gRAqt+3Tj8YNbE37dG6h+Wn+WFHD6cTUX2wHNqGTERoB0I0CkKv
nKj0iqCVpwyQ34Duxsq1G7yF5Q3HcTPZ2XWpP9fd9MxkAwllh5pS8+G1ZlRUg9q1MDcwMN7kVb5y
ZbT2nCclikzSuKbwXpuGoKG5JrN5mfe5bnUAnzz0YGFwpJk22idpp9r233rq/xJRwPMlOFb8d2nN
HdL5NU7xpYhffqiqvv3g73N9+cF0Vom8aSOV+SaT/62qstUPKMnAslBAoWvR1+PTb3N9KaiqMFmr
lDpgW3Au/jHXdz5wCEQpAMFIZ0aHo/gfzPUxlvxYVaFuXNOm4JcLaa3om1V9851NLMtZpfJKnffI
ZdLZp7bhFjeyNZ0SSqKzTpU03SOjrcm3Y2eSBUirsjlIGzvjdqkR3nhRpiqIxtouM/zIMehNksXS
+43zWgHNvR1NIknymdRmGdO1h3EJUp3NtgWhq83SX8xMVIzQWk3ZWBCIOgZNAS1fmlzLDrB1+cQ8
jF12DUjhhKNuLGVZPgZCoU8vmeBvmkuqCntX/cD8mKwV9ZK7AieGCJZkTWNJL8kspamT0kKRlPp5
PwV+HxX72FriX0l2Cl/HNeBl4meejblMet9ZA2AwV6ER16w1F4aDeYuub42LKdfgGDop2dWwhslA
2OxuhpGAGW2NmiGuAVhi2RFAQ6WXbhMLT4JnrAE1E+BbV2Hi7GZ57kyuUwXklayhNnbDZcaXSfeT
jBT1WJhhD8yKzoRYI3GEw5WXMTE54+Lkd90andOtITrqGqeTrME60SVjBwBvcURiwl69RvCkY2Rt
8RqpndfY+U1haaG6mS2T3J4mZSn3CkYPCLy66558nxaawIPWtgWBVHgpMzbVJKxo5RILVDS9/jRl
qdgmvW7vGJ0l5ActQXBDcwh5u66mXl6Sk2IYQ3u2zNJGImsGxlHH8P/GzlhsZK6dreEud7LCb0dZ
7yh87mTfx+VaG+hrL6r/rDE1/8gQb7oFNmJ4wA020JBgJuYpboKoy3d6MWVHOmnBtQNH+95QO3mT
SvEpHqXp0wNM4SP387Ygbfth7o16YypGvh/V3FNLrfPSNEnOQV+rt73SWn7AWPsQmiUZZbq9ySVy
1ahXSz9A6By7UNqCfeIExrY38/SNFsKrFjjKlv0KzGfUZdqZmzx0W9whB/TAOcW7Q5yhbYzkSQrp
m4VxX3K3eZrlXJVrkAdYV9NXovZ5QfCCit5StpEwNdeYbd5lS6EU9iEjBoDixwxFwzNHrPBQZVF9
NrKquplpfByBJ9Cwx8e/adgWmNs1aC+GmvuG23aEOjuLXTVHgdsXUQy5WFJ6V2ZvbGyN/tQ8doYL
QUCWiGplPofaRzvIpnhLXOuoV1Q8izR7PxmjMLLPI6ByE6qv4tj9gxCpMT4YbKuGdFHvR9qTRnRr
slGNJL4yG9W6Z7oXRJ8mueRQIbQk07eFU9IfypjJ8/pDfEJaii1arwjryeAwDN5Krm42UBdhNkyO
XiSHcZXxuVm5JHwahsOy2DW07YeHIYZfTOhb3BvELoZKop9SHdv15zTtmqXwlyEtLOjpBsbsuTKd
xR9aMbGy9XEYfsb0HdLDiDTK4FQpc25PQH3qZpqxEQNKjCc+PpggK/SzpKAAr3P08eF+7mz5uS+x
Rb4C3dRS8zPXyGGLz/quPGI51hmhFQGnSv5lBukBwwoCcpd6tAseC4wn1Jg1h15PdI0IeLC0afPv
Tv1/2amxfq1quf++U+9fxpc4/n6P/u1Hfu98GPIDurRV1PYtGIiN+PfOh6l+EHSnNcnOYqwNjv/s
0YI9Wl+bJYihpUQV98cerRG8yOSXHoVOo5bf+Ue55MaPjXI6Luj7kMVTJahA6aS9SvO+26JVk9l6
wrbzQL+06t1qydvZBdpaNt6S0bmrZNjcR3HWvFZWKh6jKFXO7Bf43qXCmS2LbcPLWkJxoRxlo4+N
yOscpWKkOVTU3yp/j6mE5G8rQ0l3pSHcxlUqQz+UJCBv0WQIhAY0aYUCkSJyipGIoXTelWJOz+yv
y97BiYBzRel/RR3EICuSo7xVpji6nYoMwXjUdiOmuWp+gQQ/x34Ycdm8KMRpwi7ULFsrU+sjueXV
F/a+5IU+xHyHp0zzBVDPz3OzIOdFS2V5OkPAX0k01VyBV+kQwoy7DyPzXusUIu9AOoqPPYr61P/u
fvmLCc4FhPGHBvnyFdBLtvhWVZVjuc1t8P1XkGNTS5SgNR+WRncOBimYm0pM9AxgzeNW1ZEMWm4s
cucOf7W4Lsh6Qoxk2qXhxbDHdwtD6Q3sj/Lg4JPjWGZEJ9HL8iuKXQVZgNGeo9VezjQ6uemNToNz
wubylGWBvQujptr2rV7e2nbzsct0Y29U47UVjgInoNgxuP+a1Gb95e8/tPMOr4Q5cwXBUWhSh0qJ
2fLHD13Z9K4CtQJXUObBZ2399kMCWp6h5k13Cgg6wON6c8Aq1W1kVOSCoq5btu0auDn1k/qlSjUu
AxbJ6ZZJd4rRSjcegplfsRKKX6FAa1co28bbiJHwtc4U/s6wgydOeWLnxHH2BJdzoC+Xqfu4GAuy
mBpllw50ZNbuOkLnnHtax890pS7618Lsr3E0anvCroz9bCOucWVAHtY0p5vJGMWG0i/aGjFKUgdG
pizH1zgiDBRD2fhasQUdoHs3+6bTQOBH0eBVl8xIjnQ8lOnJGhQepjaN96n+FWtg0gCSoJTzU6Lo
rmyJciymG9L7cdzW4AASZ6cuDXSQuLd9qyimMxNyE3ZOESc3eaTX1zCAxae5K6pf7Qx1LSPKBpWS
YTg1HA5Lg7bZtntEdvEVnDX1JojQj9qFNtwYKdW2K/QeUV8dLcl+RvWwpo2G4kwsz3TbdhoXFPo6
ij572eNR4tlUUuQKlKmfZNTWXxyGM9dSNo6nchj9CQXs3ZplqCrO3NWOiEHhQpdZJzTfrVkipHUS
MnI4RxiH7jsHTJECgPIJ3AFpFFbveBDruHeacnkdhb14bddWsyfHOfqKfoD4UIyMx7pT609WLStE
Upm6q+2K6kCmfk0x9jGv+VvSoUGUgyOp2GV899dlQIWlop3DYhdOmzkvxXlSGyJhLVQlHkGE841k
AOOxXM3bAU32uqASFdoYVadtjE4RGzqCNX/nNEwnIgCX+8ttWyU1fNrYnG+a2tCutaoM3so1h9VW
cnIWE639xByzPsVtTKhtXkU0QHS9iL8UarojbllBTIvfD+Re35s75r6ptUntiM6lSsDIt1Lgv0KE
Lr3wP9ar9fJznLRhCZgmQEfbWh/t7y7/WGutEi5NcBZNZSp+hwHQnZtaeUgWokAbDcuiZ9at8pjM
MTgKY6qc6gbIdTTtbDplM7KjiSsjMiJd7XSoXgiAJ77VqccqRPHaBJ8bSSPLhfihHeiOKt+6Dv/o
AzAu522tw1lLoF7/4QMUS9rSbQ+tc4bgbwPWgv59FYZYaYOscduCdSZY5/WclFliiogsSNMuqhc1
UI0rbTSDN549nYV5Ll/0ydKuTejkx0hUyHLrzA4eM6tmRBshzLbdv183L/vxu4vPvIPTtBAwP+T7
906jPW4WORrnsjcIukUqFLxxN6OBadomgyQaLzdYnqfbzBqKXXdJ1BVFYR7sKh6OlwBidE/NITPG
5lBatfIINNzZOaPs4KvXfXG72C2cVcHnHzlM4XRvx/YNGHPFVxTLL20w9gdklvbgpTVTxl6OabGz
BqvxqsRY3Ek0LEN9H3wSkZbsFVuxj8AcBTkIlrnNWmQVHDemz42Jja8Zh+AQz5TnS2EVttcJMf0K
mYv1SuRr07SthLZZ9ArVR5lC+EepDiW4dvW0qg404oLPhcWjTk0w3V0ePc5P4dcmUKJhA0CZt1ek
wRE3sTiTWAWGI0/0wXNEHX1VK1qoiRoFn7nzhl9llq8ryHppEGEd+5jTplQ5t7syZ+Wr6O1jFcjT
R7USS+jK2oyJSU5e9TIvD1iUpwPQQ9rAjRiQyWXimmil1jesbDrBTWEv+fsbgSKRu/SHOwE3PzUD
pz0G8JSD78oG1mrg3/DxzoA/UQnOKg8YwyfWZpIW690c1ACBvgnDF3KcKMWqF1N0y/2isSZtwrzF
w1lbfpQl2bGOs5YZTK7GqTcoSZxz+iloMKfr44oa9csMYefjmsr2RYxy+LWPLan4jkmOmt8i0It3
oIeyG9r0xgZYzMx9IAs9czM9C7JtptGedh0oJHs7VCZ/XirrMMn84zSWdCasiF6Ypwhk3bWp3IMS
m0e/7dX+K3JWlsi0WFk5dbmftKXdSZ7avZXFa8m5fq/VGHefUE3vDSUdZn8S8bJx9PmTVlWFr5fY
Y3k/EQD0hAcCbTI3ayJa6UFqtl4BDeV+QwjHsdQSdb84UPtdE6j+bqlJyLgRE61tr+rT6Il9IH5q
lSTL3AWgow3jJk8+tbZ00FmntRnuI+qWyct1VgO3BWL+VXEs7awM41rgNFN5VO2JrYrkLL/hJAle
ISJNu8PCqfJxU5Y8Imi5UO3Y8OugQ7znzpGg02JjI5A+coLiMSSa4xCokl1n0RL9S0SeGYnlmlml
V0rXreWPgzSvQ+yyWcJa/ZJnZJejmifCdmZlR/pXLNp1aBBKPnMj4M0dy/IK6nVUeoam68/IeZhH
zmq/3JNwQoSIZiVYNKgt99h1HfoR7bK8CSCCwMgXZZP1aLRg/AcazoZmGTdyIDjcbk2Ss8wmsBjc
rwqOGBIxQsOw8TvHoN1i0J5CXbZkb5aFE6KsEW0YlK2YKQhhIS40zU+WlUd3IrdGj83A4co483J/
eZD+nen/bKZvYcf8bs3xX7qX/yFaOu7m00sO+OUclV9//Z9Dm70UyCS+/c7h6///f7hx1x/8vQet
fYCYjYUM8Mp6Tv3O4EkoLuCjlQ5r0W5e8S5/dKD5CWRjq4JGqlQR/+lAS/46BMmrpQxX6D/pPqMU
/HGBBLJOKJEqgfIRCbZu9D9u83UT9k3uOOUeIB1hI9zfD06KeQIxsYMOUxjPYz4MNzAekZL21XMW
GspBHa2TKHuAcTnWcL9qZX7vkCt2l/XqkxEAoAVkAW+4ZCTiL72iHxoEpZ6cFXLaKEBxCFmniugN
V0zaXTKN5I3o+Y05Zjf0KvE1VIHfIalCTp8bbjYwHCLu+o3FLj7lXEevJouAxlpZu6oC3HYyAH/F
6nJVOuod2CZgnM34ss6CXCMlPUHOxKp18VubJXSemTZukOyeLH3aEWJWYfAp3py0uBk1UjUnI6LN
228xQoAWWe5kMl+pIX8KiRVi+viF/njpl/XyarCOZIP2Wlrmcz2325JVnAlnpH8ig34fNzZSQhWV
Eny7BZ6lfdI6/Rnr/IuFSHKrhuOZspjFU7vr6O+S9ZG9YRjCxhJ2yVbP5jUdBp5sH1qEfo3DY6iP
Z7uY0F0K0AKkF7zS23Z2+Mlh3s5XawrPYVm9aMrI8UclJEIa8ZHYXkGGwPRoRvN5rORzpKfHcMpe
mjohJtyAmqBzjAaouJF8oJW+V3bznWQIu531bls7Ve0iaV/jeMnbAXnuEpaAOrvkQomIuKbAAK5I
gzvaxKnTrYEbJRpGOo0gfLmWUf7Sg5/BuYtwuqPX562vVUn+gEKcxdiqd50Yd/1quLc5whFvcUWa
F6HKafSmY9/dGFp8k6bTFfMQkrJKJBbJ5YAn56clANZMEFLmx46u+OzEpFHGdsIYRC7XhMwcy3l5
aiQAHYwkj7lq+NNcjATHEfsTlPFLgdBsk4np1S6Xq0GEJOlFTXxKa6BzHKDtWr91xhibxKhtZ9Ht
FwPrST0R7FLDJYwrwoMafR/mfEeKCqs/7aAi9v1yhXsJSP7I9+lwRDs6FncCpIEOhUmuY3ZSn4pQ
e3X0EWX/Gm7ThdlRs4bHuukf5ZQROELKimqWxAPm06Me0JBI4w6Ur2AmtJgEQ2haTLjfet2JDzoh
BHou6yLZIss7VcB9t936c3xOPG+wA0bdfEZ2P+/x/mEHopyvhFL9kgRMjqwE/F6jBMO9jsvPz6Yw
8OZaGh75QsMe3cFwrEtjOLAp24dpUJTbNJqzTb1U+S3yiXmrRtlwRIPTekLJ9NdOa3+Zh8a81mzE
kdw1ZVxLvyG7mdSVvCZUidTQl8DiUAapT5Awlci6oNkQPOWTQt97ka0TuxgLvSkKTrJIf0FKTy09
ZcRm0Mhd9NivurnZ1HKKNL8xyUh0Y6xYR/sCarXqU6ZEd0Upyw2z+qeSoGAiPAxjM/TGy1TMzWtR
cLwqEJxsMloCtjUnHEMdc5vHeY+0pAzutM4gKqXg9l8S8VpqZYU4NUc+Ag7KnARZQBZTfd4FPf6F
27AOmLBNOFxuaev0xL9w082p9Wwp5qkXNUmSQ/OmjM2VNH+GVn+nzGIVJ53DQeXFo29Bylp//7vT
ZpyYsoflXu4lQioOuHW3ykJOsVHT6dJ+FgWxtju/K6ovr0YyA4xcqdKWvUw0v3s1xhs9kbCY+wFd
ExilpUeRrRRO/af5HD82XtcIkHX2CuoDwS2iuMvu9d0rjZY16UlQlXvRpS9OwGq4LscQTcj0bNEz
HfiV+pOTL13j958OGCEbOKEgsBXeI1FDvSB2ooWzNXdGtDFaMqPglHuAm/ajYpDpyOfF33oFMuRn
/M4/yWYvn5cDAWYLIMRI1n/8HhFwjksy28Wew53uJ5xEYckA4ma5uEKHkO6J134d22nYpuMwHJOh
5bmFtUQKJJx0FERhsVz1ISrfhR6lg9/aA327EfZ4NZos3yix17wv7tUyuYGRhH1uOE95+KSShOab
kzwReUqKaEnCoWGU1eeQxAxP2iwP31VJf9HP/YtbSIdMJ1AGa+qf8bciix0aQ7LYR6LdylK9U50F
oymn4p+8ztqmeHev8kL6Wlrhxser/+MVdUYN8R6sl33o0K5mSHg3a3iDVMbujIkcohFtsi9CLb/P
hvnO6tT8Plqt4nIJ3+o1aG4tVWi2gyASE73SFts15DPFMU96M+yge3cU6XGONi4yd/UkUJYYYt5x
HK4Q0wOO7NWmPRfp9DQ1bPu9iOWxi+18M5qkJOKce4PfQnRLmq0pTXa5mxQCtUhfssN+SzQCm3el
71HD7zHyEUObLxfTO/hrpMCiX+5gRulY2Pm7HVv5pTGIh7A0aqy/v5B/scLoeBc4i6mgbDlK/3gd
F0spa4nLdr+MmBkpJyZWNqMSJr4/ff/3r0Wh/KfvzFDZpzhcAil9b5ZoSDXCdDQX2KOGM6DnY057
8Ccv8RcrCxZQIeX6T/Qh63v4bmWJI5D5maoCKHGGatvGk/BksLyuK328QCzumuCYCrl3FHEiACna
WEV2VKbgU5skX2xQIfRehsa1s0Tfg0dlk3VYnYhIvkHK8LaYow6GCA1jpptI4AwdayIu+mtO5JvB
rj6SYrAmDNrhQc6cTDOcs66m6ZB+HDi1ogFhqzuksvUTagxVxG9GwS0ITfRmoIuWGiFpayaDillj
OGtooNaZMnsImM5lIaKN1JefUNHlXzyxvwFjWYcZRrw7KBSi6kDg5cVegwzoDlFObF7XU8FjGrvR
Iq5ATLnlZ7N9yg2G1UFLL4hx/C0CvScbaeQGAQJyzmAZUV1pJeIP9XlMKt1nMohmfzBPAa5dj9HB
KULz4hsNK1GFcYAIxvlJFePr0qpubMUPuAWoqmo+cKNMuzRSn2YKMbciN3ynZ+POqcZzaJi9mzTc
n5KOIyYxmPOOIhMyYon9Esby5FTN8JMoiL94SNgz1v/RdOf09u4aAdCysm4cQDTi8qLEweow8nYk
2pWgCn/yjWjau+bWujsCEcf+YdDptP/0TNZSnxE49MW+EW2x0cy29O0gOQbsVA6QPw+MDVLmmQPS
IFimkoQKMMzwlFEA9mVgumXhVF6cD8SOomRxaW91GCTsL22qXSuDfZuRAUmqI9X+VJAsoVfta54s
5ylDTgQ/1l1vs1BPX4JxrVJH4QG1vKE96idTKTzK1c1A6s+24yu9HC/R7jINYhDkOU16RGDIT1Tj
sK2CHpQ4iYaHCarB5RAUFGRCjB1Uj6IfH+OOg6SNpsmj44R8chkfmy6k1ygdqA3Do0i1OwzyR4IK
Sf5AU4qjA9Aov1By/kswrDdk1Q9bTTbtZn2M2sk4ldb4SKgTBwhaLTxPleJlNdWSGiQ3U50yM6r4
0w2KiDohw7bogvraMabXpuv8EdceYtz4JtY5szgTpTjepOckGuAnENSjl8YesMpRGZLjQgIjMnke
4K7LjhyKdzkIMTdmREPDbXkyx+4m04xfonYsjqlmnIZ28HXRkM3HwWhamng31k3JhMs4ZZ18Fk38
s/3Y/IvHm1qHLinJG9xR76nC2awnNZ30fN9a82vRDudWZd8bOEgGBo/1Wn9djtpkkxP7eckqXp/5
gnQMQJmjWyf8GFINPyWgfeMQ/GkPjW75WRdi5xd2sXEmorwyxiIc0NK8dkMZb+oiC18hqTg3OF8j
fwnZF7slwozDHu8tFho4hTUm6eanQafcUhu98kw17klF6FbgJ5V1yMGwmq4iveQLgYaDTLd/7AB1
uI3AqGlzJHV6uq59f5YGMIoyM6dN3KS6XxPRm0cjpBXafrmmYI0p51ezXcicxeNJwHiyT2OiqdlE
OGT2j7qJYYhqvrN+31//7bD9pMOG709jb/7v2pGHsoff5L+kZffyfYfttx/8rcPmYJ2RNMoMDgyG
IWlL/6EgUeUHigmYreDOSVtdpSq/99iMD44EV2LDVaI6XLtvv1tnxAdkHhymQPdjYFsJyv9E5Km/
a7OhWkAyqqroO1Gb4od7Nw50VAZmQUCktpTacI/ahKQ/2RiHPCOAzKr61leXQZz1zBx2dimXjTbM
zgEdBCThtBwfZ3wOCMpRWEOwsLkr1YGMliQpPBgOiWeZRbTBCHkOqRUlPQjE5g0NNwlcok/vRvgY
bjqGsAlSngsNEhT787p25gWOS5mi0K4Zxzx0Rc1hoxLwyljWTnIc2kcsL3jUrU768Aazr6qCp8TW
P3IcedMrkmisoL+fnbk7J6Vp7OrRkEgCkj4/x8nSH+Hh1FezFbH/THVOerS+oIbLiul6Hk3rkIcT
kvhk6Y4SueO2a3vdg7q4mACUVfXUmIqY3FHOgT9ME/h5awIE6TLGmfcLjmMEBTLwKqM2rtXG3qPV
P1eqZiFJcLQbYuyvimDK2Y2wicMRFRtCzWYXFz8wflAOHjdMuWFG1Lh1CDQ9HmviQfTG48vKr5ZO
plvLUCx8RQkBrmWQu720SAoTIRLXqYDOjaYUz2yaLQ+1UdQ+s/Mnh/yBj7QtTWY31vC50EqB/KaG
JDPrZXCqmlmoG0CcMcPwWok09WooAn15KP6XvTNbjhu5tugXoSMxA68AauRYJEWKekFQE2YgMSWG
r78LbLfdktvq63eHI9oOd0hVhSHz5Dl7r92ZBey4jOA47QtgLSiayGkIY0L32KN0oNvZr6GwG5gV
GrgTosRxOTy0Zu3d+gkcid1Es2oOukW1bDBohI+s9/PBrWrCC3CsuHdzVQ8PGmecASMR2QqkY629
qWg9ZfY1kF0RMuUljB2ZAl2EQfkVQ3jAw7faggVIYy+dAWMfsCWsXXdDWEmmpUDAGsp4O+Av6l2m
QGqu1/oMp3pwutfGiG2GIkyfCixZTaYBieiGpsunSzwU1aFuG88lj8VdlZr2foxYbz1Yq+yGB79f
jMX5MImxF4+aWpDCwF7IkVtBh0E9bOzheXoz4iZium0x30wZ3s5233J0H0O9FPoL/JP5wpiP0mbJ
a7ASRqbnTVhoCaYj3fbjUBt72nJYM7XntLCzAl+FWy3Up9V8U+gM+YPab7/ajIhwY7RG/FCXKRoU
VpIWCivwhufYrhnBaPli6GGFHwMI8uSoPd3TKQ6B7tIhwrpaI57W02NTl9ouY1tLwskbl8cuTl0G
XIy9Xoqs9DGfto5JOKFlRGVSJXdturR3Tpt5O9hubHypXk9ocCS2EtEzQ2RytWOiuB4JWpH3Tt/V
zzhj4B24rW6tgbUAdQpQwHcnA2D2KWX8xIjb1aig+sHFATXMdgTBZsBGDYCFW74W1XZaGRYQNKmx
S0U/PIzKre9RfiQHhCCozJR95+cqeYpLtl1ZSoMwD7QOr++r/P82xL/bENnY2If+84b49G1+63/Y
CX//E3/shOZvttiYg7rv/IEF/UNLKcgFQNeFKoUz7+aF+OdOaLJ/Mpoy2B8ZRln02v65FRr2bzAC
6MXBP/ToADC8+i+2Qlxu2ynoTy0Zzio2CAZS12gAUWsaWwPuT0dvjEeaahtYulNrdC9Ks9wA8PcX
bzbK2xWn9C5FqAQ1vyke3Mm7QXOpPjoqbx9loz3CmejPIx7GoPU2bnIzaqeF5Mb4oIgJRMnQam+j
6+IAdRrRHi0vpjMP8z3p70nHXUzwzVkBbFyrS909rXrnGbeMCkTzoQc8M+aECK6NeZAF0fY3nkRN
DQkUP9I8B4Wvhsoija7ILegeiXBVIKeuaz8Q+jmgPnaBaenn1J8dgy5/7A87NxVWv09Ly5DnwQLd
i3moLlD7oQBZoJsxHIe37zaL8WwtSY8xdqXPjLnTimccAIa72CfE+baAoU9TJH8COq6NiiMOmoYo
xeT/ltex9zVxcrBlq9HPfbvbOKeKKRFgEvHI6SGX0cBX6A8Fp7IrOJZrDwHGB8KN5gIqNCamfq9E
TmzD2tB9jLwmP1ZELr3OdTZUQVmbwzHXZm83Cc9+XZSNic4EuoDS6jEpS/B0RL7dtEbdHHNjes6b
zDzkw4Rto/KTI3UHnvy2StKXjNj0ZLfgnnW9+aaxuqt0GseXPqnqcCz7e7Oa8ZvWypdo450vwxxP
QTdOr4hvmSwg/ypm85TMxfOsSGlffD0/o9f9nGQNztq4GB9Xb4RMu2rVYeSS0q5qNj//dOhdTBie
UR9Is3hQa/aM4wXxWDZcrQQpB6Sw3wKKd8NqHF6bqj9XqqmPxZDJCPtmhF/RCHqk7FeS6gI+1Xqf
JlUTFEbxLAE4RWOnNbuiUt+crHZuKmeN7ye/cfDlzhro/q3/YMZRsYzFwVIWTK5V3Rn4YiKl1Iws
gbkhpVZ6HY9ld+MNCCVdWu8nt8myfT2vdjBqCRkWm6c5Gw11qHB+fvbSdj7P3bLsZGtrVH6LFdR5
8i024+bO1oZHe8jmR8yf5YFaB4lWJrNjXTiwNzPhBGazATZqe9wPlKMn1oV0jy7H3yeVbYV2qvkH
5UzfGhs40JAy8oxZOwKO4FkdxnP2uSFGI1R2Xe1Ab2CfFFUPWN5EQlIPcHpWDR2lUESrwb8OPGN+
0u1aBF1JgGEZn9a1hhzaczZH8PdiL7FArTTn57Rl6qsxHPyOwrf7NK4uNQmtiwL6P2zs1rFIYBbF
daWK8cpxBt74sfPaCGqWxtzSoRWu4LXaqD89kWBSVesCQW/WjkYhxodFV5P7WFoFu6UwqpqZDcM+
yVQF6RTbbEyISE/xMOZQsmGGDxBqkkOWNwZtiKTD32gOfBoPFuQRuh5fCAQyQxErdc/4RcdCyGOR
+ApPrTfPy9dWsqjuEtdazuOQwYAapmXyDwOP1hxqi4MSpuXbFkHTE/ekg5HMUJrEcu/M45h+Z/8G
culNfstmLlo53dIG6l97m6eFqtJK172uKkFar18xysa0nLaacRAGVUdbcBJecgdxcsMqMdN0IfxU
29kmpnBTos4SsjV3sb+WB3w6wAW99eMMwubZzeR8W+baG6/Ui7FmIqjLotlVRB8NWmvd5iR3RV1p
5Fe1ln2Ne6+LMkNmz1WXl03gSDu7oXehcJiNK4nIekVvpoo/tCV2/QDO0aaXL5uz7g9M0Ex1rcZM
PqBQ0B4Lq3ffjMpGoF747ZY1gJJzTFJe42lGBB+DEtwv5SJuHBzuuyEeesygw4CZOG0Y7WX1vtHE
cui2t5YxhwMcDKBc3EI61NoyPbilui9TGg/Z0h8nHVcvCqJ120tWEE+xU18mc3mtR5o3lqr8LzTW
Li5YdWLFClMdTW8Ag5rTKRPU24apTjhyvagYUQRhopYDjXsLMr82aFf4ntK9R7BLVIsV+GYzZwHs
6mQfWzrrgbfcZpNX3K2aUDcL+aA03kZI2PVsBHNPlapcY9wNlpEcGGXPgUCjGwL7Ryyrd4dFS+g9
m8ONP7Jq0a9Gdmj4PIkwwE4D0d6BM3V2kOjTA3HmMKY8xGyNBdmA3+Yzv54P2tJCERQqDht8eoHr
+NWXRTZqJzTa0KNO7hWgfyxOFbqGgEZk/+RnuR+ZHp01Dot+1A/tCY8e8BtNfp9b90OVuc1uZTyy
F70E/br4Kyo/jlhpPaf7kTn2WSvar1B7bsohHq/0eZOJTYBzyFOv72jWi2uMQs2uFgtpddkgTivz
p6NGHmHQyroIFEmVUMWw6OGYJvCqyMm8qArWu9b5tK4C+hrDRAIRhk9GUxRXyKfwcS0ccmNzWmjP
5/o1z0B/6DMrDaei+D46pb+f5fopkfytxeqzlmEej2/iBjgTjBiWfmCdnysJ1Iz8vO4+Low4TJXe
306Wp9jc8U5icX4lNfW79NtvaEQR89kUDGq2XipUamFV9O1z6fFXrZ0FcXmch+/daNH9JM07slhE
A7ef0nuAy/nFNxp5Ep6xXqsCIcjkFp/GChUYi2nDqp2pFw9oTmgN5iNq6DpUCQV/PqM2GZ2s/GzU
dFUrBtin0aqcfa7cJawxt+/pNFbX9Kyn3bCsVqjM5XOfxvhY6IIEk893mGAU7oTfes+9MNb7wgQY
wW6KMSZI3XGuuWCSr6+GIn/ltS+Gm2GqvafWtfmzpuA8swXGwYQO6egll5EYv3t7iPNXN3cebceZ
wqZMbi2j6Y/m6CUmw/0cE0wfc6HTLLU+IHkDzW4DVMDttbPW2DHCtncT7rSCLLoSHBhkjvL1MGmM
r6Sl1jZGBKA9htSbO6Wv4Auw8x3d2fY+TUUvXkcBM1DGw90qTC3fKZWqYy4H886uHLXT13yuWVkl
DRObRF7fUPQ6aHjyRIjqARSo/cCAuRchq6ZGiWFII7Stvvzed4Rvby9qwj1lbr0R8jrnIKVu88rU
jPaOXY/TJARJilkiMR8RxIwhZ+9rzB75x54g6c910p7LCfIck940CdvE/Fo6vf1YO5nxRU9yFOu4
ADkWwj2aTxJuUxtkRYo1draX+YsovTKSzdg/rlPXnmIWzxvciuUBWuI9YtqruMGgHim2g/lIdzPn
cXaU+zVO3Cpk7ure+YOdvdiys270MbOjriIK1eaoz9hFrmXUtW61awazeehMq8vChUtxOxcG7FAR
NzbsZDlCAOy8oaI90y93NRHJB7if+T52p2GPuBzjEt+LaZqjHXICWaoDI5LshdWseGGLGz8iwxWP
JGLFRwEl7yTsiYo3bp1zWyOxJXS0J/twQRn2nBgZs3+lLSQFrWl3ZjLHC5GKqdgRFuufjRYbY1rN
OgmmVi0jR2G05ZzcXQYoES/CW8evuHbU0esbjKBkkN9ZGHs+YIkh9NTtm3yITIyhRWXje6S6YkRE
TnuTc3zop6eExp4fck4a/Wj1pclgqZSL2mU578MV7cWK1Km4pGMRe6vzMQEOjPHRm9lZvdHyeRG7
mb5L59AwsgrLIWumSF+VO+HWhl75WK41dqseWPkN3bHslUCteg+2sdogInN5GsdaRLmXJ15gAQL3
gr6aqhcRz/GFGAP6URXLK1K+x6miNu4BnX6uq7rB5+qiCRrW5KqrKUlJa99aR5WqnhjaMWUUrnGY
vKq4Joe13S8V6UrA4ctQamvZB3Yn7f1E2+FSWnbXRfZKFyyngQ/hXR+vq3odASzn9XF05+TekGa8
PHhu3jV3M2pvO/KTWbROATPGMSgWcGVslF0EUoZBpAPlZrYlPBC4PFmPMCvf0x9AdXhu1x9zP618
wORbVkQ5W1pIH0zflausu8jsU9ZRdBlka/aOeRxSx34BFY12h6gKkM14q6X+2Xe8OBKE8CTXmVJZ
G/AIdzl6iGQCsDIqxBA0alh9yNy8VoMmjyMG3Ie5RSte6a12WG3IP2pYtHM7dfLU8UxG42Bm18j4
szA2Rvc7Dhrri6gLGi7YDob8MFfyqS/8OHtF3gkdB1A42FGU2B6SYJuMS8/7RmsqOTojTCHaQ6kW
tlnnPuO0FTsMLqu1w+he7Hvyjd4EhfXVtEh0kJyPMbeJQ8Nfe16NdrhImcmPKSLxh2nS7fMqsynE
EyAjO9Wx0eppZe6SgqkevmeqA5Tqh7mAzNJBb7m1CHqMgOxbH3qqSCTWMwamWs93CXsdxXm77FD6
D7uxdE+arFXUcHB/oFno77tCGG82LJAjWGAZxAUrEwpqD1ZQkx6yxFRo0ckSMLPK4fb26fS59DV1
KA3rzpxxy0GIulN8E7qBwgilYSzHFvIrpdSYXKMD82b6Vta047lp99Kf7V27IObG4ENmk55nSOvi
CuJ2yTYeYwD8RBMbCL3vVkctw3KmAXEM68mpwYqUQ0/siIa3KTfNfRNbKBh9V7sbzHVBGJ8ex7ko
b2ZghCGx32ZHBa6Vu3JJ029SOtZNHOOEi4ALgo/UeHd7Fv5R5iEpxGW4djjAOjrubDrTcsFs5d+q
OSl2eQ1AlJxaewf4kwWzb3ApC/3e8yqATX0/N+Eok7ferfOobhamWVJvvdsCPAr0N5ioehlbQY6X
/fU9O8ucemBuVZZWr5rsX1vywFGieQfLnnUByVx9FTMbq4cM9rQQFMH1w3BNLNMwMr3Fcr3ghg8g
ITiRs5Zvtm+mO8XdCox6/gi0/ipN0L6v7dc6Lz9iA9ieN1z4u5F0eRTppom9B7I9wp34jPySTLN+
joMqEU5IzfyumJ/zckdETDgmQKCuG1LYeFp696ALjKNGR1pTmSTFPf0HIaLRmkdvp6RQt/1AvQ0D
3ojarf0ze708+W1b7tZJrcck98S3qeaIlg+5OpLHMkaT1hqXfKDfXMjuy5DOw9nFDxgIrwCc3MAU
ShdJq9Np2YA19GlupUgbxOGRZO1nzmuUYkvNFNVa8+pUj1IVYYKY6kUNcU/ywHRjwo98ppR6yrS2
DV0Q01epYxI1Oa8Ujk16iqe1xXM7al1Uq/GTr7fohxczgCz7XGssebmCqCOdzgsn2/ReQPFUAXRs
CF0CW5CBzuEJZ4HNMLswruolJTe2fh2k2x+XPn3sHFBmrKT7aaE6qhNMoGljvBL/VZ5MVVtfeyi3
kUiQiUmtep7Bjn6XsmJckNSeQyitnCi+ZznCnXKqB28ZmPE0Sa5Hg/TiT0qMBRhYpVBg+sv0AG57
bZin4pE60ICY9naPMIXiv9I548z2oRhN/6FmwUJnYdokyuUqdsfA69JB402odo4ourNBE3layZXm
qBNH3Crp3hTMzu+UY1FY6xj+A2MtMj0Aol3CVvYYCO9Gkcpb1PPeif/Bvypq77uBncgijJ2jS5ae
fSkwYthsrjpO0biQhG0WWgGu1BkxFrrwDO1yPq+ZC2Rb6M8dW1KI44doDWPrBco6Qcs6uoGrO2p7
J6jyNuwZOhAL+rbBkuDMnZqOQK2Ormo/Jd56RjdGwlcmxalItJvY76l1SmAWeeuepa6GPWBKd+cW
TnmWNu2/lilfWFPqh1SmRhhb7XWXqAuRIJtZlSc+Xmym4PUFO2Ud0ZhxT3hyDSI5hvTA2YUG4lpp
dwzrXhjX9FdDrMlo6hxEXyXuylTIBDBypR9nYJ9RZ4/9icAkQediaMCgQl9GqHQZNUEbLp4wWDbL
pyLR6ZwNi7lnvoOCfzA/x7bSHyfPLtD7LVOHQLCZvtm9qx5Z+4zAcYhugqw/nruWZpRguqjHGlkY
nafRZ8kyuDCiKI6+U99YQwl/bDUtFLPZ5I87FyEdKcgixWHD/qj7awPse5Fvvd40r5tCrwL6sK5f
GEOC/taXQntrILjduaLUjjkbXheYiD6PXpF3jKQ4IiF7zdNozpJzpwH6M6tl+UydxauVyOoty3Xv
rpnMGLxTOn7RMud70gEwCXwCmM4tbejLOjMitDN3qkOZiemDN9vjvWGk1nq76e1IqXGr5kAXtILU
PJDQtm4y4I3C4wLJzOZIGllNJidgnH0mGZ9aItZuddROIGXYDI5ZrJ6WxP5AhWA/tnECoqtdhiPv
wbJzul7ncOU9T57DCp/WxmNCpESIQe/O0/v4rZpRiAMF98CTGISUlhzStStMco55TaRfH7SDSq+o
IYZ5n8CbxoaQOSMMftafwGGKmR+SGKERTSJAaRO9MGqaCphJzeGG8m5qyNuCBdM9d9Jqr5h9esSx
EJUuEKTR41vIAwkX1oVXwGm+eTtltniCn6c7kdeO68uITC7gNcbhZNKgJjWgXvobc5TjtcvTQ+qC
nAbkKXV2vUopiZigwRMM3ZhQMUE5QTY5QCHpiBEKAfTpr9ig3E/AUjxe7TEfjtID19hqc0vR6lle
HSRaqZCcmvOjPcqB5pMoJPL1RXjcCc1/xqIIxDtN8iSqk5hRHj215WEpEMZByq6y3QpLnjiJnoP3
bLBFU4JWMlKm/A7bpd4xIrgsGmX9CkLlLAtniGw5TgeyGdrLnCjjJd/m05FtbSyZztbv+3bDkZet
8h56vA5UvF3S3Jerpl40rCJnE/jk+J6DdNMt2vBSSE3cCgLiD4ZEL8bhtTcvPTLnB5/U0CroANhc
aVpqfIbBW5yH3lNQXTbpEpZf3tKmZlkNKturSZLp0xTJFBPg0J3wTEQj+ZB9YHaosm7p8G/ER78z
S0TRxmLvB2eyudNVDmCtS3KCevr7NelJHCT0zwA/2cxPYnWTc06qasg0c/legjp7jfWeQm11SMOg
09GhwPOzJEjyrH0ZHbvZTxq7btJYbGY8UhGHnWwnkj4/SG2CyElr9KqLZ/ekJjHsJLGK11KH3kVl
r4vrBiHahyEnB4NVFqR0qk04CzsrZjkZtIssWnmLANI7Vqme7Hq1ygOuECs0ZcFTonXIozz0uh/p
3pLP0EzySVDfXeN2nPbjQPVPO9OlS6ORtZICeiJ9B/gcs4wwkX11Mw7+F03pgOH1Kj46qT1EGrCZ
G4SfdmjmyCWzdkNt6N497pr5NC22QpzmIlTE6xxZA6eOkYoxpN/cnXvQ7Dda5xbXoK0/196s71SM
CD33lrdkqQDeWVBHYy+nrajHFb2ybnnWMjPeu/ipd/hizZ3Gg35IlexDhRzgRAYPPZumqBeDRtsa
peasR+imGcjayO40jNSvGYLYkKPCCmlgRjvq6v1477kNfWCdaKGotg1VPsw2rKElZbPJ7aIp6Gep
4lpzUSbYjG/osaKIWJp0rxeIAv1mvcU6yv8v4ktvzsvdBBmBVLzi2e+Nj2bCYg1BZ5ch84volLz5
NUYhP2HgMcElishPEVGNMHhv6AXieKsCJ5U/rB7pBkQEQo5C8opFdr0z0wzIQ96+yL7N7+FqkTNt
HCmshoNaLfVJw+kfGqb20RQwzcRKhTwj5ztIxUY9e+Nb5eftZRrbC7Fh5RKIxmNr17eDYFpqd8Sc
LzC/jPTUAgq8xgPx1dLc8eaddtmx/mMNWRHckRj1cZhstCDVfM1AfcZE1b78b2z9/2EAbRR5Br3/
eWz9/K0DPjb8MLj+/c/8yyQJxByiHjcZ9h7exn9KuFzzNwv1uQC29rsYi0/6l4Rrk1YZzELxSv6s
4XJJwaT1AoABl4Hl/jeD659E6VCGYAX6Lt+QD9lm5D9OraFmjWvWeBjQPM7TVZp6AWpDM/jTNfkL
X8S/ydIdHbsCSUY8swzHf5ZhxqNqDZPg6uOY17UeKFg4TJLi5lM9KJK4HCDu5dpuWQXr8HdA/u1+
/Xkwj9VUN20QR8gHsKNysX/8iSlBdrNZeP4xsfwG7VPXT/T1dD6X2O0HNpjmLfErCUi4Zr7Sr0v2
bdYQt1DlOGZUdvoaLGOeHQbKeoKAtPY8FiQO916+1ThlzFx76eSuZ0m4GXs3fqgcaEi/voB/+SNc
RAX6JmXlQdqu8J/VBZ0lzWpYGXKss7GbrWbdVxrZWhSAy4cWTlkY6wUxb1qFoUwX79FUuC9JRNyg
ypk/g6o15vuGLg0HQXIRfJ8xm/KK8gRquWCkM+lPVTaie4U7il6gAkz/69/wb1pc7gONDagFTK9p
jP3ktegJyBgJXPHJU5VT1AEY5KTWLQcXyd2vP+nfBOvbJzHxR91BviuSkB8vFieBfhts+EdlJgLD
E/Fkg+O1524w24uwUTb/+vN+eonenzBfuJ7FOHkbSG1P4J9ujqH3dV0xHDiCvusurCjEcI/J36UP
/MX1swTCE5tDr2eYP+fV+h3LBYns0D4MkjxQM3yXpg80qPeefv1z3oND/iRl2X6PbaADc3nxCOD9
eVHIE3Q2E8/g0Vg5l69uj2TK55lZFm7cUsHXpQcHa5KEveIB4YR3LUsip61cjx/SEa9WZdvtpVs2
hIqjSNWVOspO0GIwvZJSxuemrJdDxrP5gVy6GtfbKiw8k/m0doGV8CGztAip9Yzs2BtO/zI5a3b8
9Y803709P/xKBCmYT2zXcKlpfPsn8WpsxCXu3G4+TrnJVJcwhxMpf/2JVlWxb4qeQ6PZfJ/LTttS
4JEqLm5+LKt83CtmontaNN2tLDJm21D6ohYU9IsOmv3W9hfrkztV1Qvju12nT8ajjj2URAdSfsKO
4uvJEIW/T9esjjgGzR/SpDao+rPlUCR7HRHaJ5az4ugMtn2XjAaS+wxMA7tLeqxkTL1LbPwRHMMS
NnZW7VIkSQcAC95TF9v5KdfoG9R6ixCSCfiXFBVwWAEJPVkSgYYkaagN1Opa1wAjy4OKHZhjyqB0
tYCeO6PDFG7Qk+ZYdE3xPEBNL9GzBxzstTvbl8vXZSGGyCvTgR7sYB7s2KJyz53UCFeONBEVpnWx
U1M8of+tXtwkLb5LPW1QGgl/YRrVpeQ/Tg3xXQ3Yko8ueYGRWxkdMVV+ecqXfCbN0HfunBKvwuBl
WxBzlU13tOzaz7TxSOhr+x2ocQixcfFNY2pwg+5Ji1AiIaZ0u3MFvwucvN7uCsPfnL31bRNLMgxn
OItU9XSHNLdGP5Jfb9czasoc9SM+M7yXU4++x3y1U5CuuHDBxxPIeg1Se/mglcVAXVqJ9VYfNUIa
l01MKNhfOOpO5gELs3caQVi/dbHT3+dcJ8bWYkQR6/bmU2EB3pI8EarE/t6a5luD/WFfpAbZizT9
q2Cr7D5wEB2pmueJWzPnAR3V5Dgt4z5NzYsRV+OOtU2dhpIhJmS3wQu61PhKFDosE0eXl6UrbzIw
cNjlVRGppIQwTyM7ABdOVrTgaGiABReJRRfWn5NHtDU3ceJ8SudFHFNwYA+xvi67vHMgiBXIFuqa
bk2fh1ru+M8DWYF7s+uYN8/jdK7twg8atUI+Idw1GHMSBAeFrMvl1MISBUpdr2pY0nkzX2le4h9o
r9YQP72Ydm+68GXmeE/ggRWmhUkWWSfaLb4DOUvENlSQh+I5+G6mDDVS4hiHru+1K3ttmutBa0TY
MTF8yzlVES3Wu8haF9szMJbl8m5lNsAy1evotBfdOjGsL4+6mYmj2/C6OBqx96h3W/p2486YaIAQ
M4snekjjcBZ5/aVTVvIxj/Xxq+P2y0dTddO5os1wKpQ/IOSS1nUnNEnka0EjJhbqNKI7u9MWOvZj
uTAcDZj99ToJtb67tpHeOqTKiaQKZm2dP1hK1Htzq+5Fkcgd0hErzBc0Vb6Jm0N32vo6o/NNn4A+
g40F/jqvx0ISKj63743DyGnG5aA5Hs2UXhT7OFfLdzV0U3MrlqSMYnrQ4aoW1EkNyhZp4AbJEnYO
fY29wBCj3NERNnb84u7sOsjIpw5cu5GKBZG46F+QPFh3Bi/q7ZLROIuKeECfKBBTfNPzbiLlQHBs
y/PuS8qUbO80mfuccnK/rrFyP2mC+oLhSUoOBbC9WFHygRsXgZMgd46gwrYtFFeyyGfhFA9lYrUf
89wsokKsgCA16kLNlsuhLHTzNFltQWfMH5+boS8Bg9n911VLxbHMSQnMO34kFK/1xikbiE8IH4/L
YspbM13js9tjNCKFFjKkY9IezMGy7/xO8csLSJIovKbIHk2iAIeVrAvbSu5WV9IvZ/TFnzH8sn9J
aB+GY2fyTUhYFgelBn6S5kC9GVB5g9ihHbzDUWDf6SwMzJt6jnmDsTL+dcrQd8f4TK1iEyzg+Ei5
yu6sHJ5XHWzld2pg9ZypjnW9MdozkHlVBtQ2BhOGqj3EtWZfMcjTHhY+gMwqhulk/zJbjGzSDz6R
U0YPGjv18CBcMptixGwPnSAIrnNT/SPaxiuMbzmYrrY59LnB+Z960byyZ3FAb4+ovBvNW2W29B7R
3p2qApisKvN035hxSszp+ESn1EBQOWRwRyZ7hwDzvotrEjoYPahDJ9WSHrj8bvGls7w2ve76qiX0
YKGrjnJnRHledSLq8H6BVmYCLFlZlx5JpGdY6S0arrlaT+/b+/901n+ns6bbzAnzPx9YX976NKuT
4cfIHizk2x/7x5kVP89veD3RrvzDeERp9IfYmsge10RujdaaAvWP46r/GyQDCyYZfwgX7XbI/cNy
ZP9mW7CjwIEQFbUBb/+b4+qPNTCvCKNtlP2AgxBZGxyNf6y0ybZpgWuPKOAUwdphnc3jhfT4wQnm
qe0//enC/O2p9f3DsLxufAbfwk79szc4secNAz9YlxTc7et75vmCfeQZBygdIw44gASEa735Ku/+
pjrdfse/atN/fDRYI+F5m1lrM3f9+USRaYU+DwzEL+uWhV373ZZet0xE/rogTZ9IYSZ+rBcdmcBg
eCizf/3LfzxAbR/vGhYnAJy4KBcpEH/8eMPMkppV2ryUlUbbz9MUmSEEEROwnDXbx83shH8TrvYO
rfvxN/OhPCoWAhpHd38+RdWyjsdE+sbFNmoDf5ZnngxEx+2edoj/LAeOGVZm8uGjPpLHlA7j8NWR
LLSl5nAdWjagAznd+XzstY785XVdrTcHhV8bMhwS+pV6D3nP1i1djYQ4QJozInDzbw6D27Hh55/h
YJWxHTAQ2Jh/OuZ6RPuNs5saF2pEnpURPsNcjmS7ef2sPwH+aa7mgv3r13fsR7zH73eM7hLmCI8X
g//+8Y45Gor+2e70S64rYuPekw/dOv0u8pm5gE4gpW2R6Y7kENX6e3r5rz//319Mkvo4l7rEcfHc
/PyuKN+vCcCa9ct7WF+2vTBMJgH7KqKxf/1RPxnE338r6RW8WRzx8WD9fLyPF3eohRj1i0Vf44E6
kkhulSE3Rw5pkidfWNabEs72doqqCn8PuSZeFw92gSjl19/mr364CS8Gt7prI+z9+exvaY3fQge9
jGymbWgR8d5cMxzivItb++96AH/1kmwdQd5L/uP+G0RCl7kgrVEZl65nqMF8nVQ9K5mbq3ELq0er
bDFH7xsmYhlP+Xt4dqWo80M0ohikCIaH9+eo+SFBPYzHTxje9UBFu9MHXMDAiSkr6iXnLWNOQ8Kz
j3et3P/6kv0Ukfl+A12D+0c3wyZZ7P1k/qd+SV4m8ejhc7jEcU686up23fH9uZmHSr52HXwXQpFY
9xYuYMUMkIzldct1XCAYA6MAn5gRfVYe1mlFLqDHov/qdWJ++PX3/ItV0KX9gUMIspFl/4zp0Rhb
KQdd88WGEwILdLvMuuzkq77F2Ld0Bv/myd520B/WDkdsga6YfWn+4mb6+ROrITFyUSz9ZZJEhNtD
Zb8Rhbb9w+TQNgpzvu9MB5ZznMUE2JNOkMKBRZH8mI0FYelmvQxfzYba+T32Xmi8BJlpsXBuz8T7
JSK9ic1Lz3Cj98ptrhZaadcwGvFKMMkhHGhs/obo8Dvf589LIpu14D5TYlsGnb+fqSSrV/guSZHJ
hfArGgByWbsod7X8rjVLRso18tWJjCyFVNGwqW/DTJF4ufeJS8sDcCamCBdIwqGRGwi5q8H9P+7O
rMltI9nCf0Ux72BgXx5mIi6XXqQWtbV6rPuCoJo0iI3YCYC/fr4C0HKT3dYdG3pAXNjhsE2qCBSy
srIyT55zhb4qol7koCoF5iIPgIrkGiBO6QICuS3va+kr+BGvXMpWkuTzutMJ0x3YRpeyKrMygqKu
VmwBQk9M4Pt1Oz18qoTSmF3EwR2HpWR9DIiyaRvKIbqAzkv6TUHb9YOCbPWjHBbKkkYbCpoqUruI
WDTH/bal0d58W7b7wxKybPQbIPOHkCfTgvRj1omgARKDzkgX2miGtbdJxFiWlD5Uhyiol5prWV8c
GEA4zQTID87hk80QezI89MYc02nh0y9V+zvMAsBvDnFRhjcnyNdoy6oqnW7IjP7XW9dW9DvVq0B7
pkf3LSz/zpe2PirAdPWjl3+Sahrv6IYsDwYoZBXZ63jvpelHy4sjMFoOVLpLO0Cn1NtXbLshNmLR
4oMiVkJrVwazgLciNHBWFg2W3F1iGBv6OQgTDvYJRV/6AKL5MUWyFQVw/lhrFdF+6Woky+GfikCZ
Id1h3QFpCit2ZoUCZcqBqeLw8pZ0LYJ1pN2yO/I7yNh5badpl/qNfUt6Z78+wsX3SMbIpCGFo+q1
DF36EpZFb52ren6Vw68GW2z6rZbl029oi8IUCFp1CR0lZekygeYULtJr6JXdK0qWyf/GTmH8lmgS
zZ4mrK0YSrPzKjco5xDnHpZyxeshzVSiEuKlBnQKFhS/sdelOyDzaOivkKR2Dj/bVs8AjSFB7aX3
kmH7IR3QdhHqbw8HCEfurSM8uA7YcBgQrWVswc5MMzLCYgJBQY+/C6kqqIJahZID+UUJYjwE1Fsz
hiBEcdLfYDWmiRZB54DyYJu1sX0lySL4OaG7AlicmT4IikLZI3eMt5f0TYa0GBKEUQ19c+y50ddG
KnhjrVsqa/Am6FUfLQe/QsXUv/ZbrHK+txU2U52uYm1BMSX95uQQ0y9McgbRnIYhaSHLub2sHVTm
gW+Bl4OGGJft6wDjLftULk6tqW9co67nni8Tr5aRjTeKa/jp3JPzUJMc3xanvX5LphHHo+OHLHSq
V3EOz948Y4XaqEJpDN9mhshUAct6R1jnPlQmBGAhzOvvwgNyFBnkXnwpiZy7sjzin3FntEVEuhN7
S0VBuGHunUQG5egT+Ki0tvhg2ikfX9kGk5Or7NRzRA/4Rg5b9RoABS6GrgBbCJY7d46VNJ9R82JT
77MRwkcSw9l3Lgmod1aA8qyb2MU2c8RUOrmu3Bc0+lcEHNxtDOQzABmnU3RxaZ5H4MlvP2ZWzb+G
CEPnHw6ATKG4PCrr6sQbOepEhq1KGQbEv7NSVdrgK5/jhhYFKmQeVG/2ZSMS8CJ6bFXmXiEn69OD
CGqEo/ix2NJT2XyGrKXYUlgBZeMhqkt+6WhsqByguSXCozRit80cL/sWhDHRbwMt++cuUDiF2aF9
C9zR3KgN8T1t1rzajJtp0MvY6hrc5ujukgVJMgEF2bOkzcSV17CPh8kdZsS7U8XdQmHKxlMkUHa7
3JEcyAThSZI5K0MJ0280BLKbt6Eq5StXdYjS0Qpz58cEmsbbrMi5cxo3iaBIGCH7m0k5GNEuwAHe
56zCU1Bu+8OPJvbkNnDIfkI2pdM/QisOGp1IEunva5SPUNoy9M3eomZxzbbDDZJyDE5zWzrUwQqM
iPsdSkV+/NAtIYUEenN1bHIRBrHzIAhZf7L1uthGTsE7Sl2b4I7/dGhvzFcH3cC3JeKoEu5jUmut
QmBABfTW5E2vD4Vm3fI4yTv6LMzPtErQ3QO5AHdLV1d+g260sqYdk7icvt21TG8EzToQkuYrGlxg
NUelpHqf1p5E4h86b6I0EzXBOWULW1tRZuNmXKGIDacDc1YqtkMPqW/dByGp/VWZyf41PCHYCJhe
Y7OPa+YUvgmev3MCkLOh2eQjCLqIQh9BzhZxlgwKu3epKX4+rkt7EYhVH9EG9i0A7fbO8XirhPvZ
TeZqvFVfLZC2ZCNnHmpCUOfguw/oRzUfm9YzN3RRsF7hpYtXkHNLEGAYrPg8L7iTzhL1JlBAgvu4
AEMhRl8p9OBpxLSZV3x0Gletb+1EvKAggzDzSk3c7CbOFefBp/8BSBbH0QLi0JKgSLVpuZurtRd/
aeXA2GhBoNyrks0ZAKAFW1NjK/e1ljPJ0Iwrxzl+3iGL7zvpN9NLWeiZUjcfuydkJyJGLmhAJn1K
ArE78J5qKf12UjSWKBWbex/XLc9rjrT3pPOVe+BnvJZSRGknBNqiPmLsts32JGNRaSRpt5q959lP
RgodkErJIahUUvdVxUlGzBrZtMYh461EpyW1Ixa9yVOEvqtvUiD6GhyvVBajENkP+dTSf2tpJ+2K
piTFhv7Awx35IYtLhd0QTs8iN8DuYvKQgoZu83nvu6a2qhFovWl9A3yrAYmQ8bnJa7CAB7pRQdfm
srEhP4fV8G3noVPyjqJKvw2zhIZgx7HriFZikz9NAU3NvpDErTERl0LJAuZaZe0Hne9r1EC6TjwF
J08o4okjOdBKtFdjbKKbgN4XiYP7MVDxC8Kx5p7FjtPZLjA4trWmTPObxvLb75Ti3U+dfeoAja8D
EgHXx0Omh++tysZEbBkWW90Ij2/3XpuT5O4MgoYS+/fUApe/iPNjfiPBbA4OPjU2pHWV+84qzAax
FTqfXWVtQl54rWQHZR0YItsQFhI6cia4BVhRDQq9Cxh/pYWVqSQh4IZDetwXDyTVMdYHfhK2ZJ2K
yXVLIJQv8ffKWtF5BExOuaeulNRLJfJYWZabscNYqoDvpxhNFSR4e81XPlCzPH3ipI5RyygVVouy
xml3HhAanDBeJq7FZAOlFdt3GTBLGg0fJIPYgGgh97QWEdtjiVNIvPyINIVkO7grYAzQ9lUQPa20
rOV3aa9uPsetnptzhJkceDZaAj8DMBTlziMQuBqOHWkZ6DkCizmx0OnLUbH9Bi2c42H/QSmQI7s9
4EbX9FxyF4Zd8gt0rmPtsuKe8vvSqAhCPCl0HuQ6RSsgBXR/xVKpP+qgmL9UdhN/UDXjcS+50iIE
VnxjIJA9tyDNf1eHXvC7R8Pe3BK0sxqN6GgUJIgLaA3bY4CEdLZofTDhJSlPhwilNR/CoGWe/ZQX
mhhQHFxLyAldyQe7Pc69LIHT8NjEt36aBu81vVCUBbtmfMvJvrk5AL6CtjBNDzRKUvx1moh4wVQb
nCFBJlLGhUoLX9MUpfw2E87/LU04JCJJzBNTwWDPCSY6RLdSopKFIctWLbLIraUvXgAUcpHHKf/M
HIVJ0gwUNMgAQhuu1fkNFTz8UnYkxolFSJft7eZzCJf/NZUSaVFl6Od2B2VUi5gYzWGpOvuMUqqc
c3vuySLZRI9lvdTdmjttus3E3eO3T4afhLS8O7ik0EmdVSD2cIX+oQcXZj0PuLtwdjKkwFDABtQQ
8hKflpiN5b4jn5bf0Gzt3PkIKNzWqaOsvcZwHhSpLLbqCWIFWr6QzMKcEOQzVfZPwLxYa+zhrU40
/d0f+eVF5zedIMQ5OmyYqzY7sCYiEW+mrmPfxTl9TlStSF/VjZ5+gyyoRuwSv5dnLKEywnh8l64H
KTGuTEENMT+daO5acLbb36hABHf60ZQLumMrVlwp0daBnpFzJ/URRkaORGJnjsHh67eWdZKtWw5s
TSm44YD803F/TXWpuoLWgqZk4FAUmsOTck/jPSk7w8ErkedhSiykiMk1uSonidhkYzHh8bnfk7Gm
lxMoU0rvyjo/ecIddCGzIce/mx6UT2TJYvmKirJlr8y2VK/45f39Pq+arxBAn+72dCd8pfswXBas
ELwzp53TFRuiwPibMT1FrZ5KH/NODppwGmloLdeaG9UzpMcq1Yxt4FSnHf0oR3ggmoJwu47AlqLa
SOaikO8UoTMdCcVpwWKSUxoWQtQZBNvZKkuoLBpa469hj7eXXmD6/47T0vtiEuM3iyqOWpjIkbdu
baNdO1rqft2jK/qYZC0jQYOAEjbNHqhinzqF7AgueEX0htLtnjtH8/8Zk85QqhLaCqsOavip2uXt
511R0Zn1RDUjPv2Y+IfynvbvEv2Fv/qlnw80SDf0NaPHhPyFuAPc7+E5YJGs+7PE2I9b6m7lZyNE
G+642qIXoTmw84CkAUOIx+LS/vEmSkCs9B9LDvUhssOwzukdj6jT/+CzKfqzSfj58/Wz+fPvnD3B
ZhsDqvGLMvcfy+dzIDJU/90kXAzxbBLUmWWaOAeVksDzp7fNGTlEpGsg++6v7pem9PTOC3Km7oW8
NIE/f3p9JpBv1AWHV3wxCYqizJgdKhNgMcXVVyknNQnGZeX0b0wCBTPKEsA0u4u63nNLcOBf1MBw
gtzt5kAmAUypdkKTYHFGGbkO0HExLEMxoLjvH5JZfT4JFusEAGNfQJ7W0yNkIxbvWfX8r9qArs54
9aYKhvJVG6DBYQbomkondeXumpwNIOgzchI0lGodAC2yTmJNXBc2AG4dWABAVrP3uhNaAfgv+xfY
ABUjkw1R7x//cj8UbHayADEMn/fzPaFZMDDesTZgzaDEMwF8O/0kXNqA4syo84sOh55dvP/BCU0C
hZAXLL5/2R3ouHyTQieetbsu90UZJWgKyA7tEVNzBKoCMeJIK9CtGaEPTSaUe7vrYikoMlZAikyF
M3Fqz4+G2OiIQCCjBA2INuwGzOfZZmjMdBOFG8ATvXlMLiKAQlcZGxrr+kyDYhN8z7DSL+Ii2Dhm
JtwMQAGm9/yAeAB1jIoJVHtmiE4rGOhfdYU2caEN1kC1hy9Mbld8rRHub7hCGcgKf134ACJCk4AJ
bJ820UVAnU8dvQhkNBHZDofQ/0VMZFkw0gL+sKwhLuwD8Qnth3BB2WNnQZNnFO6JfaCM769zh+gI
5Ug6e1T69bprcruCUO3qb6qXnf5JwuTPT8tYPKpmNtv+6w6B1lBddGTStthdk3MI0P3rY22BoxLx
H09pDW7vIkJERRREFOHDEJBPaSkAPhx9UJZnCjsih6AhZXIRG9jODKgf6F/wuE9LZWrnZXX0LHBU
JGlGUyNNhd11ESDbMqcEgJUOTfLTXAq8JHtshEAGlXOSAzbyjwX/PE4kh0jGhCMEWcTumlycpAJZ
HD0LpIawKOuHwb9cEaQPVbIKwyxM7tysKhDUj4wWiZZtfCLA2NejZdsggSY7GMPw+eRmAfy+QC6P
ipnxC0BvwfYTD3XXxebg2JwpqCpQd/jhNybmHQ08+9hZIFmICpqjmUP64OLkZOE9iShhBRg+n1yg
QF5DALzH2QKzABDCNo1hj7iYBVaEiqgiLQhDIDE57yj4OsbOgm7M0FgjWfLM4p/vEaYzg06O5ihr
qlU2VRTIRtoC5QXE5iEuGRImol7xfBYIGg0oJtDGGvzC5FYE+9foDLNIsLMksISLpzdnFkQzsJEN
NjC5p9d6XZdx/kAhawYVta28fnyi3gzaRGwdf/iLae0N9C4KHc1Rs6Cb+AOaIWEmeH2H1Ge4HXp5
BwqjCR2fCBZHPz5LgF2ReBmoSncxn88dgSi2siVYhCJ9gDC5TYEkh8n6HWcEuDtKKNBH9mV1EYOf
zYIzI90i1sFgJJObBc3sOoLGzQL5Y3KHBFxD1ujCLXKUBsBHCpbWqu6anFukBqT1r2ZEVgm31/df
/5FBfG4Loq/bNKDltdgfxdXH6FPyC+JcM3ZFaDPTNkgvPuEPeNfPZ0EECKwW1UG+srt6PzypWSCM
GzsLwBA0R9UF7Ki7LmfBIIySkcV9wutM7hCpQtI+2hZIsZE5ErR7P971mS3gN8g2qPKwRUwPmEbE
r45NKJBc0kizYvMDIudij+iwWRY5d9WcohWMLr9p1OBVtkhFH/bIi7UA1HVG0zqGYk/QI5qiAX7U
7qgBtoGAg/70YV+4SLFaJJpttgXTHOZnclagwYQ0endE8REGRV7yEAldrAJSrBqyjgKS0vuKKdqC
Ovr4bFFZMqHgxC/21/nuiJ/kbCWQnE8usTO+Ke2OOrHSyBWh85DAMAW5Sz8JF0kECvJ8QtUBetan
3ZMlOK1ZcPogdkS8iF9AQBygWv+Qlyg9h7QbbhEiyCG52B9WJjULBDBjbUEjUqIBHNTj6ytClQFs
cogSVLvCEU/o+QVCbexa0Hh+6BnYIYcY6WJ3pABnOxSiiRL6+Zne7vAK6dVfBqfgFzs2UHuw9Ys9
kqo/ViBy2UO64S/sDv+FwfzoCFns/Wjb9YL4u+K1bpA/+8JTF8TLz4cOiNvtP/8hWj3OvihaQ/rf
3nX9J+K//3UGW+jM/dmHT+bf/c7wx4cHfPnTZ7/19FRP//PG3+Ub2AHb7oN2uM31Jqaj5H+izfdN
vHnZovHHnfzzH2f3+cwL/B8DF+HFuCIzP3rcHOKow/nAXVfF+IHDzaE418ZWHNGqMHbkxSbyf0/y
g3921z3yd/TYSZTkm23ydJfC+CAyw3WMH/lw2D2W/mNVPg3WDd41LowdfLmLNvUm3z0fuUeBjh55
aDp6k/z+BkHIKv5+Pu3w7f0CK4RRM/e3Z+8Try4OUGPv/3qX5N75LQ9AqLEj3zDjvv90h+JdKhpV
/qf/0Tev/Z2lfrvd7M8McICyjr3hW9gpDolfPN1hd8s9Hmj00Ietv7nwIj26ZPTISX1uFn2bw9hh
3730TX3tf/TADFA9hu3ZJPel5LFD3yWwAb+Y5h7bOHbs9xv/cOY9hsLv+HHzNtocts+nY6gjjh+6
KDaP+6rYleWZTQ8Qv9Hj+49739uct5z2MJnxQ7MXICNzZtlDaW382EXh8zdik2eT3sOcfsXoCapH
F0OLotjoodEjufAhQyPH2JHXu+85hE7ns93XsMYPfdyc71tDQWT8wPWbm02cFnv/fFtnfFFq+BXj
v93lxe7MUw25618x+Ptd4z+ebWMM/it29PWufvMtycOnORDbGEOL8/To+07ycv9msckTdspzc6EX
6pf9wHITXq59zRQZsrH3/2Hvn894n3IaPWwYEZGcn2rg2RV5nNFD5zvvsqu/S42MHfjjDkEzKMc3
F8eEoSNi7PCf98l29+a2eLG39UihscN/Sao/McQhc/JrfuClIQ6tg2OHv2f2d0WxOwsphmT4+LGb
81PlgMwZO+7XcrN/MmjhU4YK1thhf6K09SNz8fdSAg8+J5sL89Z67ObYm/452/rI+/73rijfvHrz
VHZJaI++eb94TFAqOIvcBrTG6LEh7oSG/ukmOzvpm+9/PvJrmaYfGdmX+acngpDX/th5ck184zHa
bfJ//QcAAP//</cx:binary>
              </cx:geoCache>
            </cx:geography>
          </cx:layoutPr>
          <cx:valueColors>
            <cx:minColor>
              <a:srgbClr val="002060"/>
            </cx:minColor>
            <cx:midColor>
              <a:schemeClr val="bg1">
                <a:lumMod val="95000"/>
              </a:schemeClr>
            </cx:midColor>
            <cx:maxColor>
              <a:srgbClr val="FF7453"/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1" fmlaLink="$A$4" max="10" min="1" page="10" val="7"/>
</file>

<file path=xl/ctrlProps/ctrlProp2.xml><?xml version="1.0" encoding="utf-8"?>
<formControlPr xmlns="http://schemas.microsoft.com/office/spreadsheetml/2009/9/main" objectType="Radio" checked="Checked" firstButton="1" fmlaLink="$N$5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146538</xdr:colOff>
      <xdr:row>25</xdr:row>
      <xdr:rowOff>152909</xdr:rowOff>
    </xdr:from>
    <xdr:to>
      <xdr:col>2</xdr:col>
      <xdr:colOff>504485</xdr:colOff>
      <xdr:row>42</xdr:row>
      <xdr:rowOff>7837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AD1358-759D-5E8A-F41E-4DE8BACE32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279400</xdr:colOff>
      <xdr:row>2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CF5E238-2B41-A641-6704-E999F3D6B29B}"/>
            </a:ext>
          </a:extLst>
        </xdr:cNvPr>
        <xdr:cNvSpPr/>
      </xdr:nvSpPr>
      <xdr:spPr>
        <a:xfrm>
          <a:off x="0" y="0"/>
          <a:ext cx="11468100" cy="533400"/>
        </a:xfrm>
        <a:prstGeom prst="round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3200" b="1">
              <a:solidFill>
                <a:schemeClr val="tx1"/>
              </a:solidFill>
            </a:rPr>
            <a:t>What</a:t>
          </a:r>
          <a:r>
            <a:rPr lang="en-AU" sz="3200" b="1" baseline="0">
              <a:solidFill>
                <a:schemeClr val="tx1"/>
              </a:solidFill>
            </a:rPr>
            <a:t> do wage and employment figures look like by industry?</a:t>
          </a:r>
          <a:endParaRPr lang="en-AU" sz="3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12700</xdr:colOff>
      <xdr:row>4</xdr:row>
      <xdr:rowOff>82550</xdr:rowOff>
    </xdr:from>
    <xdr:to>
      <xdr:col>2</xdr:col>
      <xdr:colOff>266700</xdr:colOff>
      <xdr:row>37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4425DF-46E4-4F0C-B417-8AF1B2A17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594600</xdr:colOff>
      <xdr:row>3</xdr:row>
      <xdr:rowOff>292100</xdr:rowOff>
    </xdr:from>
    <xdr:to>
      <xdr:col>7</xdr:col>
      <xdr:colOff>508000</xdr:colOff>
      <xdr:row>14</xdr:row>
      <xdr:rowOff>100935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B2A02E1-5B00-43C0-81C3-D26D36604F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353806</xdr:colOff>
      <xdr:row>15</xdr:row>
      <xdr:rowOff>7731</xdr:rowOff>
    </xdr:from>
    <xdr:to>
      <xdr:col>9</xdr:col>
      <xdr:colOff>246281</xdr:colOff>
      <xdr:row>23</xdr:row>
      <xdr:rowOff>81397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8CAAFFF-853B-4DE1-B410-6379523FF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350173</xdr:colOff>
      <xdr:row>12</xdr:row>
      <xdr:rowOff>142830</xdr:rowOff>
    </xdr:from>
    <xdr:to>
      <xdr:col>16</xdr:col>
      <xdr:colOff>191423</xdr:colOff>
      <xdr:row>33</xdr:row>
      <xdr:rowOff>110435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58EADB92-54C1-4577-8D85-E41459EA69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46840" y="2517178"/>
              <a:ext cx="5620670" cy="3888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U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397658</xdr:colOff>
      <xdr:row>23</xdr:row>
      <xdr:rowOff>170480</xdr:rowOff>
    </xdr:from>
    <xdr:to>
      <xdr:col>9</xdr:col>
      <xdr:colOff>264733</xdr:colOff>
      <xdr:row>38</xdr:row>
      <xdr:rowOff>56860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81E1C1-9B0A-3F67-333E-5418701D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349711</xdr:colOff>
      <xdr:row>7</xdr:row>
      <xdr:rowOff>46014</xdr:rowOff>
    </xdr:from>
    <xdr:to>
      <xdr:col>8</xdr:col>
      <xdr:colOff>147247</xdr:colOff>
      <xdr:row>9</xdr:row>
      <xdr:rowOff>128840</xdr:rowOff>
    </xdr:to>
    <xdr:sp macro="" textlink="'Data prep'!H18">
      <xdr:nvSpPr>
        <xdr:cNvPr id="10" name="TextBox 9">
          <a:extLst>
            <a:ext uri="{FF2B5EF4-FFF2-40B4-BE49-F238E27FC236}">
              <a16:creationId xmlns:a16="http://schemas.microsoft.com/office/drawing/2014/main" id="{F1A34B42-4FF9-908D-BBAE-3E1F6035BA42}"/>
            </a:ext>
          </a:extLst>
        </xdr:cNvPr>
        <xdr:cNvSpPr txBox="1"/>
      </xdr:nvSpPr>
      <xdr:spPr>
        <a:xfrm>
          <a:off x="5116812" y="1444855"/>
          <a:ext cx="1619710" cy="506159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FFE51EA-246B-4629-A6BC-F27E7DD20025}" type="TxLink">
            <a:rPr lang="en-US" sz="3200" b="1" i="0" u="none" strike="noStrike">
              <a:solidFill>
                <a:schemeClr val="accent2"/>
              </a:solidFill>
              <a:latin typeface="Calibri"/>
              <a:ea typeface="Calibri"/>
              <a:cs typeface="Calibri"/>
            </a:rPr>
            <a:pPr/>
            <a:t>10%</a:t>
          </a:fld>
          <a:endParaRPr lang="en-AU" sz="3200" b="1">
            <a:solidFill>
              <a:schemeClr val="accent2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12700</xdr:colOff>
          <xdr:row>3</xdr:row>
          <xdr:rowOff>88900</xdr:rowOff>
        </xdr:from>
        <xdr:to>
          <xdr:col>3</xdr:col>
          <xdr:colOff>260350</xdr:colOff>
          <xdr:row>3</xdr:row>
          <xdr:rowOff>321825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165100</xdr:colOff>
          <xdr:row>10</xdr:row>
          <xdr:rowOff>46013</xdr:rowOff>
        </xdr:from>
        <xdr:to>
          <xdr:col>10</xdr:col>
          <xdr:colOff>1130300</xdr:colOff>
          <xdr:row>11</xdr:row>
          <xdr:rowOff>71505</xdr:rowOff>
        </xdr:to>
        <xdr:sp macro="" textlink="">
          <xdr:nvSpPr>
            <xdr:cNvPr id="2053" name="Option Button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A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1656981</xdr:colOff>
          <xdr:row>10</xdr:row>
          <xdr:rowOff>17484</xdr:rowOff>
        </xdr:from>
        <xdr:to>
          <xdr:col>11</xdr:col>
          <xdr:colOff>489042</xdr:colOff>
          <xdr:row>11</xdr:row>
          <xdr:rowOff>47302</xdr:rowOff>
        </xdr:to>
        <xdr:sp macro="" textlink="">
          <xdr:nvSpPr>
            <xdr:cNvPr id="2054" name="Employees per 1000 capital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A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 capital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331303</xdr:colOff>
      <xdr:row>9</xdr:row>
      <xdr:rowOff>230070</xdr:rowOff>
    </xdr:from>
    <xdr:to>
      <xdr:col>10</xdr:col>
      <xdr:colOff>1702536</xdr:colOff>
      <xdr:row>12</xdr:row>
      <xdr:rowOff>18406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81B91B0-993C-BD2D-4125-7F9D41558BFC}"/>
            </a:ext>
          </a:extLst>
        </xdr:cNvPr>
        <xdr:cNvSpPr txBox="1"/>
      </xdr:nvSpPr>
      <xdr:spPr>
        <a:xfrm>
          <a:off x="8135361" y="2144273"/>
          <a:ext cx="1371233" cy="39572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400" b="1"/>
            <a:t>Average</a:t>
          </a:r>
          <a:r>
            <a:rPr lang="en-AU" sz="1400" b="1" baseline="0"/>
            <a:t> </a:t>
          </a:r>
          <a:r>
            <a:rPr lang="en-AU" sz="1400" b="1" baseline="0">
              <a:solidFill>
                <a:srgbClr val="002060"/>
              </a:solidFill>
            </a:rPr>
            <a:t>Wages</a:t>
          </a:r>
          <a:endParaRPr lang="en-AU" sz="1400" b="1">
            <a:solidFill>
              <a:srgbClr val="002060"/>
            </a:solidFill>
          </a:endParaRPr>
        </a:p>
      </xdr:txBody>
    </xdr:sp>
    <xdr:clientData/>
  </xdr:twoCellAnchor>
  <xdr:twoCellAnchor>
    <xdr:from>
      <xdr:col>10</xdr:col>
      <xdr:colOff>1868188</xdr:colOff>
      <xdr:row>9</xdr:row>
      <xdr:rowOff>211667</xdr:rowOff>
    </xdr:from>
    <xdr:to>
      <xdr:col>14</xdr:col>
      <xdr:colOff>9203</xdr:colOff>
      <xdr:row>11</xdr:row>
      <xdr:rowOff>174856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3BAAE3F-BA66-0F95-39DB-FE9CC03F43A0}"/>
            </a:ext>
          </a:extLst>
        </xdr:cNvPr>
        <xdr:cNvSpPr txBox="1"/>
      </xdr:nvSpPr>
      <xdr:spPr>
        <a:xfrm>
          <a:off x="9672246" y="2125870"/>
          <a:ext cx="2098261" cy="3865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400" b="1">
              <a:solidFill>
                <a:srgbClr val="FF7453"/>
              </a:solidFill>
            </a:rPr>
            <a:t>Employees</a:t>
          </a:r>
          <a:r>
            <a:rPr lang="en-AU" sz="1400" b="1" baseline="0">
              <a:solidFill>
                <a:srgbClr val="FF7453"/>
              </a:solidFill>
            </a:rPr>
            <a:t> </a:t>
          </a:r>
          <a:r>
            <a:rPr lang="en-AU" sz="1400" b="1" baseline="0"/>
            <a:t>per 1,000</a:t>
          </a:r>
        </a:p>
        <a:p>
          <a:endParaRPr lang="en-AU" sz="14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5157699</fb>
    <v>0</v>
  </rv>
  <rv s="0">
    <fb>7582384</fb>
    <v>0</v>
  </rv>
  <rv s="0">
    <fb>3088354</fb>
    <v>0</v>
  </rv>
  <rv s="0">
    <fb>39431263</fb>
    <v>0</v>
  </rv>
  <rv s="0">
    <fb>5957493</fb>
    <v>0</v>
  </rv>
  <rv s="0">
    <fb>3675069</fb>
    <v>0</v>
  </rv>
  <rv s="0">
    <fb>1051917</fb>
    <v>0</v>
  </rv>
  <rv s="0">
    <fb>23372215</fb>
    <v>0</v>
  </rv>
  <rv s="0">
    <fb>11180878</fb>
    <v>0</v>
  </rv>
  <rv s="0">
    <fb>2001619</fb>
    <v>0</v>
  </rv>
  <rv s="0">
    <fb>12710158</fb>
    <v>0</v>
  </rv>
  <rv s="0">
    <fb>6924275</fb>
    <v>0</v>
  </rv>
  <rv s="0">
    <fb>3241488</fb>
    <v>0</v>
  </rv>
  <rv s="0">
    <fb>2970606</fb>
    <v>0</v>
  </rv>
  <rv s="0">
    <fb>4588372</fb>
    <v>0</v>
  </rv>
  <rv s="0">
    <fb>4597740</fb>
    <v>0</v>
  </rv>
  <rv s="0">
    <fb>1405012</fb>
    <v>0</v>
  </rv>
  <rv s="0">
    <fb>6263220</fb>
    <v>0</v>
  </rv>
  <rv s="0">
    <fb>7136171</fb>
    <v>0</v>
  </rv>
  <rv s="0">
    <fb>10140459</fb>
    <v>0</v>
  </rv>
  <rv s="0">
    <fb>5793151</fb>
    <v>0</v>
  </rv>
  <rv s="0">
    <fb>2943045</fb>
    <v>0</v>
  </rv>
  <rv s="0">
    <fb>6245466</fb>
    <v>0</v>
  </rv>
  <rv s="0">
    <fb>1137233</fb>
    <v>0</v>
  </rv>
  <rv s="0">
    <fb>2005465</fb>
    <v>0</v>
  </rv>
  <rv s="0">
    <fb>3267467</fb>
    <v>0</v>
  </rv>
  <rv s="0">
    <fb>1409032</fb>
    <v>0</v>
  </rv>
  <rv s="0">
    <fb>9288994</fb>
    <v>0</v>
  </rv>
  <rv s="0">
    <fb>2130256</fb>
    <v>0</v>
  </rv>
  <rv s="0">
    <fb>20201249</fb>
    <v>0</v>
  </rv>
  <rv s="0">
    <fb>11046024</fb>
    <v>0</v>
  </rv>
  <rv s="0">
    <fb>796568</fb>
    <v>0</v>
  </rv>
  <rv s="0">
    <fb>11883304</fb>
    <v>0</v>
  </rv>
  <rv s="0">
    <fb>3959353</fb>
    <v>0</v>
  </rv>
  <rv s="0">
    <fb>4272371</fb>
    <v>0</v>
  </rv>
  <rv s="0">
    <fb>13078751</fb>
    <v>0</v>
  </rv>
  <rv s="0">
    <fb>1112308</fb>
    <v>0</v>
  </rv>
  <rv s="0">
    <fb>5478831</fb>
    <v>0</v>
  </rv>
  <rv s="0">
    <fb>924669</fb>
    <v>0</v>
  </rv>
  <rv s="0">
    <fb>7227750</fb>
    <v>0</v>
  </rv>
  <rv s="0">
    <fb>31290831</fb>
    <v>0</v>
  </rv>
  <rv s="0">
    <fb>3503613</fb>
    <v>0</v>
  </rv>
  <rv s="0">
    <fb>648493</fb>
    <v>0</v>
  </rv>
  <rv s="0">
    <fb>8811195</fb>
    <v>0</v>
  </rv>
  <rv s="0">
    <fb>7958180</fb>
    <v>0</v>
  </rv>
  <rv s="0">
    <fb>1769979</fb>
    <v>0</v>
  </rv>
  <rv s="0">
    <fb>5960975</fb>
    <v>0</v>
  </rv>
  <rv s="0">
    <fb>587618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Properties>
    <rPr n="NumberFormat" t="s"/>
  </richProperties>
  <richStyles>
    <rSty dxfid="0">
      <rpv i="0">#,##0</rpv>
    </rSty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F37" sqref="F37"/>
    </sheetView>
  </sheetViews>
  <sheetFormatPr defaultRowHeight="14.5" x14ac:dyDescent="0.35"/>
  <cols>
    <col min="1" max="1" width="9.08984375" customWidth="1"/>
    <col min="2" max="2" width="21.6328125" customWidth="1"/>
    <col min="3" max="3" width="18.6328125" customWidth="1"/>
    <col min="4" max="4" width="14.54296875" customWidth="1"/>
    <col min="5" max="5" width="10.6328125" customWidth="1"/>
    <col min="6" max="6" width="16.6328125" customWidth="1"/>
    <col min="7" max="18" width="9.08984375" customWidth="1"/>
  </cols>
  <sheetData>
    <row r="1" spans="1:6" x14ac:dyDescent="0.3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948164EF-B902-4A6C-8E3C-A935061C5153}" state="hidden">
      <selection activeCell="F150" sqref="F150"/>
      <pageMargins left="0.7" right="0.7" top="0.75" bottom="0.75" header="0.3" footer="0.3"/>
      <pageSetup orientation="portrait" r:id="rId1"/>
    </customSheetView>
    <customSheetView guid="{A1F01C08-243B-48FC-94A8-F102AEB1706D}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B19-A581-43E1-94C1-0024DDE4EF3D}">
  <dimension ref="A1:S50"/>
  <sheetViews>
    <sheetView zoomScale="52" zoomScaleNormal="52" workbookViewId="0">
      <selection activeCell="F37" sqref="F37"/>
    </sheetView>
  </sheetViews>
  <sheetFormatPr defaultRowHeight="14.5" x14ac:dyDescent="0.35"/>
  <cols>
    <col min="1" max="1" width="25" customWidth="1"/>
    <col min="2" max="2" width="19.90625" customWidth="1"/>
    <col min="4" max="4" width="22" customWidth="1"/>
    <col min="5" max="5" width="17" customWidth="1"/>
    <col min="6" max="6" width="13.81640625" customWidth="1"/>
    <col min="7" max="7" width="18.54296875" customWidth="1"/>
    <col min="8" max="8" width="17.453125" customWidth="1"/>
    <col min="9" max="9" width="10.08984375" customWidth="1"/>
    <col min="10" max="10" width="12" customWidth="1"/>
    <col min="11" max="11" width="12.26953125" customWidth="1"/>
    <col min="12" max="12" width="11.36328125" customWidth="1"/>
    <col min="14" max="14" width="12.54296875" customWidth="1"/>
    <col min="15" max="15" width="9.7265625" customWidth="1"/>
    <col min="16" max="16" width="11.36328125" customWidth="1"/>
    <col min="17" max="17" width="19.7265625" customWidth="1"/>
    <col min="18" max="18" width="17.08984375" customWidth="1"/>
    <col min="19" max="19" width="12.7265625" customWidth="1"/>
  </cols>
  <sheetData>
    <row r="1" spans="1:19" x14ac:dyDescent="0.35">
      <c r="A1" s="10" t="s">
        <v>64</v>
      </c>
      <c r="B1" s="10" t="s">
        <v>70</v>
      </c>
      <c r="D1" s="9" t="s">
        <v>67</v>
      </c>
      <c r="E1" s="7"/>
      <c r="G1" s="13" t="s">
        <v>71</v>
      </c>
      <c r="H1" s="11"/>
      <c r="J1" s="11"/>
      <c r="K1" s="11" t="s">
        <v>74</v>
      </c>
      <c r="L1" s="13"/>
      <c r="N1" s="11" t="s">
        <v>76</v>
      </c>
      <c r="O1" s="11"/>
      <c r="P1" s="11"/>
      <c r="Q1" s="11"/>
      <c r="R1" s="11"/>
      <c r="S1" s="11"/>
    </row>
    <row r="2" spans="1:19" x14ac:dyDescent="0.35">
      <c r="A2" s="6" t="s">
        <v>49</v>
      </c>
      <c r="B2" s="6" t="str">
        <f>Dashboard!B4</f>
        <v>Manufacturing</v>
      </c>
      <c r="D2" s="8" t="s">
        <v>68</v>
      </c>
      <c r="E2" s="8" t="s">
        <v>69</v>
      </c>
      <c r="F2" t="s">
        <v>83</v>
      </c>
      <c r="G2" s="8" t="s">
        <v>49</v>
      </c>
      <c r="H2" s="8" t="s">
        <v>62</v>
      </c>
      <c r="J2" s="8" t="s">
        <v>50</v>
      </c>
      <c r="K2" s="8" t="s">
        <v>75</v>
      </c>
      <c r="L2" s="8" t="s">
        <v>62</v>
      </c>
      <c r="N2" s="8" t="s">
        <v>0</v>
      </c>
      <c r="O2" s="8" t="s">
        <v>62</v>
      </c>
      <c r="P2" s="8" t="s">
        <v>77</v>
      </c>
      <c r="Q2" s="8" t="s">
        <v>81</v>
      </c>
      <c r="R2" s="8" t="s">
        <v>78</v>
      </c>
      <c r="S2" s="8" t="str">
        <f>B18</f>
        <v>Average wages</v>
      </c>
    </row>
    <row r="3" spans="1:19" x14ac:dyDescent="0.35">
      <c r="A3" t="s">
        <v>57</v>
      </c>
      <c r="D3" t="s">
        <v>53</v>
      </c>
      <c r="E3" s="12">
        <f>AVERAGEIFS(Data!F:F,Data!B:B,D3,Data!A:A,$B$15)</f>
        <v>93586.333333333328</v>
      </c>
      <c r="F3" s="22">
        <f>IF(D3=$B$2,E3,0)</f>
        <v>0</v>
      </c>
      <c r="G3" t="s">
        <v>54</v>
      </c>
      <c r="H3" s="1">
        <f>SUMIFS(Data!E:E,Data!B:B,G3,Data!A:A,'Data prep'!$B$15)</f>
        <v>26277342</v>
      </c>
      <c r="J3">
        <v>2017</v>
      </c>
      <c r="K3" s="12">
        <f>AVERAGEIFS(Data!F:F,Data!B:B,'Data prep'!$B$2,Data!A:A,'Data prep'!J3)</f>
        <v>62625.291666666664</v>
      </c>
      <c r="L3" s="1">
        <f>SUMIFS(Data!E:E,Data!B:B,'Data prep'!$B$2,Data!A:A,'Data prep'!J3)</f>
        <v>12378010</v>
      </c>
      <c r="N3" t="s">
        <v>1</v>
      </c>
      <c r="O3" s="1">
        <f>SUMIFS(Data!E:E,Data!B:B,'Data prep'!$B$2,Data!A:A,'Data prep'!$B$15,Data!C:C,'Data prep'!N3)</f>
        <v>258328</v>
      </c>
      <c r="P3" vm="1">
        <v>5157699</v>
      </c>
      <c r="Q3" s="15">
        <f>(O3/P3)*1000</f>
        <v>50.085900708823836</v>
      </c>
      <c r="R3" s="12">
        <f>AVERAGEIFS(Data!F:F,Data!B:B,'Data prep'!$B$2,Data!A:A,'Data prep'!$B$15,Data!C:C,'Data prep'!N3)</f>
        <v>60387</v>
      </c>
      <c r="S3" s="14">
        <f>IF($S$2=$R$2,-R3,Q3)</f>
        <v>-60387</v>
      </c>
    </row>
    <row r="4" spans="1:19" x14ac:dyDescent="0.35">
      <c r="A4" t="s">
        <v>51</v>
      </c>
      <c r="D4" t="s">
        <v>56</v>
      </c>
      <c r="E4" s="12">
        <f>AVERAGEIFS(Data!F:F,Data!B:B,D4,Data!A:A,$B$15)</f>
        <v>90040.666666666672</v>
      </c>
      <c r="F4" s="22">
        <f t="shared" ref="F4:F12" si="0">IF(D4=$B$2,E4,0)</f>
        <v>0</v>
      </c>
      <c r="G4" t="s">
        <v>58</v>
      </c>
      <c r="H4" s="1">
        <f>SUMIFS(Data!E:E,Data!B:B,G4,Data!A:A,'Data prep'!$B$15)</f>
        <v>22035033</v>
      </c>
      <c r="J4">
        <v>2018</v>
      </c>
      <c r="K4" s="12">
        <f>AVERAGEIFS(Data!F:F,Data!B:B,'Data prep'!$B$2,Data!A:A,'Data prep'!J4)</f>
        <v>64166.541666666664</v>
      </c>
      <c r="L4" s="1">
        <f>SUMIFS(Data!E:E,Data!B:B,'Data prep'!$B$2,Data!A:A,'Data prep'!J4)</f>
        <v>12619732</v>
      </c>
      <c r="N4" t="s">
        <v>2</v>
      </c>
      <c r="O4" s="1">
        <f>SUMIFS(Data!E:E,Data!B:B,'Data prep'!$B$2,Data!A:A,'Data prep'!$B$15,Data!C:C,'Data prep'!N4)</f>
        <v>177110</v>
      </c>
      <c r="P4" vm="2">
        <v>7582384</v>
      </c>
      <c r="Q4" s="15">
        <f t="shared" ref="Q4:Q50" si="1">(O4/P4)*1000</f>
        <v>23.358088959883855</v>
      </c>
      <c r="R4" s="12">
        <f>AVERAGEIFS(Data!F:F,Data!B:B,'Data prep'!$B$2,Data!A:A,'Data prep'!$B$15,Data!C:C,'Data prep'!N4)</f>
        <v>82375</v>
      </c>
      <c r="S4" s="14">
        <f t="shared" ref="S4:S50" si="2">IF($S$2=$R$2,-R4,Q4)</f>
        <v>-82375</v>
      </c>
    </row>
    <row r="5" spans="1:19" x14ac:dyDescent="0.35">
      <c r="A5" t="s">
        <v>58</v>
      </c>
      <c r="D5" t="s">
        <v>57</v>
      </c>
      <c r="E5" s="12">
        <f>AVERAGEIFS(Data!F:F,Data!B:B,D5,Data!A:A,$B$15)</f>
        <v>74713.0625</v>
      </c>
      <c r="F5" s="22">
        <f t="shared" si="0"/>
        <v>0</v>
      </c>
      <c r="G5" t="s">
        <v>57</v>
      </c>
      <c r="H5" s="1">
        <f>SUMIFS(Data!E:E,Data!B:B,G5,Data!A:A,'Data prep'!$B$15)</f>
        <v>20065896</v>
      </c>
      <c r="J5">
        <v>2019</v>
      </c>
      <c r="K5" s="12">
        <f>AVERAGEIFS(Data!F:F,Data!B:B,'Data prep'!$B$2,Data!A:A,'Data prep'!J5)</f>
        <v>65480.25</v>
      </c>
      <c r="L5" s="1">
        <f>SUMIFS(Data!E:E,Data!B:B,'Data prep'!$B$2,Data!A:A,'Data prep'!J5)</f>
        <v>12747753</v>
      </c>
      <c r="N5" t="s">
        <v>3</v>
      </c>
      <c r="O5" s="1">
        <f>SUMIFS(Data!E:E,Data!B:B,'Data prep'!$B$2,Data!A:A,'Data prep'!$B$15,Data!C:C,'Data prep'!N5)</f>
        <v>154922</v>
      </c>
      <c r="P5" vm="3">
        <v>3088354</v>
      </c>
      <c r="Q5" s="15">
        <f t="shared" si="1"/>
        <v>50.163290866267275</v>
      </c>
      <c r="R5" s="12">
        <f>AVERAGEIFS(Data!F:F,Data!B:B,'Data prep'!$B$2,Data!A:A,'Data prep'!$B$15,Data!C:C,'Data prep'!N5)</f>
        <v>51570</v>
      </c>
      <c r="S5" s="14">
        <f t="shared" si="2"/>
        <v>-51570</v>
      </c>
    </row>
    <row r="6" spans="1:19" x14ac:dyDescent="0.35">
      <c r="A6" t="s">
        <v>56</v>
      </c>
      <c r="D6" t="s">
        <v>52</v>
      </c>
      <c r="E6" s="12">
        <f>AVERAGEIFS(Data!F:F,Data!B:B,D6,Data!A:A,$B$15)</f>
        <v>68427.875</v>
      </c>
      <c r="F6" s="22">
        <f t="shared" si="0"/>
        <v>68427.875</v>
      </c>
      <c r="G6" t="s">
        <v>59</v>
      </c>
      <c r="H6" s="1">
        <f>SUMIFS(Data!E:E,Data!B:B,G6,Data!A:A,'Data prep'!$B$15)</f>
        <v>12649500</v>
      </c>
      <c r="J6">
        <v>2020</v>
      </c>
      <c r="K6" s="12">
        <f>AVERAGEIFS(Data!F:F,Data!B:B,'Data prep'!$B$2,Data!A:A,'Data prep'!J6)</f>
        <v>68427.875</v>
      </c>
      <c r="L6" s="1">
        <f>SUMIFS(Data!E:E,Data!B:B,'Data prep'!$B$2,Data!A:A,'Data prep'!J6)</f>
        <v>12058694</v>
      </c>
      <c r="N6" t="s">
        <v>4</v>
      </c>
      <c r="O6" s="1">
        <f>SUMIFS(Data!E:E,Data!B:B,'Data prep'!$B$2,Data!A:A,'Data prep'!$B$15,Data!C:C,'Data prep'!N6)</f>
        <v>1263780</v>
      </c>
      <c r="P6" vm="4">
        <v>39431263</v>
      </c>
      <c r="Q6" s="15">
        <f t="shared" si="1"/>
        <v>32.050203413469156</v>
      </c>
      <c r="R6" s="12">
        <f>AVERAGEIFS(Data!F:F,Data!B:B,'Data prep'!$B$2,Data!A:A,'Data prep'!$B$15,Data!C:C,'Data prep'!N6)</f>
        <v>109888</v>
      </c>
      <c r="S6" s="14">
        <f t="shared" si="2"/>
        <v>-109888</v>
      </c>
    </row>
    <row r="7" spans="1:19" x14ac:dyDescent="0.35">
      <c r="A7" t="s">
        <v>53</v>
      </c>
      <c r="D7" t="s">
        <v>51</v>
      </c>
      <c r="E7" s="12">
        <f>AVERAGEIFS(Data!F:F,Data!B:B,D7,Data!A:A,$B$15)</f>
        <v>63896.895833333336</v>
      </c>
      <c r="F7" s="22">
        <f t="shared" si="0"/>
        <v>0</v>
      </c>
      <c r="G7" t="s">
        <v>52</v>
      </c>
      <c r="H7" s="1">
        <f>SUMIFS(Data!E:E,Data!B:B,G7,Data!A:A,'Data prep'!$B$15)</f>
        <v>12058694</v>
      </c>
      <c r="N7" t="s">
        <v>5</v>
      </c>
      <c r="O7" s="1">
        <f>SUMIFS(Data!E:E,Data!B:B,'Data prep'!$B$2,Data!A:A,'Data prep'!$B$15,Data!C:C,'Data prep'!N7)</f>
        <v>146473</v>
      </c>
      <c r="P7" vm="5">
        <v>5957493</v>
      </c>
      <c r="Q7" s="15">
        <f t="shared" si="1"/>
        <v>24.58634865370383</v>
      </c>
      <c r="R7" s="12">
        <f>AVERAGEIFS(Data!F:F,Data!B:B,'Data prep'!$B$2,Data!A:A,'Data prep'!$B$15,Data!C:C,'Data prep'!N7)</f>
        <v>77207</v>
      </c>
      <c r="S7" s="14">
        <f t="shared" si="2"/>
        <v>-77207</v>
      </c>
    </row>
    <row r="8" spans="1:19" x14ac:dyDescent="0.35">
      <c r="A8" t="s">
        <v>59</v>
      </c>
      <c r="D8" t="s">
        <v>55</v>
      </c>
      <c r="E8" s="12">
        <f>AVERAGEIFS(Data!F:F,Data!B:B,D8,Data!A:A,$B$15)</f>
        <v>55605.9375</v>
      </c>
      <c r="F8" s="22">
        <f t="shared" si="0"/>
        <v>0</v>
      </c>
      <c r="G8" t="s">
        <v>56</v>
      </c>
      <c r="H8" s="1">
        <f>SUMIFS(Data!E:E,Data!B:B,G8,Data!A:A,'Data prep'!$B$15)</f>
        <v>8142043</v>
      </c>
      <c r="N8" t="s">
        <v>6</v>
      </c>
      <c r="O8" s="1">
        <f>SUMIFS(Data!E:E,Data!B:B,'Data prep'!$B$2,Data!A:A,'Data prep'!$B$15,Data!C:C,'Data prep'!N8)</f>
        <v>153812</v>
      </c>
      <c r="P8" vm="6">
        <v>3675069</v>
      </c>
      <c r="Q8" s="15">
        <f t="shared" si="1"/>
        <v>41.852819634134761</v>
      </c>
      <c r="R8" s="12">
        <f>AVERAGEIFS(Data!F:F,Data!B:B,'Data prep'!$B$2,Data!A:A,'Data prep'!$B$15,Data!C:C,'Data prep'!N8)</f>
        <v>87706</v>
      </c>
      <c r="S8" s="14">
        <f t="shared" si="2"/>
        <v>-87706</v>
      </c>
    </row>
    <row r="9" spans="1:19" x14ac:dyDescent="0.35">
      <c r="A9" t="s">
        <v>52</v>
      </c>
      <c r="D9" t="s">
        <v>58</v>
      </c>
      <c r="E9" s="12">
        <f>AVERAGEIFS(Data!F:F,Data!B:B,D9,Data!A:A,$B$15)</f>
        <v>53607.208333333336</v>
      </c>
      <c r="F9" s="22">
        <f t="shared" si="0"/>
        <v>0</v>
      </c>
      <c r="G9" t="s">
        <v>51</v>
      </c>
      <c r="H9" s="1">
        <f>SUMIFS(Data!E:E,Data!B:B,G9,Data!A:A,'Data prep'!$B$15)</f>
        <v>7136444</v>
      </c>
      <c r="N9" t="s">
        <v>7</v>
      </c>
      <c r="O9" s="1">
        <f>SUMIFS(Data!E:E,Data!B:B,'Data prep'!$B$2,Data!A:A,'Data prep'!$B$15,Data!C:C,'Data prep'!N9)</f>
        <v>25520</v>
      </c>
      <c r="P9" vm="7">
        <v>1051917</v>
      </c>
      <c r="Q9" s="15">
        <f t="shared" si="1"/>
        <v>24.260469219529678</v>
      </c>
      <c r="R9" s="12">
        <f>AVERAGEIFS(Data!F:F,Data!B:B,'Data prep'!$B$2,Data!A:A,'Data prep'!$B$15,Data!C:C,'Data prep'!N9)</f>
        <v>68049</v>
      </c>
      <c r="S9" s="14">
        <f t="shared" si="2"/>
        <v>-68049</v>
      </c>
    </row>
    <row r="10" spans="1:19" x14ac:dyDescent="0.35">
      <c r="A10" t="s">
        <v>55</v>
      </c>
      <c r="D10" t="s">
        <v>54</v>
      </c>
      <c r="E10" s="12">
        <f>AVERAGEIFS(Data!F:F,Data!B:B,D10,Data!A:A,$B$15)</f>
        <v>49366.8125</v>
      </c>
      <c r="F10" s="22">
        <f t="shared" si="0"/>
        <v>0</v>
      </c>
      <c r="G10" t="s">
        <v>60</v>
      </c>
      <c r="H10" s="1">
        <f>SUMIFS(Data!E:E,Data!B:B,G10,Data!A:A,'Data prep'!$B$15)</f>
        <v>3843699</v>
      </c>
      <c r="N10" t="s">
        <v>8</v>
      </c>
      <c r="O10" s="1">
        <f>SUMIFS(Data!E:E,Data!B:B,'Data prep'!$B$2,Data!A:A,'Data prep'!$B$15,Data!C:C,'Data prep'!N10)</f>
        <v>376070</v>
      </c>
      <c r="P10" vm="8">
        <v>23372215</v>
      </c>
      <c r="Q10" s="15">
        <f t="shared" si="1"/>
        <v>16.090473239271503</v>
      </c>
      <c r="R10" s="12">
        <f>AVERAGEIFS(Data!F:F,Data!B:B,'Data prep'!$B$2,Data!A:A,'Data prep'!$B$15,Data!C:C,'Data prep'!N10)</f>
        <v>66758</v>
      </c>
      <c r="S10" s="14">
        <f t="shared" si="2"/>
        <v>-66758</v>
      </c>
    </row>
    <row r="11" spans="1:19" x14ac:dyDescent="0.35">
      <c r="A11" t="s">
        <v>60</v>
      </c>
      <c r="D11" t="s">
        <v>60</v>
      </c>
      <c r="E11" s="12">
        <f>AVERAGEIFS(Data!F:F,Data!B:B,D11,Data!A:A,$B$15)</f>
        <v>40790.1875</v>
      </c>
      <c r="F11" s="22">
        <f t="shared" si="0"/>
        <v>0</v>
      </c>
      <c r="G11" t="s">
        <v>53</v>
      </c>
      <c r="H11" s="1">
        <f>SUMIFS(Data!E:E,Data!B:B,G11,Data!A:A,'Data prep'!$B$15)</f>
        <v>2677815</v>
      </c>
      <c r="N11" t="s">
        <v>9</v>
      </c>
      <c r="O11" s="1">
        <f>SUMIFS(Data!E:E,Data!B:B,'Data prep'!$B$2,Data!A:A,'Data prep'!$B$15,Data!C:C,'Data prep'!N11)</f>
        <v>382938</v>
      </c>
      <c r="P11" vm="9">
        <v>11180878</v>
      </c>
      <c r="Q11" s="15">
        <f t="shared" si="1"/>
        <v>34.249367536252521</v>
      </c>
      <c r="R11" s="12">
        <f>AVERAGEIFS(Data!F:F,Data!B:B,'Data prep'!$B$2,Data!A:A,'Data prep'!$B$15,Data!C:C,'Data prep'!N11)</f>
        <v>60184</v>
      </c>
      <c r="S11" s="14">
        <f t="shared" si="2"/>
        <v>-60184</v>
      </c>
    </row>
    <row r="12" spans="1:19" x14ac:dyDescent="0.35">
      <c r="A12" t="s">
        <v>54</v>
      </c>
      <c r="D12" t="s">
        <v>59</v>
      </c>
      <c r="E12" s="12">
        <f>AVERAGEIFS(Data!F:F,Data!B:B,D12,Data!A:A,$B$15)</f>
        <v>23286.416666666668</v>
      </c>
      <c r="F12" s="22">
        <f t="shared" si="0"/>
        <v>0</v>
      </c>
      <c r="G12" t="s">
        <v>55</v>
      </c>
      <c r="H12" s="1">
        <f>SUMIFS(Data!E:E,Data!B:B,G12,Data!A:A,'Data prep'!$B$15)</f>
        <v>1762873</v>
      </c>
      <c r="N12" t="s">
        <v>10</v>
      </c>
      <c r="O12" s="1">
        <f>SUMIFS(Data!E:E,Data!B:B,'Data prep'!$B$2,Data!A:A,'Data prep'!$B$15,Data!C:C,'Data prep'!N12)</f>
        <v>67700</v>
      </c>
      <c r="P12" vm="10">
        <v>2001619</v>
      </c>
      <c r="Q12" s="15">
        <f t="shared" si="1"/>
        <v>33.822620588633498</v>
      </c>
      <c r="R12" s="12">
        <f>AVERAGEIFS(Data!F:F,Data!B:B,'Data prep'!$B$2,Data!A:A,'Data prep'!$B$15,Data!C:C,'Data prep'!N12)</f>
        <v>65603</v>
      </c>
      <c r="S12" s="14">
        <f t="shared" si="2"/>
        <v>-65603</v>
      </c>
    </row>
    <row r="13" spans="1:19" x14ac:dyDescent="0.35">
      <c r="G13" s="5"/>
      <c r="N13" t="s">
        <v>11</v>
      </c>
      <c r="O13" s="1">
        <f>SUMIFS(Data!E:E,Data!B:B,'Data prep'!$B$2,Data!A:A,'Data prep'!$B$15,Data!C:C,'Data prep'!N13)</f>
        <v>554712</v>
      </c>
      <c r="P13" vm="11">
        <v>12710158</v>
      </c>
      <c r="Q13" s="15">
        <f t="shared" si="1"/>
        <v>43.643202547128048</v>
      </c>
      <c r="R13" s="12">
        <f>AVERAGEIFS(Data!F:F,Data!B:B,'Data prep'!$B$2,Data!A:A,'Data prep'!$B$15,Data!C:C,'Data prep'!N13)</f>
        <v>74855</v>
      </c>
      <c r="S13" s="14">
        <f t="shared" si="2"/>
        <v>-74855</v>
      </c>
    </row>
    <row r="14" spans="1:19" x14ac:dyDescent="0.35">
      <c r="A14" s="10" t="s">
        <v>65</v>
      </c>
      <c r="G14" s="13" t="s">
        <v>72</v>
      </c>
      <c r="H14" s="11"/>
      <c r="N14" t="s">
        <v>12</v>
      </c>
      <c r="O14" s="1">
        <f>SUMIFS(Data!E:E,Data!B:B,'Data prep'!$B$2,Data!A:A,'Data prep'!$B$15,Data!C:C,'Data prep'!N14)</f>
        <v>504460</v>
      </c>
      <c r="P14" vm="12">
        <v>6924275</v>
      </c>
      <c r="Q14" s="15">
        <f t="shared" si="1"/>
        <v>72.85383668326287</v>
      </c>
      <c r="R14" s="12">
        <f>AVERAGEIFS(Data!F:F,Data!B:B,'Data prep'!$B$2,Data!A:A,'Data prep'!$B$15,Data!C:C,'Data prep'!N14)</f>
        <v>65092</v>
      </c>
      <c r="S14" s="14">
        <f t="shared" si="2"/>
        <v>-65092</v>
      </c>
    </row>
    <row r="15" spans="1:19" x14ac:dyDescent="0.35">
      <c r="A15" s="4" t="s">
        <v>66</v>
      </c>
      <c r="B15" s="5">
        <v>2020</v>
      </c>
      <c r="G15" s="8" t="s">
        <v>49</v>
      </c>
      <c r="H15" s="8" t="s">
        <v>62</v>
      </c>
      <c r="N15" t="s">
        <v>13</v>
      </c>
      <c r="O15" s="1">
        <f>SUMIFS(Data!E:E,Data!B:B,'Data prep'!$B$2,Data!A:A,'Data prep'!$B$15,Data!C:C,'Data prep'!N15)</f>
        <v>216615</v>
      </c>
      <c r="P15" vm="13">
        <v>3241488</v>
      </c>
      <c r="Q15" s="15">
        <f t="shared" si="1"/>
        <v>66.825791118153148</v>
      </c>
      <c r="R15" s="12">
        <f>AVERAGEIFS(Data!F:F,Data!B:B,'Data prep'!$B$2,Data!A:A,'Data prep'!$B$15,Data!C:C,'Data prep'!N15)</f>
        <v>63103</v>
      </c>
      <c r="S15" s="14">
        <f t="shared" si="2"/>
        <v>-63103</v>
      </c>
    </row>
    <row r="16" spans="1:19" x14ac:dyDescent="0.35">
      <c r="G16" t="str">
        <f>B2</f>
        <v>Manufacturing</v>
      </c>
      <c r="H16" s="1">
        <f>VLOOKUP(B2,G3:H12,2,TRUE)</f>
        <v>12058694</v>
      </c>
      <c r="N16" t="s">
        <v>14</v>
      </c>
      <c r="O16" s="1">
        <f>SUMIFS(Data!E:E,Data!B:B,'Data prep'!$B$2,Data!A:A,'Data prep'!$B$15,Data!C:C,'Data prep'!N16)</f>
        <v>158784</v>
      </c>
      <c r="P16" vm="14">
        <v>2970606</v>
      </c>
      <c r="Q16" s="15">
        <f t="shared" si="1"/>
        <v>53.451719952090585</v>
      </c>
      <c r="R16" s="12">
        <f>AVERAGEIFS(Data!F:F,Data!B:B,'Data prep'!$B$2,Data!A:A,'Data prep'!$B$15,Data!C:C,'Data prep'!N16)</f>
        <v>62958</v>
      </c>
      <c r="S16" s="14">
        <f t="shared" si="2"/>
        <v>-62958</v>
      </c>
    </row>
    <row r="17" spans="1:19" x14ac:dyDescent="0.35">
      <c r="A17" s="10" t="s">
        <v>79</v>
      </c>
      <c r="D17" t="str">
        <f>INDEX(D3:D12,3)</f>
        <v>Business Services</v>
      </c>
      <c r="G17" t="s">
        <v>73</v>
      </c>
      <c r="H17" s="1">
        <f>(SUM(H3:H12)-H16)</f>
        <v>104590645</v>
      </c>
      <c r="N17" t="s">
        <v>15</v>
      </c>
      <c r="O17" s="1">
        <f>SUMIFS(Data!E:E,Data!B:B,'Data prep'!$B$2,Data!A:A,'Data prep'!$B$15,Data!C:C,'Data prep'!N17)</f>
        <v>235564</v>
      </c>
      <c r="P17" vm="15">
        <v>4588372</v>
      </c>
      <c r="Q17" s="15">
        <f t="shared" si="1"/>
        <v>51.339342145754529</v>
      </c>
      <c r="R17" s="12">
        <f>AVERAGEIFS(Data!F:F,Data!B:B,'Data prep'!$B$2,Data!A:A,'Data prep'!$B$15,Data!C:C,'Data prep'!N17)</f>
        <v>62902</v>
      </c>
      <c r="S17" s="14">
        <f t="shared" si="2"/>
        <v>-62902</v>
      </c>
    </row>
    <row r="18" spans="1:19" x14ac:dyDescent="0.35">
      <c r="A18" t="s">
        <v>80</v>
      </c>
      <c r="B18" t="str">
        <f>IF(Dashboard!$N$5=1,'Data prep'!R2,'Data prep'!Q2)</f>
        <v>Average wages</v>
      </c>
      <c r="G18" s="16" t="s">
        <v>82</v>
      </c>
      <c r="H18" s="21">
        <f>H16/SUM(H16:H17)</f>
        <v>0.10337558792339149</v>
      </c>
      <c r="N18" t="s">
        <v>16</v>
      </c>
      <c r="O18" s="1">
        <f>SUMIFS(Data!E:E,Data!B:B,'Data prep'!$B$2,Data!A:A,'Data prep'!$B$15,Data!C:C,'Data prep'!N18)</f>
        <v>131430</v>
      </c>
      <c r="P18" vm="16">
        <v>4597740</v>
      </c>
      <c r="Q18" s="15">
        <f t="shared" si="1"/>
        <v>28.585783450129846</v>
      </c>
      <c r="R18" s="12">
        <f>AVERAGEIFS(Data!F:F,Data!B:B,'Data prep'!$B$2,Data!A:A,'Data prep'!$B$15,Data!C:C,'Data prep'!N18)</f>
        <v>78183</v>
      </c>
      <c r="S18" s="14">
        <f t="shared" si="2"/>
        <v>-78183</v>
      </c>
    </row>
    <row r="19" spans="1:19" x14ac:dyDescent="0.35">
      <c r="N19" t="s">
        <v>17</v>
      </c>
      <c r="O19" s="1">
        <f>SUMIFS(Data!E:E,Data!B:B,'Data prep'!$B$2,Data!A:A,'Data prep'!$B$15,Data!C:C,'Data prep'!N19)</f>
        <v>50166</v>
      </c>
      <c r="P19" vm="17">
        <v>1405012</v>
      </c>
      <c r="Q19" s="15">
        <f t="shared" si="1"/>
        <v>35.705033124272248</v>
      </c>
      <c r="R19" s="12">
        <f>AVERAGEIFS(Data!F:F,Data!B:B,'Data prep'!$B$2,Data!A:A,'Data prep'!$B$15,Data!C:C,'Data prep'!N19)</f>
        <v>61682</v>
      </c>
      <c r="S19" s="14">
        <f t="shared" si="2"/>
        <v>-61682</v>
      </c>
    </row>
    <row r="20" spans="1:19" x14ac:dyDescent="0.35">
      <c r="N20" t="s">
        <v>18</v>
      </c>
      <c r="O20" s="1">
        <f>SUMIFS(Data!E:E,Data!B:B,'Data prep'!$B$2,Data!A:A,'Data prep'!$B$15,Data!C:C,'Data prep'!N20)</f>
        <v>108500</v>
      </c>
      <c r="P20" vm="18">
        <v>6263220</v>
      </c>
      <c r="Q20" s="15">
        <f t="shared" si="1"/>
        <v>17.323357633932705</v>
      </c>
      <c r="R20" s="12">
        <f>AVERAGEIFS(Data!F:F,Data!B:B,'Data prep'!$B$2,Data!A:A,'Data prep'!$B$15,Data!C:C,'Data prep'!N20)</f>
        <v>85426</v>
      </c>
      <c r="S20" s="14">
        <f t="shared" si="2"/>
        <v>-85426</v>
      </c>
    </row>
    <row r="21" spans="1:19" x14ac:dyDescent="0.35">
      <c r="N21" t="s">
        <v>19</v>
      </c>
      <c r="O21" s="1">
        <f>SUMIFS(Data!E:E,Data!B:B,'Data prep'!$B$2,Data!A:A,'Data prep'!$B$15,Data!C:C,'Data prep'!N21)</f>
        <v>229741</v>
      </c>
      <c r="P21" vm="19">
        <v>7136171</v>
      </c>
      <c r="Q21" s="15">
        <f>(O21/P21)*1000</f>
        <v>32.193875399005989</v>
      </c>
      <c r="R21" s="12">
        <f>AVERAGEIFS(Data!F:F,Data!B:B,'Data prep'!$B$2,Data!A:A,'Data prep'!$B$15,Data!C:C,'Data prep'!N21)</f>
        <v>96190</v>
      </c>
      <c r="S21" s="14">
        <f t="shared" si="2"/>
        <v>-96190</v>
      </c>
    </row>
    <row r="22" spans="1:19" x14ac:dyDescent="0.35">
      <c r="N22" t="s">
        <v>20</v>
      </c>
      <c r="O22" s="1">
        <f>SUMIFS(Data!E:E,Data!B:B,'Data prep'!$B$2,Data!A:A,'Data prep'!$B$15,Data!C:C,'Data prep'!N22)</f>
        <v>554767</v>
      </c>
      <c r="P22" vm="20">
        <v>10140459</v>
      </c>
      <c r="Q22" s="15">
        <f t="shared" si="1"/>
        <v>54.708273067323674</v>
      </c>
      <c r="R22" s="12">
        <f>AVERAGEIFS(Data!F:F,Data!B:B,'Data prep'!$B$2,Data!A:A,'Data prep'!$B$15,Data!C:C,'Data prep'!N22)</f>
        <v>70769</v>
      </c>
      <c r="S22" s="14">
        <f t="shared" si="2"/>
        <v>-70769</v>
      </c>
    </row>
    <row r="23" spans="1:19" x14ac:dyDescent="0.35">
      <c r="N23" t="s">
        <v>21</v>
      </c>
      <c r="O23" s="1">
        <f>SUMIFS(Data!E:E,Data!B:B,'Data prep'!$B$2,Data!A:A,'Data prep'!$B$15,Data!C:C,'Data prep'!N23)</f>
        <v>309006</v>
      </c>
      <c r="P23" vm="21">
        <v>5793151</v>
      </c>
      <c r="Q23" s="15">
        <f t="shared" si="1"/>
        <v>53.339883597026905</v>
      </c>
      <c r="R23" s="12">
        <f>AVERAGEIFS(Data!F:F,Data!B:B,'Data prep'!$B$2,Data!A:A,'Data prep'!$B$15,Data!C:C,'Data prep'!N23)</f>
        <v>70870</v>
      </c>
      <c r="S23" s="14">
        <f t="shared" si="2"/>
        <v>-70870</v>
      </c>
    </row>
    <row r="24" spans="1:19" x14ac:dyDescent="0.35">
      <c r="N24" t="s">
        <v>22</v>
      </c>
      <c r="O24" s="1">
        <f>SUMIFS(Data!E:E,Data!B:B,'Data prep'!$B$2,Data!A:A,'Data prep'!$B$15,Data!C:C,'Data prep'!N24)</f>
        <v>139480</v>
      </c>
      <c r="P24" vm="22">
        <v>2943045</v>
      </c>
      <c r="Q24" s="15">
        <f t="shared" si="1"/>
        <v>47.393091169180217</v>
      </c>
      <c r="R24" s="12">
        <f>AVERAGEIFS(Data!F:F,Data!B:B,'Data prep'!$B$2,Data!A:A,'Data prep'!$B$15,Data!C:C,'Data prep'!N24)</f>
        <v>51918</v>
      </c>
      <c r="S24" s="14">
        <f t="shared" si="2"/>
        <v>-51918</v>
      </c>
    </row>
    <row r="25" spans="1:19" x14ac:dyDescent="0.35">
      <c r="N25" t="s">
        <v>23</v>
      </c>
      <c r="O25" s="1">
        <f>SUMIFS(Data!E:E,Data!B:B,'Data prep'!$B$2,Data!A:A,'Data prep'!$B$15,Data!C:C,'Data prep'!N25)</f>
        <v>266452</v>
      </c>
      <c r="P25" vm="23">
        <v>6245466</v>
      </c>
      <c r="Q25" s="15">
        <f t="shared" si="1"/>
        <v>42.663269642329332</v>
      </c>
      <c r="R25" s="12">
        <f>AVERAGEIFS(Data!F:F,Data!B:B,'Data prep'!$B$2,Data!A:A,'Data prep'!$B$15,Data!C:C,'Data prep'!N25)</f>
        <v>61836</v>
      </c>
      <c r="S25" s="14">
        <f t="shared" si="2"/>
        <v>-61836</v>
      </c>
    </row>
    <row r="26" spans="1:19" x14ac:dyDescent="0.35">
      <c r="N26" t="s">
        <v>24</v>
      </c>
      <c r="O26" s="1">
        <f>SUMIFS(Data!E:E,Data!B:B,'Data prep'!$B$2,Data!A:A,'Data prep'!$B$15,Data!C:C,'Data prep'!N26)</f>
        <v>20421</v>
      </c>
      <c r="P26" vm="24">
        <v>1137233</v>
      </c>
      <c r="Q26" s="15">
        <f t="shared" si="1"/>
        <v>17.95674237381434</v>
      </c>
      <c r="R26" s="12">
        <f>AVERAGEIFS(Data!F:F,Data!B:B,'Data prep'!$B$2,Data!A:A,'Data prep'!$B$15,Data!C:C,'Data prep'!N26)</f>
        <v>54178</v>
      </c>
      <c r="S26" s="14">
        <f t="shared" si="2"/>
        <v>-54178</v>
      </c>
    </row>
    <row r="27" spans="1:19" x14ac:dyDescent="0.35">
      <c r="N27" t="s">
        <v>25</v>
      </c>
      <c r="O27" s="1">
        <f>SUMIFS(Data!E:E,Data!B:B,'Data prep'!$B$2,Data!A:A,'Data prep'!$B$15,Data!C:C,'Data prep'!N27)</f>
        <v>97530</v>
      </c>
      <c r="P27" vm="25">
        <v>2005465</v>
      </c>
      <c r="Q27" s="15">
        <f t="shared" si="1"/>
        <v>48.632112751905417</v>
      </c>
      <c r="R27" s="12">
        <f>AVERAGEIFS(Data!F:F,Data!B:B,'Data prep'!$B$2,Data!A:A,'Data prep'!$B$15,Data!C:C,'Data prep'!N27)</f>
        <v>56492</v>
      </c>
      <c r="S27" s="14">
        <f t="shared" si="2"/>
        <v>-56492</v>
      </c>
    </row>
    <row r="28" spans="1:19" x14ac:dyDescent="0.35">
      <c r="N28" t="s">
        <v>26</v>
      </c>
      <c r="O28" s="1">
        <f>SUMIFS(Data!E:E,Data!B:B,'Data prep'!$B$2,Data!A:A,'Data prep'!$B$15,Data!C:C,'Data prep'!N28)</f>
        <v>55673</v>
      </c>
      <c r="P28" vm="26">
        <v>3267467</v>
      </c>
      <c r="Q28" s="15">
        <f t="shared" si="1"/>
        <v>17.038580649781618</v>
      </c>
      <c r="R28" s="12">
        <f>AVERAGEIFS(Data!F:F,Data!B:B,'Data prep'!$B$2,Data!A:A,'Data prep'!$B$15,Data!C:C,'Data prep'!N28)</f>
        <v>66821</v>
      </c>
      <c r="S28" s="14">
        <f t="shared" si="2"/>
        <v>-66821</v>
      </c>
    </row>
    <row r="29" spans="1:19" x14ac:dyDescent="0.35">
      <c r="N29" t="s">
        <v>27</v>
      </c>
      <c r="O29" s="1">
        <f>SUMIFS(Data!E:E,Data!B:B,'Data prep'!$B$2,Data!A:A,'Data prep'!$B$15,Data!C:C,'Data prep'!N29)</f>
        <v>67282</v>
      </c>
      <c r="P29" vm="27">
        <v>1409032</v>
      </c>
      <c r="Q29" s="15">
        <f t="shared" si="1"/>
        <v>47.750512408518759</v>
      </c>
      <c r="R29" s="12">
        <f>AVERAGEIFS(Data!F:F,Data!B:B,'Data prep'!$B$2,Data!A:A,'Data prep'!$B$15,Data!C:C,'Data prep'!N29)</f>
        <v>77769</v>
      </c>
      <c r="S29" s="14">
        <f t="shared" si="2"/>
        <v>-77769</v>
      </c>
    </row>
    <row r="30" spans="1:19" x14ac:dyDescent="0.35">
      <c r="N30" t="s">
        <v>28</v>
      </c>
      <c r="O30" s="1">
        <f>SUMIFS(Data!E:E,Data!B:B,'Data prep'!$B$2,Data!A:A,'Data prep'!$B$15,Data!C:C,'Data prep'!N30)</f>
        <v>235850</v>
      </c>
      <c r="P30" vm="28">
        <v>9288994</v>
      </c>
      <c r="Q30" s="15">
        <f t="shared" si="1"/>
        <v>25.390262928364471</v>
      </c>
      <c r="R30" s="12">
        <f>AVERAGEIFS(Data!F:F,Data!B:B,'Data prep'!$B$2,Data!A:A,'Data prep'!$B$15,Data!C:C,'Data prep'!N30)</f>
        <v>86277</v>
      </c>
      <c r="S30" s="14">
        <f t="shared" si="2"/>
        <v>-86277</v>
      </c>
    </row>
    <row r="31" spans="1:19" x14ac:dyDescent="0.35">
      <c r="N31" t="s">
        <v>29</v>
      </c>
      <c r="O31" s="1">
        <f>SUMIFS(Data!E:E,Data!B:B,'Data prep'!$B$2,Data!A:A,'Data prep'!$B$15,Data!C:C,'Data prep'!N31)</f>
        <v>27201</v>
      </c>
      <c r="P31" vm="29">
        <v>2130256</v>
      </c>
      <c r="Q31" s="15">
        <f t="shared" si="1"/>
        <v>12.768887870753563</v>
      </c>
      <c r="R31" s="12">
        <f>AVERAGEIFS(Data!F:F,Data!B:B,'Data prep'!$B$2,Data!A:A,'Data prep'!$B$15,Data!C:C,'Data prep'!N31)</f>
        <v>58794</v>
      </c>
      <c r="S31" s="14">
        <f t="shared" si="2"/>
        <v>-58794</v>
      </c>
    </row>
    <row r="32" spans="1:19" x14ac:dyDescent="0.35">
      <c r="N32" t="s">
        <v>30</v>
      </c>
      <c r="O32" s="1">
        <f>SUMIFS(Data!E:E,Data!B:B,'Data prep'!$B$2,Data!A:A,'Data prep'!$B$15,Data!C:C,'Data prep'!N32)</f>
        <v>399337</v>
      </c>
      <c r="P32" vm="30">
        <v>20201249</v>
      </c>
      <c r="Q32" s="15">
        <f t="shared" si="1"/>
        <v>19.767936131077835</v>
      </c>
      <c r="R32" s="12">
        <f>AVERAGEIFS(Data!F:F,Data!B:B,'Data prep'!$B$2,Data!A:A,'Data prep'!$B$15,Data!C:C,'Data prep'!N32)</f>
        <v>73103</v>
      </c>
      <c r="S32" s="14">
        <f t="shared" si="2"/>
        <v>-73103</v>
      </c>
    </row>
    <row r="33" spans="14:19" x14ac:dyDescent="0.35">
      <c r="N33" t="s">
        <v>31</v>
      </c>
      <c r="O33" s="1">
        <f>SUMIFS(Data!E:E,Data!B:B,'Data prep'!$B$2,Data!A:A,'Data prep'!$B$15,Data!C:C,'Data prep'!N33)</f>
        <v>452637</v>
      </c>
      <c r="P33" vm="31">
        <v>11046024</v>
      </c>
      <c r="Q33" s="15">
        <f t="shared" si="1"/>
        <v>40.977368870464161</v>
      </c>
      <c r="R33" s="12">
        <f>AVERAGEIFS(Data!F:F,Data!B:B,'Data prep'!$B$2,Data!A:A,'Data prep'!$B$15,Data!C:C,'Data prep'!N33)</f>
        <v>63281</v>
      </c>
      <c r="S33" s="14">
        <f t="shared" si="2"/>
        <v>-63281</v>
      </c>
    </row>
    <row r="34" spans="14:19" x14ac:dyDescent="0.35">
      <c r="N34" t="s">
        <v>32</v>
      </c>
      <c r="O34" s="1">
        <f>SUMIFS(Data!E:E,Data!B:B,'Data prep'!$B$2,Data!A:A,'Data prep'!$B$15,Data!C:C,'Data prep'!N34)</f>
        <v>25259</v>
      </c>
      <c r="P34" vm="32">
        <v>796568</v>
      </c>
      <c r="Q34" s="15">
        <f t="shared" si="1"/>
        <v>31.709784977553703</v>
      </c>
      <c r="R34" s="12">
        <f>AVERAGEIFS(Data!F:F,Data!B:B,'Data prep'!$B$2,Data!A:A,'Data prep'!$B$15,Data!C:C,'Data prep'!N34)</f>
        <v>57695</v>
      </c>
      <c r="S34" s="14">
        <f t="shared" si="2"/>
        <v>-57695</v>
      </c>
    </row>
    <row r="35" spans="14:19" x14ac:dyDescent="0.35">
      <c r="N35" t="s">
        <v>33</v>
      </c>
      <c r="O35" s="1">
        <f>SUMIFS(Data!E:E,Data!B:B,'Data prep'!$B$2,Data!A:A,'Data prep'!$B$15,Data!C:C,'Data prep'!N35)</f>
        <v>653028</v>
      </c>
      <c r="P35" vm="33">
        <v>11883304</v>
      </c>
      <c r="Q35" s="15">
        <f t="shared" si="1"/>
        <v>54.953403531543081</v>
      </c>
      <c r="R35" s="12">
        <f>AVERAGEIFS(Data!F:F,Data!B:B,'Data prep'!$B$2,Data!A:A,'Data prep'!$B$15,Data!C:C,'Data prep'!N35)</f>
        <v>64995</v>
      </c>
      <c r="S35" s="14">
        <f t="shared" si="2"/>
        <v>-64995</v>
      </c>
    </row>
    <row r="36" spans="14:19" x14ac:dyDescent="0.35">
      <c r="N36" t="s">
        <v>34</v>
      </c>
      <c r="O36" s="1">
        <f>SUMIFS(Data!E:E,Data!B:B,'Data prep'!$B$2,Data!A:A,'Data prep'!$B$15,Data!C:C,'Data prep'!N36)</f>
        <v>131206</v>
      </c>
      <c r="P36" vm="34">
        <v>3959353</v>
      </c>
      <c r="Q36" s="15">
        <f t="shared" si="1"/>
        <v>33.13824253609112</v>
      </c>
      <c r="R36" s="12">
        <f>AVERAGEIFS(Data!F:F,Data!B:B,'Data prep'!$B$2,Data!A:A,'Data prep'!$B$15,Data!C:C,'Data prep'!N36)</f>
        <v>60915</v>
      </c>
      <c r="S36" s="14">
        <f t="shared" si="2"/>
        <v>-60915</v>
      </c>
    </row>
    <row r="37" spans="14:19" x14ac:dyDescent="0.35">
      <c r="N37" t="s">
        <v>35</v>
      </c>
      <c r="O37" s="1">
        <f>SUMIFS(Data!E:E,Data!B:B,'Data prep'!$B$2,Data!A:A,'Data prep'!$B$15,Data!C:C,'Data prep'!N37)</f>
        <v>184947</v>
      </c>
      <c r="P37" vm="35">
        <v>4272371</v>
      </c>
      <c r="Q37" s="15">
        <f t="shared" si="1"/>
        <v>43.289077657347647</v>
      </c>
      <c r="R37" s="12">
        <f>AVERAGEIFS(Data!F:F,Data!B:B,'Data prep'!$B$2,Data!A:A,'Data prep'!$B$15,Data!C:C,'Data prep'!N37)</f>
        <v>74927</v>
      </c>
      <c r="S37" s="14">
        <f t="shared" si="2"/>
        <v>-74927</v>
      </c>
    </row>
    <row r="38" spans="14:19" x14ac:dyDescent="0.35">
      <c r="N38" t="s">
        <v>36</v>
      </c>
      <c r="O38" s="1">
        <f>SUMIFS(Data!E:E,Data!B:B,'Data prep'!$B$2,Data!A:A,'Data prep'!$B$15,Data!C:C,'Data prep'!N38)</f>
        <v>537402</v>
      </c>
      <c r="P38" vm="36">
        <v>13078751</v>
      </c>
      <c r="Q38" s="15">
        <f t="shared" si="1"/>
        <v>41.089703443394555</v>
      </c>
      <c r="R38" s="12">
        <f>AVERAGEIFS(Data!F:F,Data!B:B,'Data prep'!$B$2,Data!A:A,'Data prep'!$B$15,Data!C:C,'Data prep'!N38)</f>
        <v>66931</v>
      </c>
      <c r="S38" s="14">
        <f t="shared" si="2"/>
        <v>-66931</v>
      </c>
    </row>
    <row r="39" spans="14:19" x14ac:dyDescent="0.35">
      <c r="N39" t="s">
        <v>37</v>
      </c>
      <c r="O39" s="1">
        <f>SUMIFS(Data!E:E,Data!B:B,'Data prep'!$B$2,Data!A:A,'Data prep'!$B$15,Data!C:C,'Data prep'!N39)</f>
        <v>37411</v>
      </c>
      <c r="P39" vm="37">
        <v>1112308</v>
      </c>
      <c r="Q39" s="15">
        <f t="shared" si="1"/>
        <v>33.633669810879724</v>
      </c>
      <c r="R39" s="12">
        <f>AVERAGEIFS(Data!F:F,Data!B:B,'Data prep'!$B$2,Data!A:A,'Data prep'!$B$15,Data!C:C,'Data prep'!N39)</f>
        <v>63645</v>
      </c>
      <c r="S39" s="14">
        <f t="shared" si="2"/>
        <v>-63645</v>
      </c>
    </row>
    <row r="40" spans="14:19" x14ac:dyDescent="0.35">
      <c r="N40" t="s">
        <v>38</v>
      </c>
      <c r="O40" s="1">
        <f>SUMIFS(Data!E:E,Data!B:B,'Data prep'!$B$2,Data!A:A,'Data prep'!$B$15,Data!C:C,'Data prep'!N40)</f>
        <v>244395</v>
      </c>
      <c r="P40" vm="38">
        <v>5478831</v>
      </c>
      <c r="Q40" s="15">
        <f t="shared" si="1"/>
        <v>44.607143385149129</v>
      </c>
      <c r="R40" s="12">
        <f>AVERAGEIFS(Data!F:F,Data!B:B,'Data prep'!$B$2,Data!A:A,'Data prep'!$B$15,Data!C:C,'Data prep'!N40)</f>
        <v>61779</v>
      </c>
      <c r="S40" s="14">
        <f t="shared" si="2"/>
        <v>-61779</v>
      </c>
    </row>
    <row r="41" spans="14:19" x14ac:dyDescent="0.35">
      <c r="N41" t="s">
        <v>39</v>
      </c>
      <c r="O41" s="1">
        <f>SUMIFS(Data!E:E,Data!B:B,'Data prep'!$B$2,Data!A:A,'Data prep'!$B$15,Data!C:C,'Data prep'!N41)</f>
        <v>43135</v>
      </c>
      <c r="P41" vm="39">
        <v>924669</v>
      </c>
      <c r="Q41" s="15">
        <f t="shared" si="1"/>
        <v>46.649125254550547</v>
      </c>
      <c r="R41" s="12">
        <f>AVERAGEIFS(Data!F:F,Data!B:B,'Data prep'!$B$2,Data!A:A,'Data prep'!$B$15,Data!C:C,'Data prep'!N41)</f>
        <v>53285</v>
      </c>
      <c r="S41" s="14">
        <f t="shared" si="2"/>
        <v>-53285</v>
      </c>
    </row>
    <row r="42" spans="14:19" x14ac:dyDescent="0.35">
      <c r="N42" t="s">
        <v>40</v>
      </c>
      <c r="O42" s="1">
        <f>SUMIFS(Data!E:E,Data!B:B,'Data prep'!$B$2,Data!A:A,'Data prep'!$B$15,Data!C:C,'Data prep'!N42)</f>
        <v>334972</v>
      </c>
      <c r="P42" vm="40">
        <v>7227750</v>
      </c>
      <c r="Q42" s="15">
        <f t="shared" si="1"/>
        <v>46.345266507557682</v>
      </c>
      <c r="R42" s="12">
        <f>AVERAGEIFS(Data!F:F,Data!B:B,'Data prep'!$B$2,Data!A:A,'Data prep'!$B$15,Data!C:C,'Data prep'!N42)</f>
        <v>63122</v>
      </c>
      <c r="S42" s="14">
        <f t="shared" si="2"/>
        <v>-63122</v>
      </c>
    </row>
    <row r="43" spans="14:19" x14ac:dyDescent="0.35">
      <c r="N43" t="s">
        <v>41</v>
      </c>
      <c r="O43" s="1">
        <f>SUMIFS(Data!E:E,Data!B:B,'Data prep'!$B$2,Data!A:A,'Data prep'!$B$15,Data!C:C,'Data prep'!N43)</f>
        <v>867807</v>
      </c>
      <c r="P43" vm="41">
        <v>31290831</v>
      </c>
      <c r="Q43" s="15">
        <f t="shared" si="1"/>
        <v>27.733587516419746</v>
      </c>
      <c r="R43" s="12">
        <f>AVERAGEIFS(Data!F:F,Data!B:B,'Data prep'!$B$2,Data!A:A,'Data prep'!$B$15,Data!C:C,'Data prep'!N43)</f>
        <v>81206</v>
      </c>
      <c r="S43" s="14">
        <f t="shared" si="2"/>
        <v>-81206</v>
      </c>
    </row>
    <row r="44" spans="14:19" x14ac:dyDescent="0.35">
      <c r="N44" t="s">
        <v>42</v>
      </c>
      <c r="O44" s="1">
        <f>SUMIFS(Data!E:E,Data!B:B,'Data prep'!$B$2,Data!A:A,'Data prep'!$B$15,Data!C:C,'Data prep'!N44)</f>
        <v>135571</v>
      </c>
      <c r="P44" vm="42">
        <v>3503613</v>
      </c>
      <c r="Q44" s="15">
        <f t="shared" si="1"/>
        <v>38.694627517365646</v>
      </c>
      <c r="R44" s="12">
        <f>AVERAGEIFS(Data!F:F,Data!B:B,'Data prep'!$B$2,Data!A:A,'Data prep'!$B$15,Data!C:C,'Data prep'!N44)</f>
        <v>61796</v>
      </c>
      <c r="S44" s="14">
        <f t="shared" si="2"/>
        <v>-61796</v>
      </c>
    </row>
    <row r="45" spans="14:19" x14ac:dyDescent="0.35">
      <c r="N45" t="s">
        <v>43</v>
      </c>
      <c r="O45" s="1">
        <f>SUMIFS(Data!E:E,Data!B:B,'Data prep'!$B$2,Data!A:A,'Data prep'!$B$15,Data!C:C,'Data prep'!N45)</f>
        <v>28176</v>
      </c>
      <c r="P45" vm="43">
        <v>648493</v>
      </c>
      <c r="Q45" s="15">
        <f t="shared" si="1"/>
        <v>43.448425811843762</v>
      </c>
      <c r="R45" s="12">
        <f>AVERAGEIFS(Data!F:F,Data!B:B,'Data prep'!$B$2,Data!A:A,'Data prep'!$B$15,Data!C:C,'Data prep'!N45)</f>
        <v>62352</v>
      </c>
      <c r="S45" s="14">
        <f t="shared" si="2"/>
        <v>-62352</v>
      </c>
    </row>
    <row r="46" spans="14:19" x14ac:dyDescent="0.35">
      <c r="N46" t="s">
        <v>44</v>
      </c>
      <c r="O46" s="1">
        <f>SUMIFS(Data!E:E,Data!B:B,'Data prep'!$B$2,Data!A:A,'Data prep'!$B$15,Data!C:C,'Data prep'!N46)</f>
        <v>232300</v>
      </c>
      <c r="P46" vm="44">
        <v>8811195</v>
      </c>
      <c r="Q46" s="15">
        <f t="shared" si="1"/>
        <v>26.364187831502992</v>
      </c>
      <c r="R46" s="12">
        <f>AVERAGEIFS(Data!F:F,Data!B:B,'Data prep'!$B$2,Data!A:A,'Data prep'!$B$15,Data!C:C,'Data prep'!N46)</f>
        <v>63958</v>
      </c>
      <c r="S46" s="14">
        <f t="shared" si="2"/>
        <v>-63958</v>
      </c>
    </row>
    <row r="47" spans="14:19" x14ac:dyDescent="0.35">
      <c r="N47" t="s">
        <v>45</v>
      </c>
      <c r="O47" s="1">
        <f>SUMIFS(Data!E:E,Data!B:B,'Data prep'!$B$2,Data!A:A,'Data prep'!$B$15,Data!C:C,'Data prep'!N47)</f>
        <v>268553</v>
      </c>
      <c r="P47" vm="45">
        <v>7958180</v>
      </c>
      <c r="Q47" s="15">
        <f t="shared" si="1"/>
        <v>33.745529756803691</v>
      </c>
      <c r="R47" s="12">
        <f>AVERAGEIFS(Data!F:F,Data!B:B,'Data prep'!$B$2,Data!A:A,'Data prep'!$B$15,Data!C:C,'Data prep'!N47)</f>
        <v>82000</v>
      </c>
      <c r="S47" s="14">
        <f t="shared" si="2"/>
        <v>-82000</v>
      </c>
    </row>
    <row r="48" spans="14:19" x14ac:dyDescent="0.35">
      <c r="N48" t="s">
        <v>46</v>
      </c>
      <c r="O48" s="1">
        <f>SUMIFS(Data!E:E,Data!B:B,'Data prep'!$B$2,Data!A:A,'Data prep'!$B$15,Data!C:C,'Data prep'!N48)</f>
        <v>44429</v>
      </c>
      <c r="P48" vm="46">
        <v>1769979</v>
      </c>
      <c r="Q48" s="15">
        <f t="shared" si="1"/>
        <v>25.101427757052484</v>
      </c>
      <c r="R48" s="12">
        <f>AVERAGEIFS(Data!F:F,Data!B:B,'Data prep'!$B$2,Data!A:A,'Data prep'!$B$15,Data!C:C,'Data prep'!N48)</f>
        <v>62359</v>
      </c>
      <c r="S48" s="14">
        <f t="shared" si="2"/>
        <v>-62359</v>
      </c>
    </row>
    <row r="49" spans="14:19" x14ac:dyDescent="0.35">
      <c r="N49" t="s">
        <v>47</v>
      </c>
      <c r="O49" s="1">
        <f>SUMIFS(Data!E:E,Data!B:B,'Data prep'!$B$2,Data!A:A,'Data prep'!$B$15,Data!C:C,'Data prep'!N49)</f>
        <v>458262</v>
      </c>
      <c r="P49" vm="47">
        <v>5960975</v>
      </c>
      <c r="Q49" s="15">
        <f t="shared" si="1"/>
        <v>76.877020957142079</v>
      </c>
      <c r="R49" s="12">
        <f>AVERAGEIFS(Data!F:F,Data!B:B,'Data prep'!$B$2,Data!A:A,'Data prep'!$B$15,Data!C:C,'Data prep'!N49)</f>
        <v>61039</v>
      </c>
      <c r="S49" s="14">
        <f t="shared" si="2"/>
        <v>-61039</v>
      </c>
    </row>
    <row r="50" spans="14:19" x14ac:dyDescent="0.35">
      <c r="N50" t="s">
        <v>48</v>
      </c>
      <c r="O50" s="1">
        <f>SUMIFS(Data!E:E,Data!B:B,'Data prep'!$B$2,Data!A:A,'Data prep'!$B$15,Data!C:C,'Data prep'!N50)</f>
        <v>9580</v>
      </c>
      <c r="P50" vm="48">
        <v>587618</v>
      </c>
      <c r="Q50" s="15">
        <f t="shared" si="1"/>
        <v>16.303108482041054</v>
      </c>
      <c r="R50" s="12">
        <f>AVERAGEIFS(Data!F:F,Data!B:B,'Data prep'!$B$2,Data!A:A,'Data prep'!$B$15,Data!C:C,'Data prep'!N50)</f>
        <v>70308</v>
      </c>
      <c r="S50" s="14">
        <f t="shared" si="2"/>
        <v>-70308</v>
      </c>
    </row>
  </sheetData>
  <autoFilter ref="E2:E12" xr:uid="{D43A1B19-A581-43E1-94C1-0024DDE4EF3D}">
    <sortState xmlns:xlrd2="http://schemas.microsoft.com/office/spreadsheetml/2017/richdata2" ref="E3:E12">
      <sortCondition descending="1" ref="E2:E12"/>
    </sortState>
  </autoFilter>
  <sortState xmlns:xlrd2="http://schemas.microsoft.com/office/spreadsheetml/2017/richdata2" ref="G2:H12">
    <sortCondition descending="1" ref="H2:H12"/>
  </sortState>
  <dataValidations count="1">
    <dataValidation type="list" allowBlank="1" showInputMessage="1" showErrorMessage="1" sqref="B18" xr:uid="{4F6BBCE1-2917-476D-91EC-8B91199E53E2}">
      <formula1>$Q$2:$R$2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1EE8-A6F7-49C4-8D8A-05924E7392C4}">
  <dimension ref="A1:R45"/>
  <sheetViews>
    <sheetView showGridLines="0" tabSelected="1" zoomScale="50" zoomScaleNormal="50" workbookViewId="0">
      <selection activeCell="N35" sqref="N35"/>
    </sheetView>
  </sheetViews>
  <sheetFormatPr defaultColWidth="0" defaultRowHeight="14.5" zeroHeight="1" x14ac:dyDescent="0.35"/>
  <cols>
    <col min="1" max="1" width="9.54296875" customWidth="1"/>
    <col min="2" max="2" width="24.54296875" bestFit="1" customWidth="1"/>
    <col min="3" max="3" width="8.7265625" customWidth="1"/>
    <col min="4" max="4" width="16.90625" bestFit="1" customWidth="1"/>
    <col min="5" max="10" width="8.7265625" customWidth="1"/>
    <col min="11" max="11" width="30.54296875" bestFit="1" customWidth="1"/>
    <col min="12" max="17" width="8.7265625" customWidth="1"/>
    <col min="19" max="16384" width="8.7265625" hidden="1"/>
  </cols>
  <sheetData>
    <row r="1" spans="1:17" x14ac:dyDescent="0.35"/>
    <row r="2" spans="1:17" x14ac:dyDescent="0.35"/>
    <row r="3" spans="1:17" x14ac:dyDescent="0.35">
      <c r="N3" s="23"/>
      <c r="O3" s="23"/>
      <c r="P3" s="23"/>
    </row>
    <row r="4" spans="1:17" ht="26" x14ac:dyDescent="0.6">
      <c r="A4" s="27">
        <v>7</v>
      </c>
      <c r="B4" s="25" t="str" cm="1">
        <f t="array" ref="B4">INDEX('Data prep'!D3:D12,11-Dashboard!A4)</f>
        <v>Manufacturing</v>
      </c>
      <c r="C4" s="26"/>
      <c r="D4" s="19"/>
      <c r="E4" s="20"/>
      <c r="F4" s="20"/>
      <c r="G4" s="19"/>
      <c r="N4" s="23"/>
      <c r="O4" s="23"/>
      <c r="P4" s="23"/>
    </row>
    <row r="5" spans="1:17" x14ac:dyDescent="0.35">
      <c r="N5" s="23">
        <v>1</v>
      </c>
      <c r="O5" s="23"/>
      <c r="P5" s="23"/>
    </row>
    <row r="6" spans="1:17" ht="18.5" x14ac:dyDescent="0.45">
      <c r="B6" s="17"/>
      <c r="E6" s="17"/>
      <c r="N6" s="23"/>
      <c r="O6" s="23"/>
      <c r="P6" s="23"/>
    </row>
    <row r="7" spans="1:17" x14ac:dyDescent="0.35">
      <c r="Q7" s="18"/>
    </row>
    <row r="8" spans="1:17" ht="26" x14ac:dyDescent="0.6">
      <c r="O8" s="24"/>
    </row>
    <row r="9" spans="1:17" x14ac:dyDescent="0.35">
      <c r="L9" s="19"/>
      <c r="M9" s="19"/>
      <c r="N9" s="19"/>
      <c r="O9" s="18"/>
    </row>
    <row r="10" spans="1:17" ht="18.5" x14ac:dyDescent="0.45">
      <c r="K10" s="17"/>
    </row>
    <row r="11" spans="1:17" x14ac:dyDescent="0.35">
      <c r="O11" s="18"/>
    </row>
    <row r="12" spans="1:17" x14ac:dyDescent="0.35"/>
    <row r="13" spans="1:17" x14ac:dyDescent="0.35"/>
    <row r="14" spans="1:17" x14ac:dyDescent="0.35"/>
    <row r="15" spans="1:17" x14ac:dyDescent="0.35"/>
    <row r="16" spans="1:17" x14ac:dyDescent="0.35"/>
    <row r="17" spans="5:5" x14ac:dyDescent="0.35"/>
    <row r="18" spans="5:5" ht="18.5" x14ac:dyDescent="0.45">
      <c r="E18" s="17"/>
    </row>
    <row r="19" spans="5:5" x14ac:dyDescent="0.35"/>
    <row r="20" spans="5:5" x14ac:dyDescent="0.35"/>
    <row r="21" spans="5:5" x14ac:dyDescent="0.35"/>
    <row r="22" spans="5:5" x14ac:dyDescent="0.35"/>
    <row r="23" spans="5:5" x14ac:dyDescent="0.35"/>
    <row r="24" spans="5:5" x14ac:dyDescent="0.35"/>
    <row r="25" spans="5:5" x14ac:dyDescent="0.35"/>
    <row r="26" spans="5:5" x14ac:dyDescent="0.35"/>
    <row r="27" spans="5:5" x14ac:dyDescent="0.35"/>
    <row r="28" spans="5:5" x14ac:dyDescent="0.35"/>
    <row r="29" spans="5:5" x14ac:dyDescent="0.35"/>
    <row r="30" spans="5:5" x14ac:dyDescent="0.35"/>
    <row r="31" spans="5:5" x14ac:dyDescent="0.35"/>
    <row r="32" spans="5:5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  <row r="40" customFormat="1" hidden="1" x14ac:dyDescent="0.35"/>
    <row r="41" customFormat="1" hidden="1" x14ac:dyDescent="0.35"/>
    <row r="42" customFormat="1" hidden="1" x14ac:dyDescent="0.35"/>
    <row r="43" customFormat="1" hidden="1" x14ac:dyDescent="0.35"/>
    <row r="44" customFormat="1" hidden="1" x14ac:dyDescent="0.35"/>
    <row r="45" customFormat="1" hidden="1" x14ac:dyDescent="0.35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Spinner 4">
              <controlPr defaultSize="0" autoPict="0">
                <anchor moveWithCells="1" sizeWithCells="1">
                  <from>
                    <xdr:col>3</xdr:col>
                    <xdr:colOff>12700</xdr:colOff>
                    <xdr:row>3</xdr:row>
                    <xdr:rowOff>88900</xdr:rowOff>
                  </from>
                  <to>
                    <xdr:col>3</xdr:col>
                    <xdr:colOff>260350</xdr:colOff>
                    <xdr:row>3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" name="Option Button 5">
              <controlPr defaultSize="0" autoFill="0" autoLine="0" autoPict="0">
                <anchor moveWithCells="1">
                  <from>
                    <xdr:col>10</xdr:col>
                    <xdr:colOff>165100</xdr:colOff>
                    <xdr:row>10</xdr:row>
                    <xdr:rowOff>44450</xdr:rowOff>
                  </from>
                  <to>
                    <xdr:col>10</xdr:col>
                    <xdr:colOff>1130300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Employees per 1000 capital">
              <controlPr defaultSize="0" autoFill="0" autoLine="0" autoPict="0">
                <anchor moveWithCells="1">
                  <from>
                    <xdr:col>10</xdr:col>
                    <xdr:colOff>1657350</xdr:colOff>
                    <xdr:row>10</xdr:row>
                    <xdr:rowOff>19050</xdr:rowOff>
                  </from>
                  <to>
                    <xdr:col>11</xdr:col>
                    <xdr:colOff>488950</xdr:colOff>
                    <xdr:row>11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prep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Siddharth Abhiram</cp:lastModifiedBy>
  <dcterms:created xsi:type="dcterms:W3CDTF">2021-09-21T20:47:02Z</dcterms:created>
  <dcterms:modified xsi:type="dcterms:W3CDTF">2025-10-24T06:57:31Z</dcterms:modified>
</cp:coreProperties>
</file>