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artha/Desktop/github/Excel/titanic/"/>
    </mc:Choice>
  </mc:AlternateContent>
  <xr:revisionPtr revIDLastSave="0" documentId="13_ncr:1_{912EB13F-8076-634C-8CA2-305A63D08E64}" xr6:coauthVersionLast="47" xr6:coauthVersionMax="47" xr10:uidLastSave="{00000000-0000-0000-0000-000000000000}"/>
  <bookViews>
    <workbookView xWindow="0" yWindow="740" windowWidth="30240" windowHeight="18900" activeTab="3" xr2:uid="{B8CB3CC4-5670-F548-AEC0-3179547ABF2C}"/>
  </bookViews>
  <sheets>
    <sheet name="Combined_raw_Data" sheetId="1" r:id="rId1"/>
    <sheet name="Cleaned_Data" sheetId="2" r:id="rId2"/>
    <sheet name="Cleaned_Ticket" sheetId="8" r:id="rId3"/>
    <sheet name="Cleaning_title" sheetId="7" r:id="rId4"/>
    <sheet name="Cleaning_Cabin" sheetId="6" r:id="rId5"/>
    <sheet name="Cleaning_age" sheetId="5" r:id="rId6"/>
    <sheet name="Cleaning_Embarked" sheetId="3" r:id="rId7"/>
  </sheets>
  <definedNames>
    <definedName name="_xlnm._FilterDatabase" localSheetId="1" hidden="1">Cleaned_Data!$W$1:$W$1311</definedName>
    <definedName name="_xlnm._FilterDatabase" localSheetId="5" hidden="1">Cleaning_age!$E$2:$F$8</definedName>
    <definedName name="Age">Cleaned_Data!$F$3:$F$1311</definedName>
    <definedName name="Ave_Age">Cleaning_age!$G$3:$G$8</definedName>
    <definedName name="Cabin">Cleaned_Data!$K$3:$K$1311</definedName>
    <definedName name="Cabin_1">Cleaned_Data!$Q$3:$Q$1311</definedName>
    <definedName name="Embarked">Cleaned_Data!$L$3:$L$1311</definedName>
    <definedName name="Embarked_1">Cleaned_Data!$M$3:$M$1311</definedName>
    <definedName name="Family">Cleaned_Data!$R$3:$R$1311</definedName>
    <definedName name="Fare">Cleaned_Data!$J$3:$J$1311</definedName>
    <definedName name="IsAlone">Cleaned_Data!$S$3:$S$1311</definedName>
    <definedName name="Name">Cleaned_Data!$D$3:$D$1311</definedName>
    <definedName name="Parch">Cleaned_Data!$H$3:$H$1311</definedName>
    <definedName name="PassengerId">Cleaned_Data!$A$3:$A$1311</definedName>
    <definedName name="Pclass">Cleaned_Data!$C$3:$C$1311</definedName>
    <definedName name="Pclass_Age">Cleaning_age!$E$3:$E$8</definedName>
    <definedName name="Sex">Cleaned_Data!$E$3:$E$1311</definedName>
    <definedName name="Sex_1">Cleaned_Data!$P$3:$P$1311</definedName>
    <definedName name="Sex_Age">Cleaning_age!$F$3:$F$8</definedName>
    <definedName name="SibSp">Cleaned_Data!$G$3:$G$1311</definedName>
    <definedName name="Survived">Cleaned_Data!$B$3:$B$1311</definedName>
    <definedName name="Ticket">Cleaned_Data!$I$3:$I$1311</definedName>
    <definedName name="Title_1">Cleaned_Data!$U$3:$U$1311</definedName>
    <definedName name="Title_Inter">Cleaned_Data!$T$3:$T$1311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3" i="2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2" i="8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2" i="2"/>
  <c r="W172" i="2" s="1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W252" i="2" s="1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W260" i="2" s="1"/>
  <c r="V261" i="2"/>
  <c r="W261" i="2" s="1"/>
  <c r="V262" i="2"/>
  <c r="W262" i="2" s="1"/>
  <c r="V263" i="2"/>
  <c r="W263" i="2" s="1"/>
  <c r="V264" i="2"/>
  <c r="W264" i="2" s="1"/>
  <c r="V265" i="2"/>
  <c r="W265" i="2" s="1"/>
  <c r="V266" i="2"/>
  <c r="W266" i="2" s="1"/>
  <c r="V267" i="2"/>
  <c r="W267" i="2" s="1"/>
  <c r="V268" i="2"/>
  <c r="W268" i="2" s="1"/>
  <c r="V269" i="2"/>
  <c r="W269" i="2" s="1"/>
  <c r="V270" i="2"/>
  <c r="W270" i="2" s="1"/>
  <c r="V271" i="2"/>
  <c r="W271" i="2" s="1"/>
  <c r="V272" i="2"/>
  <c r="W272" i="2" s="1"/>
  <c r="V273" i="2"/>
  <c r="W273" i="2" s="1"/>
  <c r="V274" i="2"/>
  <c r="V275" i="2"/>
  <c r="W275" i="2" s="1"/>
  <c r="V276" i="2"/>
  <c r="W276" i="2" s="1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W283" i="2" s="1"/>
  <c r="V284" i="2"/>
  <c r="W284" i="2" s="1"/>
  <c r="V285" i="2"/>
  <c r="W285" i="2" s="1"/>
  <c r="V286" i="2"/>
  <c r="W286" i="2" s="1"/>
  <c r="V287" i="2"/>
  <c r="W287" i="2" s="1"/>
  <c r="V288" i="2"/>
  <c r="W288" i="2" s="1"/>
  <c r="V289" i="2"/>
  <c r="W289" i="2" s="1"/>
  <c r="V290" i="2"/>
  <c r="W290" i="2" s="1"/>
  <c r="V291" i="2"/>
  <c r="W291" i="2" s="1"/>
  <c r="V292" i="2"/>
  <c r="W292" i="2" s="1"/>
  <c r="V293" i="2"/>
  <c r="W293" i="2" s="1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W300" i="2" s="1"/>
  <c r="V301" i="2"/>
  <c r="W301" i="2" s="1"/>
  <c r="V302" i="2"/>
  <c r="W302" i="2" s="1"/>
  <c r="V303" i="2"/>
  <c r="W303" i="2" s="1"/>
  <c r="V304" i="2"/>
  <c r="W304" i="2" s="1"/>
  <c r="V305" i="2"/>
  <c r="V306" i="2"/>
  <c r="W306" i="2" s="1"/>
  <c r="V307" i="2"/>
  <c r="W307" i="2" s="1"/>
  <c r="V308" i="2"/>
  <c r="W308" i="2" s="1"/>
  <c r="V309" i="2"/>
  <c r="W309" i="2" s="1"/>
  <c r="V310" i="2"/>
  <c r="W310" i="2" s="1"/>
  <c r="V311" i="2"/>
  <c r="W311" i="2" s="1"/>
  <c r="V312" i="2"/>
  <c r="W312" i="2" s="1"/>
  <c r="V313" i="2"/>
  <c r="W313" i="2" s="1"/>
  <c r="V314" i="2"/>
  <c r="W314" i="2" s="1"/>
  <c r="V315" i="2"/>
  <c r="W315" i="2" s="1"/>
  <c r="V316" i="2"/>
  <c r="W316" i="2" s="1"/>
  <c r="V317" i="2"/>
  <c r="W317" i="2" s="1"/>
  <c r="V318" i="2"/>
  <c r="W318" i="2" s="1"/>
  <c r="V319" i="2"/>
  <c r="W319" i="2" s="1"/>
  <c r="V320" i="2"/>
  <c r="W320" i="2" s="1"/>
  <c r="V321" i="2"/>
  <c r="W321" i="2" s="1"/>
  <c r="V322" i="2"/>
  <c r="W322" i="2" s="1"/>
  <c r="V323" i="2"/>
  <c r="W323" i="2" s="1"/>
  <c r="V324" i="2"/>
  <c r="W324" i="2" s="1"/>
  <c r="V325" i="2"/>
  <c r="W325" i="2" s="1"/>
  <c r="V326" i="2"/>
  <c r="W326" i="2" s="1"/>
  <c r="V327" i="2"/>
  <c r="W327" i="2" s="1"/>
  <c r="V328" i="2"/>
  <c r="W328" i="2" s="1"/>
  <c r="V329" i="2"/>
  <c r="W329" i="2" s="1"/>
  <c r="V330" i="2"/>
  <c r="W330" i="2" s="1"/>
  <c r="V331" i="2"/>
  <c r="W331" i="2" s="1"/>
  <c r="V332" i="2"/>
  <c r="W332" i="2" s="1"/>
  <c r="V333" i="2"/>
  <c r="W333" i="2" s="1"/>
  <c r="V334" i="2"/>
  <c r="W334" i="2" s="1"/>
  <c r="V335" i="2"/>
  <c r="W335" i="2" s="1"/>
  <c r="V336" i="2"/>
  <c r="W336" i="2" s="1"/>
  <c r="V337" i="2"/>
  <c r="W337" i="2" s="1"/>
  <c r="V338" i="2"/>
  <c r="W338" i="2" s="1"/>
  <c r="V339" i="2"/>
  <c r="W339" i="2" s="1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W348" i="2" s="1"/>
  <c r="V349" i="2"/>
  <c r="W349" i="2" s="1"/>
  <c r="V350" i="2"/>
  <c r="W350" i="2" s="1"/>
  <c r="V351" i="2"/>
  <c r="W351" i="2" s="1"/>
  <c r="V352" i="2"/>
  <c r="W352" i="2" s="1"/>
  <c r="V353" i="2"/>
  <c r="W353" i="2" s="1"/>
  <c r="V354" i="2"/>
  <c r="W354" i="2" s="1"/>
  <c r="V355" i="2"/>
  <c r="W355" i="2" s="1"/>
  <c r="V356" i="2"/>
  <c r="W356" i="2" s="1"/>
  <c r="V357" i="2"/>
  <c r="W357" i="2" s="1"/>
  <c r="V358" i="2"/>
  <c r="W358" i="2" s="1"/>
  <c r="V359" i="2"/>
  <c r="W359" i="2" s="1"/>
  <c r="V360" i="2"/>
  <c r="W360" i="2" s="1"/>
  <c r="V361" i="2"/>
  <c r="W361" i="2" s="1"/>
  <c r="V362" i="2"/>
  <c r="W362" i="2" s="1"/>
  <c r="V363" i="2"/>
  <c r="W363" i="2" s="1"/>
  <c r="V364" i="2"/>
  <c r="W364" i="2" s="1"/>
  <c r="V365" i="2"/>
  <c r="W365" i="2" s="1"/>
  <c r="V366" i="2"/>
  <c r="W366" i="2" s="1"/>
  <c r="V367" i="2"/>
  <c r="W367" i="2" s="1"/>
  <c r="V368" i="2"/>
  <c r="W368" i="2" s="1"/>
  <c r="V369" i="2"/>
  <c r="W369" i="2" s="1"/>
  <c r="V370" i="2"/>
  <c r="W370" i="2" s="1"/>
  <c r="V371" i="2"/>
  <c r="W371" i="2" s="1"/>
  <c r="V372" i="2"/>
  <c r="W372" i="2" s="1"/>
  <c r="V373" i="2"/>
  <c r="W373" i="2" s="1"/>
  <c r="V374" i="2"/>
  <c r="W374" i="2" s="1"/>
  <c r="V375" i="2"/>
  <c r="W375" i="2" s="1"/>
  <c r="V376" i="2"/>
  <c r="W376" i="2" s="1"/>
  <c r="V377" i="2"/>
  <c r="W377" i="2" s="1"/>
  <c r="V378" i="2"/>
  <c r="W378" i="2" s="1"/>
  <c r="V379" i="2"/>
  <c r="W379" i="2" s="1"/>
  <c r="V380" i="2"/>
  <c r="W380" i="2" s="1"/>
  <c r="V381" i="2"/>
  <c r="W381" i="2" s="1"/>
  <c r="V382" i="2"/>
  <c r="W382" i="2" s="1"/>
  <c r="V383" i="2"/>
  <c r="W383" i="2" s="1"/>
  <c r="V384" i="2"/>
  <c r="W384" i="2" s="1"/>
  <c r="V385" i="2"/>
  <c r="W385" i="2" s="1"/>
  <c r="V386" i="2"/>
  <c r="W386" i="2" s="1"/>
  <c r="V387" i="2"/>
  <c r="W387" i="2" s="1"/>
  <c r="V388" i="2"/>
  <c r="W388" i="2" s="1"/>
  <c r="V389" i="2"/>
  <c r="W389" i="2" s="1"/>
  <c r="V390" i="2"/>
  <c r="W390" i="2" s="1"/>
  <c r="V391" i="2"/>
  <c r="W391" i="2" s="1"/>
  <c r="V392" i="2"/>
  <c r="W392" i="2" s="1"/>
  <c r="V393" i="2"/>
  <c r="W393" i="2" s="1"/>
  <c r="V394" i="2"/>
  <c r="W394" i="2" s="1"/>
  <c r="V395" i="2"/>
  <c r="W395" i="2" s="1"/>
  <c r="V396" i="2"/>
  <c r="W396" i="2" s="1"/>
  <c r="V397" i="2"/>
  <c r="W397" i="2" s="1"/>
  <c r="V398" i="2"/>
  <c r="W398" i="2" s="1"/>
  <c r="V399" i="2"/>
  <c r="W399" i="2" s="1"/>
  <c r="V400" i="2"/>
  <c r="W400" i="2" s="1"/>
  <c r="V401" i="2"/>
  <c r="W401" i="2" s="1"/>
  <c r="V402" i="2"/>
  <c r="W402" i="2" s="1"/>
  <c r="V403" i="2"/>
  <c r="W403" i="2" s="1"/>
  <c r="V404" i="2"/>
  <c r="W404" i="2" s="1"/>
  <c r="V405" i="2"/>
  <c r="W405" i="2" s="1"/>
  <c r="V406" i="2"/>
  <c r="W406" i="2" s="1"/>
  <c r="V407" i="2"/>
  <c r="W407" i="2" s="1"/>
  <c r="V408" i="2"/>
  <c r="W408" i="2" s="1"/>
  <c r="V409" i="2"/>
  <c r="W409" i="2" s="1"/>
  <c r="V410" i="2"/>
  <c r="W410" i="2" s="1"/>
  <c r="V411" i="2"/>
  <c r="W411" i="2" s="1"/>
  <c r="V412" i="2"/>
  <c r="W412" i="2" s="1"/>
  <c r="V413" i="2"/>
  <c r="W413" i="2" s="1"/>
  <c r="V414" i="2"/>
  <c r="W414" i="2" s="1"/>
  <c r="V415" i="2"/>
  <c r="W415" i="2" s="1"/>
  <c r="V416" i="2"/>
  <c r="W416" i="2" s="1"/>
  <c r="V417" i="2"/>
  <c r="W417" i="2" s="1"/>
  <c r="V418" i="2"/>
  <c r="W418" i="2" s="1"/>
  <c r="V419" i="2"/>
  <c r="W419" i="2" s="1"/>
  <c r="V420" i="2"/>
  <c r="W420" i="2" s="1"/>
  <c r="V421" i="2"/>
  <c r="W421" i="2" s="1"/>
  <c r="V422" i="2"/>
  <c r="W422" i="2" s="1"/>
  <c r="V423" i="2"/>
  <c r="W423" i="2" s="1"/>
  <c r="V424" i="2"/>
  <c r="W424" i="2" s="1"/>
  <c r="V425" i="2"/>
  <c r="W425" i="2" s="1"/>
  <c r="V426" i="2"/>
  <c r="W426" i="2" s="1"/>
  <c r="V427" i="2"/>
  <c r="W427" i="2" s="1"/>
  <c r="V428" i="2"/>
  <c r="W428" i="2" s="1"/>
  <c r="V429" i="2"/>
  <c r="W429" i="2" s="1"/>
  <c r="V430" i="2"/>
  <c r="W430" i="2" s="1"/>
  <c r="V431" i="2"/>
  <c r="W431" i="2" s="1"/>
  <c r="V432" i="2"/>
  <c r="W432" i="2" s="1"/>
  <c r="V433" i="2"/>
  <c r="W433" i="2" s="1"/>
  <c r="V434" i="2"/>
  <c r="W434" i="2" s="1"/>
  <c r="V435" i="2"/>
  <c r="W435" i="2" s="1"/>
  <c r="V436" i="2"/>
  <c r="W436" i="2" s="1"/>
  <c r="V437" i="2"/>
  <c r="W437" i="2" s="1"/>
  <c r="V438" i="2"/>
  <c r="W438" i="2" s="1"/>
  <c r="V439" i="2"/>
  <c r="W439" i="2" s="1"/>
  <c r="V440" i="2"/>
  <c r="W440" i="2" s="1"/>
  <c r="V441" i="2"/>
  <c r="W441" i="2" s="1"/>
  <c r="V442" i="2"/>
  <c r="W442" i="2" s="1"/>
  <c r="V443" i="2"/>
  <c r="W443" i="2" s="1"/>
  <c r="V444" i="2"/>
  <c r="W444" i="2" s="1"/>
  <c r="V445" i="2"/>
  <c r="W445" i="2" s="1"/>
  <c r="V446" i="2"/>
  <c r="W446" i="2" s="1"/>
  <c r="V447" i="2"/>
  <c r="W447" i="2" s="1"/>
  <c r="V448" i="2"/>
  <c r="W448" i="2" s="1"/>
  <c r="V449" i="2"/>
  <c r="W449" i="2" s="1"/>
  <c r="V450" i="2"/>
  <c r="W450" i="2" s="1"/>
  <c r="V451" i="2"/>
  <c r="W451" i="2" s="1"/>
  <c r="V452" i="2"/>
  <c r="W452" i="2" s="1"/>
  <c r="V453" i="2"/>
  <c r="W453" i="2" s="1"/>
  <c r="V454" i="2"/>
  <c r="W454" i="2" s="1"/>
  <c r="V455" i="2"/>
  <c r="W455" i="2" s="1"/>
  <c r="V456" i="2"/>
  <c r="W456" i="2" s="1"/>
  <c r="V457" i="2"/>
  <c r="W457" i="2" s="1"/>
  <c r="V458" i="2"/>
  <c r="W458" i="2" s="1"/>
  <c r="V459" i="2"/>
  <c r="W459" i="2" s="1"/>
  <c r="V460" i="2"/>
  <c r="W460" i="2" s="1"/>
  <c r="V461" i="2"/>
  <c r="W461" i="2" s="1"/>
  <c r="V462" i="2"/>
  <c r="W462" i="2" s="1"/>
  <c r="V463" i="2"/>
  <c r="W463" i="2" s="1"/>
  <c r="V464" i="2"/>
  <c r="W464" i="2" s="1"/>
  <c r="V465" i="2"/>
  <c r="W465" i="2" s="1"/>
  <c r="V466" i="2"/>
  <c r="W466" i="2" s="1"/>
  <c r="V467" i="2"/>
  <c r="W467" i="2" s="1"/>
  <c r="V468" i="2"/>
  <c r="W468" i="2" s="1"/>
  <c r="V469" i="2"/>
  <c r="W469" i="2" s="1"/>
  <c r="V470" i="2"/>
  <c r="W470" i="2" s="1"/>
  <c r="V471" i="2"/>
  <c r="W471" i="2" s="1"/>
  <c r="V472" i="2"/>
  <c r="W472" i="2" s="1"/>
  <c r="V473" i="2"/>
  <c r="W473" i="2" s="1"/>
  <c r="V474" i="2"/>
  <c r="W474" i="2" s="1"/>
  <c r="V475" i="2"/>
  <c r="W475" i="2" s="1"/>
  <c r="V476" i="2"/>
  <c r="W476" i="2" s="1"/>
  <c r="V477" i="2"/>
  <c r="W477" i="2" s="1"/>
  <c r="V478" i="2"/>
  <c r="W478" i="2" s="1"/>
  <c r="V479" i="2"/>
  <c r="W479" i="2" s="1"/>
  <c r="V480" i="2"/>
  <c r="W480" i="2" s="1"/>
  <c r="V481" i="2"/>
  <c r="W481" i="2" s="1"/>
  <c r="V482" i="2"/>
  <c r="W482" i="2" s="1"/>
  <c r="V483" i="2"/>
  <c r="W483" i="2" s="1"/>
  <c r="V484" i="2"/>
  <c r="W484" i="2" s="1"/>
  <c r="V485" i="2"/>
  <c r="W485" i="2" s="1"/>
  <c r="V486" i="2"/>
  <c r="W486" i="2" s="1"/>
  <c r="V487" i="2"/>
  <c r="W487" i="2" s="1"/>
  <c r="V488" i="2"/>
  <c r="W488" i="2" s="1"/>
  <c r="V489" i="2"/>
  <c r="W489" i="2" s="1"/>
  <c r="V490" i="2"/>
  <c r="W490" i="2" s="1"/>
  <c r="V491" i="2"/>
  <c r="W491" i="2" s="1"/>
  <c r="V492" i="2"/>
  <c r="W492" i="2" s="1"/>
  <c r="V493" i="2"/>
  <c r="W493" i="2" s="1"/>
  <c r="V494" i="2"/>
  <c r="W494" i="2" s="1"/>
  <c r="V495" i="2"/>
  <c r="W495" i="2" s="1"/>
  <c r="V496" i="2"/>
  <c r="W496" i="2" s="1"/>
  <c r="V497" i="2"/>
  <c r="W497" i="2" s="1"/>
  <c r="V498" i="2"/>
  <c r="W498" i="2" s="1"/>
  <c r="V499" i="2"/>
  <c r="W499" i="2" s="1"/>
  <c r="V500" i="2"/>
  <c r="W500" i="2" s="1"/>
  <c r="V501" i="2"/>
  <c r="W501" i="2" s="1"/>
  <c r="V502" i="2"/>
  <c r="W502" i="2" s="1"/>
  <c r="V503" i="2"/>
  <c r="W503" i="2" s="1"/>
  <c r="V504" i="2"/>
  <c r="W504" i="2" s="1"/>
  <c r="V505" i="2"/>
  <c r="W505" i="2" s="1"/>
  <c r="V506" i="2"/>
  <c r="W506" i="2" s="1"/>
  <c r="V507" i="2"/>
  <c r="W507" i="2" s="1"/>
  <c r="V508" i="2"/>
  <c r="W508" i="2" s="1"/>
  <c r="V509" i="2"/>
  <c r="W509" i="2" s="1"/>
  <c r="V510" i="2"/>
  <c r="W510" i="2" s="1"/>
  <c r="V511" i="2"/>
  <c r="W511" i="2" s="1"/>
  <c r="V512" i="2"/>
  <c r="W512" i="2" s="1"/>
  <c r="V513" i="2"/>
  <c r="W513" i="2" s="1"/>
  <c r="V514" i="2"/>
  <c r="W514" i="2" s="1"/>
  <c r="V515" i="2"/>
  <c r="W515" i="2" s="1"/>
  <c r="V516" i="2"/>
  <c r="W516" i="2" s="1"/>
  <c r="V517" i="2"/>
  <c r="W517" i="2" s="1"/>
  <c r="V518" i="2"/>
  <c r="W518" i="2" s="1"/>
  <c r="V519" i="2"/>
  <c r="W519" i="2" s="1"/>
  <c r="V520" i="2"/>
  <c r="W520" i="2" s="1"/>
  <c r="V521" i="2"/>
  <c r="W521" i="2" s="1"/>
  <c r="V522" i="2"/>
  <c r="W522" i="2" s="1"/>
  <c r="V523" i="2"/>
  <c r="W523" i="2" s="1"/>
  <c r="V524" i="2"/>
  <c r="W524" i="2" s="1"/>
  <c r="V525" i="2"/>
  <c r="W525" i="2" s="1"/>
  <c r="V526" i="2"/>
  <c r="W526" i="2" s="1"/>
  <c r="V527" i="2"/>
  <c r="W527" i="2" s="1"/>
  <c r="V528" i="2"/>
  <c r="W528" i="2" s="1"/>
  <c r="V529" i="2"/>
  <c r="W529" i="2" s="1"/>
  <c r="V530" i="2"/>
  <c r="W530" i="2" s="1"/>
  <c r="V531" i="2"/>
  <c r="W531" i="2" s="1"/>
  <c r="V532" i="2"/>
  <c r="W532" i="2" s="1"/>
  <c r="V533" i="2"/>
  <c r="W533" i="2" s="1"/>
  <c r="V534" i="2"/>
  <c r="W534" i="2" s="1"/>
  <c r="V535" i="2"/>
  <c r="W535" i="2" s="1"/>
  <c r="V536" i="2"/>
  <c r="W536" i="2" s="1"/>
  <c r="V537" i="2"/>
  <c r="W537" i="2" s="1"/>
  <c r="V538" i="2"/>
  <c r="W538" i="2" s="1"/>
  <c r="V539" i="2"/>
  <c r="W539" i="2" s="1"/>
  <c r="V540" i="2"/>
  <c r="W540" i="2" s="1"/>
  <c r="V541" i="2"/>
  <c r="W541" i="2" s="1"/>
  <c r="V542" i="2"/>
  <c r="W542" i="2" s="1"/>
  <c r="V543" i="2"/>
  <c r="W543" i="2" s="1"/>
  <c r="V544" i="2"/>
  <c r="W544" i="2" s="1"/>
  <c r="V545" i="2"/>
  <c r="W545" i="2" s="1"/>
  <c r="V546" i="2"/>
  <c r="W546" i="2" s="1"/>
  <c r="V547" i="2"/>
  <c r="W547" i="2" s="1"/>
  <c r="V548" i="2"/>
  <c r="W548" i="2" s="1"/>
  <c r="V549" i="2"/>
  <c r="W549" i="2" s="1"/>
  <c r="V550" i="2"/>
  <c r="W550" i="2" s="1"/>
  <c r="V551" i="2"/>
  <c r="W551" i="2" s="1"/>
  <c r="V552" i="2"/>
  <c r="W552" i="2" s="1"/>
  <c r="V553" i="2"/>
  <c r="W553" i="2" s="1"/>
  <c r="V554" i="2"/>
  <c r="W554" i="2" s="1"/>
  <c r="V555" i="2"/>
  <c r="W555" i="2" s="1"/>
  <c r="V556" i="2"/>
  <c r="W556" i="2" s="1"/>
  <c r="V557" i="2"/>
  <c r="W557" i="2" s="1"/>
  <c r="V558" i="2"/>
  <c r="W558" i="2" s="1"/>
  <c r="V559" i="2"/>
  <c r="W559" i="2" s="1"/>
  <c r="V560" i="2"/>
  <c r="W560" i="2" s="1"/>
  <c r="V561" i="2"/>
  <c r="W561" i="2" s="1"/>
  <c r="V562" i="2"/>
  <c r="W562" i="2" s="1"/>
  <c r="V563" i="2"/>
  <c r="W563" i="2" s="1"/>
  <c r="V564" i="2"/>
  <c r="W564" i="2" s="1"/>
  <c r="V565" i="2"/>
  <c r="W565" i="2" s="1"/>
  <c r="V566" i="2"/>
  <c r="W566" i="2" s="1"/>
  <c r="V567" i="2"/>
  <c r="W567" i="2" s="1"/>
  <c r="V568" i="2"/>
  <c r="W568" i="2" s="1"/>
  <c r="V569" i="2"/>
  <c r="W569" i="2" s="1"/>
  <c r="V570" i="2"/>
  <c r="W570" i="2" s="1"/>
  <c r="V571" i="2"/>
  <c r="W571" i="2" s="1"/>
  <c r="V572" i="2"/>
  <c r="W572" i="2" s="1"/>
  <c r="V573" i="2"/>
  <c r="W573" i="2" s="1"/>
  <c r="V574" i="2"/>
  <c r="W574" i="2" s="1"/>
  <c r="V575" i="2"/>
  <c r="W575" i="2" s="1"/>
  <c r="V576" i="2"/>
  <c r="W576" i="2" s="1"/>
  <c r="V577" i="2"/>
  <c r="W577" i="2" s="1"/>
  <c r="V578" i="2"/>
  <c r="W578" i="2" s="1"/>
  <c r="V579" i="2"/>
  <c r="W579" i="2" s="1"/>
  <c r="V580" i="2"/>
  <c r="W580" i="2" s="1"/>
  <c r="V581" i="2"/>
  <c r="W581" i="2" s="1"/>
  <c r="V582" i="2"/>
  <c r="W582" i="2" s="1"/>
  <c r="V583" i="2"/>
  <c r="W583" i="2" s="1"/>
  <c r="V584" i="2"/>
  <c r="W584" i="2" s="1"/>
  <c r="V585" i="2"/>
  <c r="W585" i="2" s="1"/>
  <c r="V586" i="2"/>
  <c r="W586" i="2" s="1"/>
  <c r="V587" i="2"/>
  <c r="W587" i="2" s="1"/>
  <c r="V588" i="2"/>
  <c r="W588" i="2" s="1"/>
  <c r="V589" i="2"/>
  <c r="W589" i="2" s="1"/>
  <c r="V590" i="2"/>
  <c r="W590" i="2" s="1"/>
  <c r="V591" i="2"/>
  <c r="W591" i="2" s="1"/>
  <c r="V592" i="2"/>
  <c r="W592" i="2" s="1"/>
  <c r="V593" i="2"/>
  <c r="W593" i="2" s="1"/>
  <c r="V594" i="2"/>
  <c r="W594" i="2" s="1"/>
  <c r="V595" i="2"/>
  <c r="W595" i="2" s="1"/>
  <c r="V596" i="2"/>
  <c r="W596" i="2" s="1"/>
  <c r="V597" i="2"/>
  <c r="W597" i="2" s="1"/>
  <c r="V598" i="2"/>
  <c r="W598" i="2" s="1"/>
  <c r="V599" i="2"/>
  <c r="W599" i="2" s="1"/>
  <c r="V600" i="2"/>
  <c r="V601" i="2"/>
  <c r="W601" i="2" s="1"/>
  <c r="V602" i="2"/>
  <c r="W602" i="2" s="1"/>
  <c r="V603" i="2"/>
  <c r="W603" i="2" s="1"/>
  <c r="V604" i="2"/>
  <c r="W604" i="2" s="1"/>
  <c r="V605" i="2"/>
  <c r="W605" i="2" s="1"/>
  <c r="V606" i="2"/>
  <c r="W606" i="2" s="1"/>
  <c r="V607" i="2"/>
  <c r="W607" i="2" s="1"/>
  <c r="V608" i="2"/>
  <c r="W608" i="2" s="1"/>
  <c r="V609" i="2"/>
  <c r="W609" i="2" s="1"/>
  <c r="V610" i="2"/>
  <c r="W610" i="2" s="1"/>
  <c r="V611" i="2"/>
  <c r="W611" i="2" s="1"/>
  <c r="V612" i="2"/>
  <c r="W612" i="2" s="1"/>
  <c r="V613" i="2"/>
  <c r="W613" i="2" s="1"/>
  <c r="V614" i="2"/>
  <c r="W614" i="2" s="1"/>
  <c r="V615" i="2"/>
  <c r="W615" i="2" s="1"/>
  <c r="V616" i="2"/>
  <c r="W616" i="2" s="1"/>
  <c r="V617" i="2"/>
  <c r="W617" i="2" s="1"/>
  <c r="V618" i="2"/>
  <c r="W618" i="2" s="1"/>
  <c r="V619" i="2"/>
  <c r="W619" i="2" s="1"/>
  <c r="V620" i="2"/>
  <c r="W620" i="2" s="1"/>
  <c r="V621" i="2"/>
  <c r="W621" i="2" s="1"/>
  <c r="V622" i="2"/>
  <c r="W622" i="2" s="1"/>
  <c r="V623" i="2"/>
  <c r="W623" i="2" s="1"/>
  <c r="V624" i="2"/>
  <c r="W624" i="2" s="1"/>
  <c r="V625" i="2"/>
  <c r="W625" i="2" s="1"/>
  <c r="V626" i="2"/>
  <c r="W626" i="2" s="1"/>
  <c r="V627" i="2"/>
  <c r="W627" i="2" s="1"/>
  <c r="V628" i="2"/>
  <c r="W628" i="2" s="1"/>
  <c r="V629" i="2"/>
  <c r="W629" i="2" s="1"/>
  <c r="V630" i="2"/>
  <c r="W630" i="2" s="1"/>
  <c r="V631" i="2"/>
  <c r="W631" i="2" s="1"/>
  <c r="V632" i="2"/>
  <c r="W632" i="2" s="1"/>
  <c r="V633" i="2"/>
  <c r="W633" i="2" s="1"/>
  <c r="V634" i="2"/>
  <c r="W634" i="2" s="1"/>
  <c r="V635" i="2"/>
  <c r="W635" i="2" s="1"/>
  <c r="V636" i="2"/>
  <c r="W636" i="2" s="1"/>
  <c r="V637" i="2"/>
  <c r="W637" i="2" s="1"/>
  <c r="V638" i="2"/>
  <c r="W638" i="2" s="1"/>
  <c r="V639" i="2"/>
  <c r="W639" i="2" s="1"/>
  <c r="V640" i="2"/>
  <c r="W640" i="2" s="1"/>
  <c r="V641" i="2"/>
  <c r="W641" i="2" s="1"/>
  <c r="V642" i="2"/>
  <c r="W642" i="2" s="1"/>
  <c r="V643" i="2"/>
  <c r="W643" i="2" s="1"/>
  <c r="V644" i="2"/>
  <c r="W644" i="2" s="1"/>
  <c r="V645" i="2"/>
  <c r="W645" i="2" s="1"/>
  <c r="V646" i="2"/>
  <c r="W646" i="2" s="1"/>
  <c r="V647" i="2"/>
  <c r="W647" i="2" s="1"/>
  <c r="V648" i="2"/>
  <c r="W648" i="2" s="1"/>
  <c r="V649" i="2"/>
  <c r="W649" i="2" s="1"/>
  <c r="V650" i="2"/>
  <c r="W650" i="2" s="1"/>
  <c r="V651" i="2"/>
  <c r="W651" i="2" s="1"/>
  <c r="V652" i="2"/>
  <c r="W652" i="2" s="1"/>
  <c r="V653" i="2"/>
  <c r="W653" i="2" s="1"/>
  <c r="V654" i="2"/>
  <c r="W654" i="2" s="1"/>
  <c r="V655" i="2"/>
  <c r="W655" i="2" s="1"/>
  <c r="V656" i="2"/>
  <c r="W656" i="2" s="1"/>
  <c r="V657" i="2"/>
  <c r="W657" i="2" s="1"/>
  <c r="V658" i="2"/>
  <c r="W658" i="2" s="1"/>
  <c r="V659" i="2"/>
  <c r="W659" i="2" s="1"/>
  <c r="V660" i="2"/>
  <c r="W660" i="2" s="1"/>
  <c r="V661" i="2"/>
  <c r="W661" i="2" s="1"/>
  <c r="V662" i="2"/>
  <c r="W662" i="2" s="1"/>
  <c r="V663" i="2"/>
  <c r="W663" i="2" s="1"/>
  <c r="V664" i="2"/>
  <c r="W664" i="2" s="1"/>
  <c r="V665" i="2"/>
  <c r="W665" i="2" s="1"/>
  <c r="V666" i="2"/>
  <c r="W666" i="2" s="1"/>
  <c r="V667" i="2"/>
  <c r="W667" i="2" s="1"/>
  <c r="V668" i="2"/>
  <c r="W668" i="2" s="1"/>
  <c r="V669" i="2"/>
  <c r="W669" i="2" s="1"/>
  <c r="V670" i="2"/>
  <c r="W670" i="2" s="1"/>
  <c r="V671" i="2"/>
  <c r="W671" i="2" s="1"/>
  <c r="V672" i="2"/>
  <c r="W672" i="2" s="1"/>
  <c r="V673" i="2"/>
  <c r="W673" i="2" s="1"/>
  <c r="V674" i="2"/>
  <c r="W674" i="2" s="1"/>
  <c r="V675" i="2"/>
  <c r="W675" i="2" s="1"/>
  <c r="V676" i="2"/>
  <c r="W676" i="2" s="1"/>
  <c r="V677" i="2"/>
  <c r="W677" i="2" s="1"/>
  <c r="V678" i="2"/>
  <c r="W678" i="2" s="1"/>
  <c r="V679" i="2"/>
  <c r="W679" i="2" s="1"/>
  <c r="V680" i="2"/>
  <c r="W680" i="2" s="1"/>
  <c r="V681" i="2"/>
  <c r="W681" i="2" s="1"/>
  <c r="V682" i="2"/>
  <c r="W682" i="2" s="1"/>
  <c r="V683" i="2"/>
  <c r="W683" i="2" s="1"/>
  <c r="V684" i="2"/>
  <c r="W684" i="2" s="1"/>
  <c r="V685" i="2"/>
  <c r="W685" i="2" s="1"/>
  <c r="V686" i="2"/>
  <c r="W686" i="2" s="1"/>
  <c r="V687" i="2"/>
  <c r="W687" i="2" s="1"/>
  <c r="V688" i="2"/>
  <c r="W688" i="2" s="1"/>
  <c r="V689" i="2"/>
  <c r="W689" i="2" s="1"/>
  <c r="V690" i="2"/>
  <c r="W690" i="2" s="1"/>
  <c r="V691" i="2"/>
  <c r="W691" i="2" s="1"/>
  <c r="V692" i="2"/>
  <c r="W692" i="2" s="1"/>
  <c r="V693" i="2"/>
  <c r="W693" i="2" s="1"/>
  <c r="V694" i="2"/>
  <c r="W694" i="2" s="1"/>
  <c r="V695" i="2"/>
  <c r="W695" i="2" s="1"/>
  <c r="V696" i="2"/>
  <c r="W696" i="2" s="1"/>
  <c r="V697" i="2"/>
  <c r="W697" i="2" s="1"/>
  <c r="V698" i="2"/>
  <c r="W698" i="2" s="1"/>
  <c r="V699" i="2"/>
  <c r="W699" i="2" s="1"/>
  <c r="V700" i="2"/>
  <c r="W700" i="2" s="1"/>
  <c r="V701" i="2"/>
  <c r="W701" i="2" s="1"/>
  <c r="V702" i="2"/>
  <c r="W702" i="2" s="1"/>
  <c r="V703" i="2"/>
  <c r="W703" i="2" s="1"/>
  <c r="V704" i="2"/>
  <c r="W704" i="2" s="1"/>
  <c r="V705" i="2"/>
  <c r="W705" i="2" s="1"/>
  <c r="V706" i="2"/>
  <c r="W706" i="2" s="1"/>
  <c r="V707" i="2"/>
  <c r="W707" i="2" s="1"/>
  <c r="V708" i="2"/>
  <c r="W708" i="2" s="1"/>
  <c r="V709" i="2"/>
  <c r="W709" i="2" s="1"/>
  <c r="V710" i="2"/>
  <c r="W710" i="2" s="1"/>
  <c r="V711" i="2"/>
  <c r="W711" i="2" s="1"/>
  <c r="V712" i="2"/>
  <c r="W712" i="2" s="1"/>
  <c r="V713" i="2"/>
  <c r="W713" i="2" s="1"/>
  <c r="V714" i="2"/>
  <c r="W714" i="2" s="1"/>
  <c r="V715" i="2"/>
  <c r="W715" i="2" s="1"/>
  <c r="V716" i="2"/>
  <c r="W716" i="2" s="1"/>
  <c r="V717" i="2"/>
  <c r="W717" i="2" s="1"/>
  <c r="V718" i="2"/>
  <c r="W718" i="2" s="1"/>
  <c r="V719" i="2"/>
  <c r="W719" i="2" s="1"/>
  <c r="V720" i="2"/>
  <c r="W720" i="2" s="1"/>
  <c r="V721" i="2"/>
  <c r="W721" i="2" s="1"/>
  <c r="V722" i="2"/>
  <c r="W722" i="2" s="1"/>
  <c r="V723" i="2"/>
  <c r="W723" i="2" s="1"/>
  <c r="V724" i="2"/>
  <c r="W724" i="2" s="1"/>
  <c r="V725" i="2"/>
  <c r="W725" i="2" s="1"/>
  <c r="V726" i="2"/>
  <c r="W726" i="2" s="1"/>
  <c r="V727" i="2"/>
  <c r="W727" i="2" s="1"/>
  <c r="V728" i="2"/>
  <c r="W728" i="2" s="1"/>
  <c r="V729" i="2"/>
  <c r="W729" i="2" s="1"/>
  <c r="V730" i="2"/>
  <c r="W730" i="2" s="1"/>
  <c r="V731" i="2"/>
  <c r="W731" i="2" s="1"/>
  <c r="V732" i="2"/>
  <c r="W732" i="2" s="1"/>
  <c r="V733" i="2"/>
  <c r="W733" i="2" s="1"/>
  <c r="V734" i="2"/>
  <c r="W734" i="2" s="1"/>
  <c r="V735" i="2"/>
  <c r="W735" i="2" s="1"/>
  <c r="V736" i="2"/>
  <c r="W736" i="2" s="1"/>
  <c r="V737" i="2"/>
  <c r="W737" i="2" s="1"/>
  <c r="V738" i="2"/>
  <c r="W738" i="2" s="1"/>
  <c r="V739" i="2"/>
  <c r="W739" i="2" s="1"/>
  <c r="V740" i="2"/>
  <c r="W740" i="2" s="1"/>
  <c r="V741" i="2"/>
  <c r="W741" i="2" s="1"/>
  <c r="V742" i="2"/>
  <c r="W742" i="2" s="1"/>
  <c r="V743" i="2"/>
  <c r="W743" i="2" s="1"/>
  <c r="V744" i="2"/>
  <c r="W744" i="2" s="1"/>
  <c r="V745" i="2"/>
  <c r="W745" i="2" s="1"/>
  <c r="V746" i="2"/>
  <c r="W746" i="2" s="1"/>
  <c r="V747" i="2"/>
  <c r="W747" i="2" s="1"/>
  <c r="V748" i="2"/>
  <c r="W748" i="2" s="1"/>
  <c r="V749" i="2"/>
  <c r="W749" i="2" s="1"/>
  <c r="V750" i="2"/>
  <c r="W750" i="2" s="1"/>
  <c r="V751" i="2"/>
  <c r="W751" i="2" s="1"/>
  <c r="V752" i="2"/>
  <c r="W752" i="2" s="1"/>
  <c r="V753" i="2"/>
  <c r="W753" i="2" s="1"/>
  <c r="V754" i="2"/>
  <c r="W754" i="2" s="1"/>
  <c r="V755" i="2"/>
  <c r="W755" i="2" s="1"/>
  <c r="V756" i="2"/>
  <c r="W756" i="2" s="1"/>
  <c r="V757" i="2"/>
  <c r="W757" i="2" s="1"/>
  <c r="V758" i="2"/>
  <c r="W758" i="2" s="1"/>
  <c r="V759" i="2"/>
  <c r="W759" i="2" s="1"/>
  <c r="V760" i="2"/>
  <c r="W760" i="2" s="1"/>
  <c r="V761" i="2"/>
  <c r="W761" i="2" s="1"/>
  <c r="V762" i="2"/>
  <c r="W762" i="2" s="1"/>
  <c r="V763" i="2"/>
  <c r="W763" i="2" s="1"/>
  <c r="V764" i="2"/>
  <c r="W764" i="2" s="1"/>
  <c r="V765" i="2"/>
  <c r="W765" i="2" s="1"/>
  <c r="V766" i="2"/>
  <c r="W766" i="2" s="1"/>
  <c r="V767" i="2"/>
  <c r="W767" i="2" s="1"/>
  <c r="V768" i="2"/>
  <c r="W768" i="2" s="1"/>
  <c r="V769" i="2"/>
  <c r="W769" i="2" s="1"/>
  <c r="V770" i="2"/>
  <c r="W770" i="2" s="1"/>
  <c r="V771" i="2"/>
  <c r="W771" i="2" s="1"/>
  <c r="V772" i="2"/>
  <c r="W772" i="2" s="1"/>
  <c r="V773" i="2"/>
  <c r="W773" i="2" s="1"/>
  <c r="V774" i="2"/>
  <c r="W774" i="2" s="1"/>
  <c r="V775" i="2"/>
  <c r="W775" i="2" s="1"/>
  <c r="V776" i="2"/>
  <c r="W776" i="2" s="1"/>
  <c r="V777" i="2"/>
  <c r="W777" i="2" s="1"/>
  <c r="V778" i="2"/>
  <c r="W778" i="2" s="1"/>
  <c r="V779" i="2"/>
  <c r="W779" i="2" s="1"/>
  <c r="V780" i="2"/>
  <c r="W780" i="2" s="1"/>
  <c r="V781" i="2"/>
  <c r="W781" i="2" s="1"/>
  <c r="V782" i="2"/>
  <c r="W782" i="2" s="1"/>
  <c r="V783" i="2"/>
  <c r="W783" i="2" s="1"/>
  <c r="V784" i="2"/>
  <c r="W784" i="2" s="1"/>
  <c r="V785" i="2"/>
  <c r="W785" i="2" s="1"/>
  <c r="V786" i="2"/>
  <c r="W786" i="2" s="1"/>
  <c r="V787" i="2"/>
  <c r="W787" i="2" s="1"/>
  <c r="V788" i="2"/>
  <c r="W788" i="2" s="1"/>
  <c r="V789" i="2"/>
  <c r="W789" i="2" s="1"/>
  <c r="V790" i="2"/>
  <c r="W790" i="2" s="1"/>
  <c r="V791" i="2"/>
  <c r="W791" i="2" s="1"/>
  <c r="V792" i="2"/>
  <c r="W792" i="2" s="1"/>
  <c r="V793" i="2"/>
  <c r="W793" i="2" s="1"/>
  <c r="V794" i="2"/>
  <c r="W794" i="2" s="1"/>
  <c r="V795" i="2"/>
  <c r="W795" i="2" s="1"/>
  <c r="V796" i="2"/>
  <c r="W796" i="2" s="1"/>
  <c r="V797" i="2"/>
  <c r="W797" i="2" s="1"/>
  <c r="V798" i="2"/>
  <c r="W798" i="2" s="1"/>
  <c r="V799" i="2"/>
  <c r="W799" i="2" s="1"/>
  <c r="V800" i="2"/>
  <c r="W800" i="2" s="1"/>
  <c r="V801" i="2"/>
  <c r="W801" i="2" s="1"/>
  <c r="V802" i="2"/>
  <c r="W802" i="2" s="1"/>
  <c r="V803" i="2"/>
  <c r="W803" i="2" s="1"/>
  <c r="V804" i="2"/>
  <c r="W804" i="2" s="1"/>
  <c r="V805" i="2"/>
  <c r="W805" i="2" s="1"/>
  <c r="V806" i="2"/>
  <c r="W806" i="2" s="1"/>
  <c r="V807" i="2"/>
  <c r="W807" i="2" s="1"/>
  <c r="V808" i="2"/>
  <c r="W808" i="2" s="1"/>
  <c r="V809" i="2"/>
  <c r="W809" i="2" s="1"/>
  <c r="V810" i="2"/>
  <c r="W810" i="2" s="1"/>
  <c r="V811" i="2"/>
  <c r="W811" i="2" s="1"/>
  <c r="V812" i="2"/>
  <c r="W812" i="2" s="1"/>
  <c r="V813" i="2"/>
  <c r="W813" i="2" s="1"/>
  <c r="V814" i="2"/>
  <c r="W814" i="2" s="1"/>
  <c r="V815" i="2"/>
  <c r="W815" i="2" s="1"/>
  <c r="V816" i="2"/>
  <c r="W816" i="2" s="1"/>
  <c r="V817" i="2"/>
  <c r="W817" i="2" s="1"/>
  <c r="V818" i="2"/>
  <c r="W818" i="2" s="1"/>
  <c r="V819" i="2"/>
  <c r="W819" i="2" s="1"/>
  <c r="V820" i="2"/>
  <c r="W820" i="2" s="1"/>
  <c r="V821" i="2"/>
  <c r="W821" i="2" s="1"/>
  <c r="V822" i="2"/>
  <c r="W822" i="2" s="1"/>
  <c r="V823" i="2"/>
  <c r="W823" i="2" s="1"/>
  <c r="V824" i="2"/>
  <c r="W824" i="2" s="1"/>
  <c r="V825" i="2"/>
  <c r="W825" i="2" s="1"/>
  <c r="V826" i="2"/>
  <c r="W826" i="2" s="1"/>
  <c r="V827" i="2"/>
  <c r="W827" i="2" s="1"/>
  <c r="V828" i="2"/>
  <c r="W828" i="2" s="1"/>
  <c r="V829" i="2"/>
  <c r="W829" i="2" s="1"/>
  <c r="V830" i="2"/>
  <c r="W830" i="2" s="1"/>
  <c r="V831" i="2"/>
  <c r="W831" i="2" s="1"/>
  <c r="V832" i="2"/>
  <c r="W832" i="2" s="1"/>
  <c r="V833" i="2"/>
  <c r="W833" i="2" s="1"/>
  <c r="V834" i="2"/>
  <c r="W834" i="2" s="1"/>
  <c r="V835" i="2"/>
  <c r="W835" i="2" s="1"/>
  <c r="V836" i="2"/>
  <c r="W836" i="2" s="1"/>
  <c r="V837" i="2"/>
  <c r="W837" i="2" s="1"/>
  <c r="V838" i="2"/>
  <c r="W838" i="2" s="1"/>
  <c r="V839" i="2"/>
  <c r="W839" i="2" s="1"/>
  <c r="V840" i="2"/>
  <c r="W840" i="2" s="1"/>
  <c r="V841" i="2"/>
  <c r="W841" i="2" s="1"/>
  <c r="V842" i="2"/>
  <c r="W842" i="2" s="1"/>
  <c r="V843" i="2"/>
  <c r="W843" i="2" s="1"/>
  <c r="V844" i="2"/>
  <c r="W844" i="2" s="1"/>
  <c r="V845" i="2"/>
  <c r="W845" i="2" s="1"/>
  <c r="V846" i="2"/>
  <c r="W846" i="2" s="1"/>
  <c r="V847" i="2"/>
  <c r="W847" i="2" s="1"/>
  <c r="V848" i="2"/>
  <c r="W848" i="2" s="1"/>
  <c r="V849" i="2"/>
  <c r="W849" i="2" s="1"/>
  <c r="V850" i="2"/>
  <c r="W850" i="2" s="1"/>
  <c r="V851" i="2"/>
  <c r="W851" i="2" s="1"/>
  <c r="V852" i="2"/>
  <c r="W852" i="2" s="1"/>
  <c r="V853" i="2"/>
  <c r="W853" i="2" s="1"/>
  <c r="V854" i="2"/>
  <c r="W854" i="2" s="1"/>
  <c r="V855" i="2"/>
  <c r="W855" i="2" s="1"/>
  <c r="V856" i="2"/>
  <c r="W856" i="2" s="1"/>
  <c r="V857" i="2"/>
  <c r="W857" i="2" s="1"/>
  <c r="V858" i="2"/>
  <c r="W858" i="2" s="1"/>
  <c r="V859" i="2"/>
  <c r="W859" i="2" s="1"/>
  <c r="V860" i="2"/>
  <c r="W860" i="2" s="1"/>
  <c r="V861" i="2"/>
  <c r="W861" i="2" s="1"/>
  <c r="V862" i="2"/>
  <c r="W862" i="2" s="1"/>
  <c r="V863" i="2"/>
  <c r="W863" i="2" s="1"/>
  <c r="V864" i="2"/>
  <c r="W864" i="2" s="1"/>
  <c r="V865" i="2"/>
  <c r="W865" i="2" s="1"/>
  <c r="V866" i="2"/>
  <c r="W866" i="2" s="1"/>
  <c r="V867" i="2"/>
  <c r="W867" i="2" s="1"/>
  <c r="V868" i="2"/>
  <c r="W868" i="2" s="1"/>
  <c r="V869" i="2"/>
  <c r="W869" i="2" s="1"/>
  <c r="V870" i="2"/>
  <c r="W870" i="2" s="1"/>
  <c r="V871" i="2"/>
  <c r="W871" i="2" s="1"/>
  <c r="V872" i="2"/>
  <c r="W872" i="2" s="1"/>
  <c r="V873" i="2"/>
  <c r="W873" i="2" s="1"/>
  <c r="V874" i="2"/>
  <c r="W874" i="2" s="1"/>
  <c r="V875" i="2"/>
  <c r="W875" i="2" s="1"/>
  <c r="V876" i="2"/>
  <c r="W876" i="2" s="1"/>
  <c r="V877" i="2"/>
  <c r="W877" i="2" s="1"/>
  <c r="V878" i="2"/>
  <c r="W878" i="2" s="1"/>
  <c r="V879" i="2"/>
  <c r="W879" i="2" s="1"/>
  <c r="V880" i="2"/>
  <c r="W880" i="2" s="1"/>
  <c r="V881" i="2"/>
  <c r="W881" i="2" s="1"/>
  <c r="V882" i="2"/>
  <c r="W882" i="2" s="1"/>
  <c r="V883" i="2"/>
  <c r="W883" i="2" s="1"/>
  <c r="V884" i="2"/>
  <c r="W884" i="2" s="1"/>
  <c r="V885" i="2"/>
  <c r="W885" i="2" s="1"/>
  <c r="V886" i="2"/>
  <c r="W886" i="2" s="1"/>
  <c r="V887" i="2"/>
  <c r="W887" i="2" s="1"/>
  <c r="V888" i="2"/>
  <c r="W888" i="2" s="1"/>
  <c r="V889" i="2"/>
  <c r="W889" i="2" s="1"/>
  <c r="V890" i="2"/>
  <c r="W890" i="2" s="1"/>
  <c r="V891" i="2"/>
  <c r="W891" i="2" s="1"/>
  <c r="V892" i="2"/>
  <c r="W892" i="2" s="1"/>
  <c r="V893" i="2"/>
  <c r="W893" i="2" s="1"/>
  <c r="V894" i="2"/>
  <c r="W894" i="2" s="1"/>
  <c r="V895" i="2"/>
  <c r="W895" i="2" s="1"/>
  <c r="V896" i="2"/>
  <c r="W896" i="2" s="1"/>
  <c r="V897" i="2"/>
  <c r="W897" i="2" s="1"/>
  <c r="V898" i="2"/>
  <c r="W898" i="2" s="1"/>
  <c r="V899" i="2"/>
  <c r="W899" i="2" s="1"/>
  <c r="V900" i="2"/>
  <c r="W900" i="2" s="1"/>
  <c r="V901" i="2"/>
  <c r="W901" i="2" s="1"/>
  <c r="V902" i="2"/>
  <c r="W902" i="2" s="1"/>
  <c r="V903" i="2"/>
  <c r="W903" i="2" s="1"/>
  <c r="V904" i="2"/>
  <c r="W904" i="2" s="1"/>
  <c r="V905" i="2"/>
  <c r="W905" i="2" s="1"/>
  <c r="V906" i="2"/>
  <c r="W906" i="2" s="1"/>
  <c r="V907" i="2"/>
  <c r="W907" i="2" s="1"/>
  <c r="V908" i="2"/>
  <c r="W908" i="2" s="1"/>
  <c r="V909" i="2"/>
  <c r="W909" i="2" s="1"/>
  <c r="V910" i="2"/>
  <c r="W910" i="2" s="1"/>
  <c r="V911" i="2"/>
  <c r="W911" i="2" s="1"/>
  <c r="V912" i="2"/>
  <c r="W912" i="2" s="1"/>
  <c r="V913" i="2"/>
  <c r="W913" i="2" s="1"/>
  <c r="V914" i="2"/>
  <c r="W914" i="2" s="1"/>
  <c r="V915" i="2"/>
  <c r="W915" i="2" s="1"/>
  <c r="V916" i="2"/>
  <c r="W916" i="2" s="1"/>
  <c r="V917" i="2"/>
  <c r="W917" i="2" s="1"/>
  <c r="V918" i="2"/>
  <c r="W918" i="2" s="1"/>
  <c r="V919" i="2"/>
  <c r="W919" i="2" s="1"/>
  <c r="V920" i="2"/>
  <c r="W920" i="2" s="1"/>
  <c r="V921" i="2"/>
  <c r="W921" i="2" s="1"/>
  <c r="V922" i="2"/>
  <c r="W922" i="2" s="1"/>
  <c r="V923" i="2"/>
  <c r="W923" i="2" s="1"/>
  <c r="V924" i="2"/>
  <c r="W924" i="2" s="1"/>
  <c r="V925" i="2"/>
  <c r="W925" i="2" s="1"/>
  <c r="V926" i="2"/>
  <c r="W926" i="2" s="1"/>
  <c r="V927" i="2"/>
  <c r="W927" i="2" s="1"/>
  <c r="V928" i="2"/>
  <c r="W928" i="2" s="1"/>
  <c r="V929" i="2"/>
  <c r="W929" i="2" s="1"/>
  <c r="V930" i="2"/>
  <c r="W930" i="2" s="1"/>
  <c r="V931" i="2"/>
  <c r="W931" i="2" s="1"/>
  <c r="V932" i="2"/>
  <c r="W932" i="2" s="1"/>
  <c r="V933" i="2"/>
  <c r="W933" i="2" s="1"/>
  <c r="V934" i="2"/>
  <c r="W934" i="2" s="1"/>
  <c r="V935" i="2"/>
  <c r="W935" i="2" s="1"/>
  <c r="V936" i="2"/>
  <c r="W936" i="2" s="1"/>
  <c r="V937" i="2"/>
  <c r="W937" i="2" s="1"/>
  <c r="V938" i="2"/>
  <c r="W938" i="2" s="1"/>
  <c r="V939" i="2"/>
  <c r="W939" i="2" s="1"/>
  <c r="V940" i="2"/>
  <c r="W940" i="2" s="1"/>
  <c r="V941" i="2"/>
  <c r="W941" i="2" s="1"/>
  <c r="V942" i="2"/>
  <c r="W942" i="2" s="1"/>
  <c r="V943" i="2"/>
  <c r="W943" i="2" s="1"/>
  <c r="V944" i="2"/>
  <c r="W944" i="2" s="1"/>
  <c r="V945" i="2"/>
  <c r="W945" i="2" s="1"/>
  <c r="V946" i="2"/>
  <c r="W946" i="2" s="1"/>
  <c r="V947" i="2"/>
  <c r="W947" i="2" s="1"/>
  <c r="V948" i="2"/>
  <c r="W948" i="2" s="1"/>
  <c r="V949" i="2"/>
  <c r="W949" i="2" s="1"/>
  <c r="V950" i="2"/>
  <c r="W950" i="2" s="1"/>
  <c r="V951" i="2"/>
  <c r="W951" i="2" s="1"/>
  <c r="V952" i="2"/>
  <c r="W952" i="2" s="1"/>
  <c r="V953" i="2"/>
  <c r="W953" i="2" s="1"/>
  <c r="V954" i="2"/>
  <c r="W954" i="2" s="1"/>
  <c r="V955" i="2"/>
  <c r="W955" i="2" s="1"/>
  <c r="V956" i="2"/>
  <c r="W956" i="2" s="1"/>
  <c r="V957" i="2"/>
  <c r="W957" i="2" s="1"/>
  <c r="V958" i="2"/>
  <c r="W958" i="2" s="1"/>
  <c r="V959" i="2"/>
  <c r="W959" i="2" s="1"/>
  <c r="V960" i="2"/>
  <c r="W960" i="2" s="1"/>
  <c r="V961" i="2"/>
  <c r="W961" i="2" s="1"/>
  <c r="V962" i="2"/>
  <c r="W962" i="2" s="1"/>
  <c r="V963" i="2"/>
  <c r="W963" i="2" s="1"/>
  <c r="V964" i="2"/>
  <c r="W964" i="2" s="1"/>
  <c r="V965" i="2"/>
  <c r="W965" i="2" s="1"/>
  <c r="V966" i="2"/>
  <c r="W966" i="2" s="1"/>
  <c r="V967" i="2"/>
  <c r="W967" i="2" s="1"/>
  <c r="V968" i="2"/>
  <c r="W968" i="2" s="1"/>
  <c r="V969" i="2"/>
  <c r="W969" i="2" s="1"/>
  <c r="V970" i="2"/>
  <c r="W970" i="2" s="1"/>
  <c r="V971" i="2"/>
  <c r="W971" i="2" s="1"/>
  <c r="V972" i="2"/>
  <c r="W972" i="2" s="1"/>
  <c r="V973" i="2"/>
  <c r="W973" i="2" s="1"/>
  <c r="V974" i="2"/>
  <c r="W974" i="2" s="1"/>
  <c r="V975" i="2"/>
  <c r="W975" i="2" s="1"/>
  <c r="V976" i="2"/>
  <c r="W976" i="2" s="1"/>
  <c r="V977" i="2"/>
  <c r="W977" i="2" s="1"/>
  <c r="V978" i="2"/>
  <c r="W978" i="2" s="1"/>
  <c r="V979" i="2"/>
  <c r="W979" i="2" s="1"/>
  <c r="V980" i="2"/>
  <c r="W980" i="2" s="1"/>
  <c r="V981" i="2"/>
  <c r="W981" i="2" s="1"/>
  <c r="V982" i="2"/>
  <c r="W982" i="2" s="1"/>
  <c r="V983" i="2"/>
  <c r="W983" i="2" s="1"/>
  <c r="V984" i="2"/>
  <c r="W984" i="2" s="1"/>
  <c r="V985" i="2"/>
  <c r="W985" i="2" s="1"/>
  <c r="V986" i="2"/>
  <c r="W986" i="2" s="1"/>
  <c r="V987" i="2"/>
  <c r="W987" i="2" s="1"/>
  <c r="V988" i="2"/>
  <c r="W988" i="2" s="1"/>
  <c r="V989" i="2"/>
  <c r="W989" i="2" s="1"/>
  <c r="V990" i="2"/>
  <c r="W990" i="2" s="1"/>
  <c r="V991" i="2"/>
  <c r="W991" i="2" s="1"/>
  <c r="V992" i="2"/>
  <c r="W992" i="2" s="1"/>
  <c r="V993" i="2"/>
  <c r="W993" i="2" s="1"/>
  <c r="V994" i="2"/>
  <c r="W994" i="2" s="1"/>
  <c r="V995" i="2"/>
  <c r="W995" i="2" s="1"/>
  <c r="V996" i="2"/>
  <c r="W996" i="2" s="1"/>
  <c r="V997" i="2"/>
  <c r="W997" i="2" s="1"/>
  <c r="V998" i="2"/>
  <c r="W998" i="2" s="1"/>
  <c r="V999" i="2"/>
  <c r="W999" i="2" s="1"/>
  <c r="V1000" i="2"/>
  <c r="W1000" i="2" s="1"/>
  <c r="V1001" i="2"/>
  <c r="W1001" i="2" s="1"/>
  <c r="V1002" i="2"/>
  <c r="W1002" i="2" s="1"/>
  <c r="V1003" i="2"/>
  <c r="W1003" i="2" s="1"/>
  <c r="V1004" i="2"/>
  <c r="W1004" i="2" s="1"/>
  <c r="V1005" i="2"/>
  <c r="W1005" i="2" s="1"/>
  <c r="V1006" i="2"/>
  <c r="W1006" i="2" s="1"/>
  <c r="V1007" i="2"/>
  <c r="W1007" i="2" s="1"/>
  <c r="V1008" i="2"/>
  <c r="W1008" i="2" s="1"/>
  <c r="V1009" i="2"/>
  <c r="W1009" i="2" s="1"/>
  <c r="V1010" i="2"/>
  <c r="W1010" i="2" s="1"/>
  <c r="V1011" i="2"/>
  <c r="W1011" i="2" s="1"/>
  <c r="V1012" i="2"/>
  <c r="W1012" i="2" s="1"/>
  <c r="V1013" i="2"/>
  <c r="W1013" i="2" s="1"/>
  <c r="V1014" i="2"/>
  <c r="W1014" i="2" s="1"/>
  <c r="V1015" i="2"/>
  <c r="W1015" i="2" s="1"/>
  <c r="V1016" i="2"/>
  <c r="W1016" i="2" s="1"/>
  <c r="V1017" i="2"/>
  <c r="W1017" i="2" s="1"/>
  <c r="V1018" i="2"/>
  <c r="W1018" i="2" s="1"/>
  <c r="V1019" i="2"/>
  <c r="W1019" i="2" s="1"/>
  <c r="V1020" i="2"/>
  <c r="W1020" i="2" s="1"/>
  <c r="V1021" i="2"/>
  <c r="W1021" i="2" s="1"/>
  <c r="V1022" i="2"/>
  <c r="W1022" i="2" s="1"/>
  <c r="V1023" i="2"/>
  <c r="W1023" i="2" s="1"/>
  <c r="V1024" i="2"/>
  <c r="W1024" i="2" s="1"/>
  <c r="V1025" i="2"/>
  <c r="W1025" i="2" s="1"/>
  <c r="V1026" i="2"/>
  <c r="W1026" i="2" s="1"/>
  <c r="V1027" i="2"/>
  <c r="W1027" i="2" s="1"/>
  <c r="V1028" i="2"/>
  <c r="W1028" i="2" s="1"/>
  <c r="V1029" i="2"/>
  <c r="W1029" i="2" s="1"/>
  <c r="V1030" i="2"/>
  <c r="W1030" i="2" s="1"/>
  <c r="V1031" i="2"/>
  <c r="W1031" i="2" s="1"/>
  <c r="V1032" i="2"/>
  <c r="W1032" i="2" s="1"/>
  <c r="V1033" i="2"/>
  <c r="W1033" i="2" s="1"/>
  <c r="V1034" i="2"/>
  <c r="W1034" i="2" s="1"/>
  <c r="V1035" i="2"/>
  <c r="W1035" i="2" s="1"/>
  <c r="V1036" i="2"/>
  <c r="W1036" i="2" s="1"/>
  <c r="V1037" i="2"/>
  <c r="W1037" i="2" s="1"/>
  <c r="V1038" i="2"/>
  <c r="W1038" i="2" s="1"/>
  <c r="V1039" i="2"/>
  <c r="W1039" i="2" s="1"/>
  <c r="V1040" i="2"/>
  <c r="W1040" i="2" s="1"/>
  <c r="V1041" i="2"/>
  <c r="W1041" i="2" s="1"/>
  <c r="V1042" i="2"/>
  <c r="W1042" i="2" s="1"/>
  <c r="V1043" i="2"/>
  <c r="W1043" i="2" s="1"/>
  <c r="V1044" i="2"/>
  <c r="W1044" i="2" s="1"/>
  <c r="V1045" i="2"/>
  <c r="W1045" i="2" s="1"/>
  <c r="V1046" i="2"/>
  <c r="W1046" i="2" s="1"/>
  <c r="V1047" i="2"/>
  <c r="W1047" i="2" s="1"/>
  <c r="V1048" i="2"/>
  <c r="W1048" i="2" s="1"/>
  <c r="V1049" i="2"/>
  <c r="W1049" i="2" s="1"/>
  <c r="V1050" i="2"/>
  <c r="W1050" i="2" s="1"/>
  <c r="V1051" i="2"/>
  <c r="W1051" i="2" s="1"/>
  <c r="V1052" i="2"/>
  <c r="W1052" i="2" s="1"/>
  <c r="V1053" i="2"/>
  <c r="W1053" i="2" s="1"/>
  <c r="V1054" i="2"/>
  <c r="W1054" i="2" s="1"/>
  <c r="V1055" i="2"/>
  <c r="W1055" i="2" s="1"/>
  <c r="V1056" i="2"/>
  <c r="W1056" i="2" s="1"/>
  <c r="V1057" i="2"/>
  <c r="W1057" i="2" s="1"/>
  <c r="V1058" i="2"/>
  <c r="W1058" i="2" s="1"/>
  <c r="V1059" i="2"/>
  <c r="W1059" i="2" s="1"/>
  <c r="V1060" i="2"/>
  <c r="W1060" i="2" s="1"/>
  <c r="V1061" i="2"/>
  <c r="W1061" i="2" s="1"/>
  <c r="V1062" i="2"/>
  <c r="W1062" i="2" s="1"/>
  <c r="V1063" i="2"/>
  <c r="W1063" i="2" s="1"/>
  <c r="V1064" i="2"/>
  <c r="W1064" i="2" s="1"/>
  <c r="V1065" i="2"/>
  <c r="W1065" i="2" s="1"/>
  <c r="V1066" i="2"/>
  <c r="W1066" i="2" s="1"/>
  <c r="V1067" i="2"/>
  <c r="W1067" i="2" s="1"/>
  <c r="V1068" i="2"/>
  <c r="W1068" i="2" s="1"/>
  <c r="V1069" i="2"/>
  <c r="W1069" i="2" s="1"/>
  <c r="V1070" i="2"/>
  <c r="W1070" i="2" s="1"/>
  <c r="V1071" i="2"/>
  <c r="W1071" i="2" s="1"/>
  <c r="V1072" i="2"/>
  <c r="W1072" i="2" s="1"/>
  <c r="V1073" i="2"/>
  <c r="W1073" i="2" s="1"/>
  <c r="V1074" i="2"/>
  <c r="W1074" i="2" s="1"/>
  <c r="V1075" i="2"/>
  <c r="W1075" i="2" s="1"/>
  <c r="V1076" i="2"/>
  <c r="W1076" i="2" s="1"/>
  <c r="V1077" i="2"/>
  <c r="W1077" i="2" s="1"/>
  <c r="V1078" i="2"/>
  <c r="W1078" i="2" s="1"/>
  <c r="V1079" i="2"/>
  <c r="W1079" i="2" s="1"/>
  <c r="V1080" i="2"/>
  <c r="W1080" i="2" s="1"/>
  <c r="V1081" i="2"/>
  <c r="W1081" i="2" s="1"/>
  <c r="V1082" i="2"/>
  <c r="W1082" i="2" s="1"/>
  <c r="V1083" i="2"/>
  <c r="W1083" i="2" s="1"/>
  <c r="V1084" i="2"/>
  <c r="W1084" i="2" s="1"/>
  <c r="V1085" i="2"/>
  <c r="W1085" i="2" s="1"/>
  <c r="V1086" i="2"/>
  <c r="W1086" i="2" s="1"/>
  <c r="V1087" i="2"/>
  <c r="W1087" i="2" s="1"/>
  <c r="V1088" i="2"/>
  <c r="W1088" i="2" s="1"/>
  <c r="V1089" i="2"/>
  <c r="W1089" i="2" s="1"/>
  <c r="V1090" i="2"/>
  <c r="W1090" i="2" s="1"/>
  <c r="V1091" i="2"/>
  <c r="W1091" i="2" s="1"/>
  <c r="V1092" i="2"/>
  <c r="W1092" i="2" s="1"/>
  <c r="V1093" i="2"/>
  <c r="W1093" i="2" s="1"/>
  <c r="V1094" i="2"/>
  <c r="W1094" i="2" s="1"/>
  <c r="V1095" i="2"/>
  <c r="W1095" i="2" s="1"/>
  <c r="V1096" i="2"/>
  <c r="W1096" i="2" s="1"/>
  <c r="V1097" i="2"/>
  <c r="W1097" i="2" s="1"/>
  <c r="V1098" i="2"/>
  <c r="W1098" i="2" s="1"/>
  <c r="V1099" i="2"/>
  <c r="W1099" i="2" s="1"/>
  <c r="V1100" i="2"/>
  <c r="W1100" i="2" s="1"/>
  <c r="V1101" i="2"/>
  <c r="W1101" i="2" s="1"/>
  <c r="V1102" i="2"/>
  <c r="W1102" i="2" s="1"/>
  <c r="V1103" i="2"/>
  <c r="W1103" i="2" s="1"/>
  <c r="V1104" i="2"/>
  <c r="W1104" i="2" s="1"/>
  <c r="V1105" i="2"/>
  <c r="W1105" i="2" s="1"/>
  <c r="V1106" i="2"/>
  <c r="W1106" i="2" s="1"/>
  <c r="V1107" i="2"/>
  <c r="W1107" i="2" s="1"/>
  <c r="V1108" i="2"/>
  <c r="W1108" i="2" s="1"/>
  <c r="V1109" i="2"/>
  <c r="W1109" i="2" s="1"/>
  <c r="V1110" i="2"/>
  <c r="W1110" i="2" s="1"/>
  <c r="V1111" i="2"/>
  <c r="W1111" i="2" s="1"/>
  <c r="V1112" i="2"/>
  <c r="W1112" i="2" s="1"/>
  <c r="V1113" i="2"/>
  <c r="W1113" i="2" s="1"/>
  <c r="V1114" i="2"/>
  <c r="W1114" i="2" s="1"/>
  <c r="V1115" i="2"/>
  <c r="W1115" i="2" s="1"/>
  <c r="V1116" i="2"/>
  <c r="W1116" i="2" s="1"/>
  <c r="V1117" i="2"/>
  <c r="W1117" i="2" s="1"/>
  <c r="V1118" i="2"/>
  <c r="W1118" i="2" s="1"/>
  <c r="V1119" i="2"/>
  <c r="W1119" i="2" s="1"/>
  <c r="V1120" i="2"/>
  <c r="W1120" i="2" s="1"/>
  <c r="V1121" i="2"/>
  <c r="W1121" i="2" s="1"/>
  <c r="V1122" i="2"/>
  <c r="W1122" i="2" s="1"/>
  <c r="V1123" i="2"/>
  <c r="W1123" i="2" s="1"/>
  <c r="V1124" i="2"/>
  <c r="W1124" i="2" s="1"/>
  <c r="V1125" i="2"/>
  <c r="W1125" i="2" s="1"/>
  <c r="V1126" i="2"/>
  <c r="W1126" i="2" s="1"/>
  <c r="V1127" i="2"/>
  <c r="W1127" i="2" s="1"/>
  <c r="V1128" i="2"/>
  <c r="W1128" i="2" s="1"/>
  <c r="V1129" i="2"/>
  <c r="W1129" i="2" s="1"/>
  <c r="V1130" i="2"/>
  <c r="W1130" i="2" s="1"/>
  <c r="V1131" i="2"/>
  <c r="W1131" i="2" s="1"/>
  <c r="V1132" i="2"/>
  <c r="W1132" i="2" s="1"/>
  <c r="V1133" i="2"/>
  <c r="W1133" i="2" s="1"/>
  <c r="V1134" i="2"/>
  <c r="W1134" i="2" s="1"/>
  <c r="V1135" i="2"/>
  <c r="W1135" i="2" s="1"/>
  <c r="V1136" i="2"/>
  <c r="W1136" i="2" s="1"/>
  <c r="V1137" i="2"/>
  <c r="W1137" i="2" s="1"/>
  <c r="V1138" i="2"/>
  <c r="W1138" i="2" s="1"/>
  <c r="V1139" i="2"/>
  <c r="W1139" i="2" s="1"/>
  <c r="V1140" i="2"/>
  <c r="W1140" i="2" s="1"/>
  <c r="V1141" i="2"/>
  <c r="W1141" i="2" s="1"/>
  <c r="V1142" i="2"/>
  <c r="W1142" i="2" s="1"/>
  <c r="V1143" i="2"/>
  <c r="W1143" i="2" s="1"/>
  <c r="V1144" i="2"/>
  <c r="W1144" i="2" s="1"/>
  <c r="V1145" i="2"/>
  <c r="W1145" i="2" s="1"/>
  <c r="V1146" i="2"/>
  <c r="W1146" i="2" s="1"/>
  <c r="V1147" i="2"/>
  <c r="W1147" i="2" s="1"/>
  <c r="V1148" i="2"/>
  <c r="W1148" i="2" s="1"/>
  <c r="V1149" i="2"/>
  <c r="W1149" i="2" s="1"/>
  <c r="V1150" i="2"/>
  <c r="W1150" i="2" s="1"/>
  <c r="V1151" i="2"/>
  <c r="W1151" i="2" s="1"/>
  <c r="V1152" i="2"/>
  <c r="W1152" i="2" s="1"/>
  <c r="V1153" i="2"/>
  <c r="W1153" i="2" s="1"/>
  <c r="V1154" i="2"/>
  <c r="W1154" i="2" s="1"/>
  <c r="V1155" i="2"/>
  <c r="W1155" i="2" s="1"/>
  <c r="V1156" i="2"/>
  <c r="W1156" i="2" s="1"/>
  <c r="V1157" i="2"/>
  <c r="W1157" i="2" s="1"/>
  <c r="V1158" i="2"/>
  <c r="W1158" i="2" s="1"/>
  <c r="V1159" i="2"/>
  <c r="W1159" i="2" s="1"/>
  <c r="V1160" i="2"/>
  <c r="W1160" i="2" s="1"/>
  <c r="V1161" i="2"/>
  <c r="W1161" i="2" s="1"/>
  <c r="V1162" i="2"/>
  <c r="W1162" i="2" s="1"/>
  <c r="V1163" i="2"/>
  <c r="W1163" i="2" s="1"/>
  <c r="V1164" i="2"/>
  <c r="W1164" i="2" s="1"/>
  <c r="V1165" i="2"/>
  <c r="W1165" i="2" s="1"/>
  <c r="V1166" i="2"/>
  <c r="W1166" i="2" s="1"/>
  <c r="V1167" i="2"/>
  <c r="W1167" i="2" s="1"/>
  <c r="V1168" i="2"/>
  <c r="W1168" i="2" s="1"/>
  <c r="V1169" i="2"/>
  <c r="W1169" i="2" s="1"/>
  <c r="V1170" i="2"/>
  <c r="W1170" i="2" s="1"/>
  <c r="V1171" i="2"/>
  <c r="W1171" i="2" s="1"/>
  <c r="V1172" i="2"/>
  <c r="W1172" i="2" s="1"/>
  <c r="V1173" i="2"/>
  <c r="W1173" i="2" s="1"/>
  <c r="V1174" i="2"/>
  <c r="W1174" i="2" s="1"/>
  <c r="V1175" i="2"/>
  <c r="W1175" i="2" s="1"/>
  <c r="V1176" i="2"/>
  <c r="W1176" i="2" s="1"/>
  <c r="V1177" i="2"/>
  <c r="W1177" i="2" s="1"/>
  <c r="V1178" i="2"/>
  <c r="W1178" i="2" s="1"/>
  <c r="V1179" i="2"/>
  <c r="W1179" i="2" s="1"/>
  <c r="V1180" i="2"/>
  <c r="W1180" i="2" s="1"/>
  <c r="V1181" i="2"/>
  <c r="W1181" i="2" s="1"/>
  <c r="V1182" i="2"/>
  <c r="W1182" i="2" s="1"/>
  <c r="V1183" i="2"/>
  <c r="W1183" i="2" s="1"/>
  <c r="V1184" i="2"/>
  <c r="W1184" i="2" s="1"/>
  <c r="V1185" i="2"/>
  <c r="W1185" i="2" s="1"/>
  <c r="V1186" i="2"/>
  <c r="W1186" i="2" s="1"/>
  <c r="V1187" i="2"/>
  <c r="W1187" i="2" s="1"/>
  <c r="V1188" i="2"/>
  <c r="W1188" i="2" s="1"/>
  <c r="V1189" i="2"/>
  <c r="W1189" i="2" s="1"/>
  <c r="V1190" i="2"/>
  <c r="W1190" i="2" s="1"/>
  <c r="V1191" i="2"/>
  <c r="W1191" i="2" s="1"/>
  <c r="V1192" i="2"/>
  <c r="W1192" i="2" s="1"/>
  <c r="V1193" i="2"/>
  <c r="W1193" i="2" s="1"/>
  <c r="V1194" i="2"/>
  <c r="W1194" i="2" s="1"/>
  <c r="V1195" i="2"/>
  <c r="W1195" i="2" s="1"/>
  <c r="V1196" i="2"/>
  <c r="W1196" i="2" s="1"/>
  <c r="V1197" i="2"/>
  <c r="W1197" i="2" s="1"/>
  <c r="V1198" i="2"/>
  <c r="W1198" i="2" s="1"/>
  <c r="V1199" i="2"/>
  <c r="W1199" i="2" s="1"/>
  <c r="V1200" i="2"/>
  <c r="W1200" i="2" s="1"/>
  <c r="V1201" i="2"/>
  <c r="W1201" i="2" s="1"/>
  <c r="V1202" i="2"/>
  <c r="W1202" i="2" s="1"/>
  <c r="V1203" i="2"/>
  <c r="W1203" i="2" s="1"/>
  <c r="V1204" i="2"/>
  <c r="W1204" i="2" s="1"/>
  <c r="V1205" i="2"/>
  <c r="W1205" i="2" s="1"/>
  <c r="V1206" i="2"/>
  <c r="W1206" i="2" s="1"/>
  <c r="V1207" i="2"/>
  <c r="W1207" i="2" s="1"/>
  <c r="V1208" i="2"/>
  <c r="W1208" i="2" s="1"/>
  <c r="V1209" i="2"/>
  <c r="W1209" i="2" s="1"/>
  <c r="V1210" i="2"/>
  <c r="W1210" i="2" s="1"/>
  <c r="V1211" i="2"/>
  <c r="W1211" i="2" s="1"/>
  <c r="V1212" i="2"/>
  <c r="W1212" i="2" s="1"/>
  <c r="V1213" i="2"/>
  <c r="W1213" i="2" s="1"/>
  <c r="V1214" i="2"/>
  <c r="W1214" i="2" s="1"/>
  <c r="V1215" i="2"/>
  <c r="W1215" i="2" s="1"/>
  <c r="V1216" i="2"/>
  <c r="W1216" i="2" s="1"/>
  <c r="V1217" i="2"/>
  <c r="W1217" i="2" s="1"/>
  <c r="V1218" i="2"/>
  <c r="W1218" i="2" s="1"/>
  <c r="V1219" i="2"/>
  <c r="W1219" i="2" s="1"/>
  <c r="V1220" i="2"/>
  <c r="W1220" i="2" s="1"/>
  <c r="V1221" i="2"/>
  <c r="W1221" i="2" s="1"/>
  <c r="V1222" i="2"/>
  <c r="W1222" i="2" s="1"/>
  <c r="V1223" i="2"/>
  <c r="W1223" i="2" s="1"/>
  <c r="V1224" i="2"/>
  <c r="W1224" i="2" s="1"/>
  <c r="V1225" i="2"/>
  <c r="W1225" i="2" s="1"/>
  <c r="V1226" i="2"/>
  <c r="W1226" i="2" s="1"/>
  <c r="V1227" i="2"/>
  <c r="W1227" i="2" s="1"/>
  <c r="V1228" i="2"/>
  <c r="W1228" i="2" s="1"/>
  <c r="V1229" i="2"/>
  <c r="W1229" i="2" s="1"/>
  <c r="V1230" i="2"/>
  <c r="W1230" i="2" s="1"/>
  <c r="V1231" i="2"/>
  <c r="W1231" i="2" s="1"/>
  <c r="V1232" i="2"/>
  <c r="W1232" i="2" s="1"/>
  <c r="V1233" i="2"/>
  <c r="W1233" i="2" s="1"/>
  <c r="V1234" i="2"/>
  <c r="W1234" i="2" s="1"/>
  <c r="V1235" i="2"/>
  <c r="W1235" i="2" s="1"/>
  <c r="V1236" i="2"/>
  <c r="W1236" i="2" s="1"/>
  <c r="V1237" i="2"/>
  <c r="W1237" i="2" s="1"/>
  <c r="V1238" i="2"/>
  <c r="W1238" i="2" s="1"/>
  <c r="V1239" i="2"/>
  <c r="W1239" i="2" s="1"/>
  <c r="V1240" i="2"/>
  <c r="W1240" i="2" s="1"/>
  <c r="V1241" i="2"/>
  <c r="W1241" i="2" s="1"/>
  <c r="V1242" i="2"/>
  <c r="W1242" i="2" s="1"/>
  <c r="V1243" i="2"/>
  <c r="W1243" i="2" s="1"/>
  <c r="V1244" i="2"/>
  <c r="W1244" i="2" s="1"/>
  <c r="V1245" i="2"/>
  <c r="W1245" i="2" s="1"/>
  <c r="V1246" i="2"/>
  <c r="W1246" i="2" s="1"/>
  <c r="V1247" i="2"/>
  <c r="W1247" i="2" s="1"/>
  <c r="V1248" i="2"/>
  <c r="W1248" i="2" s="1"/>
  <c r="V1249" i="2"/>
  <c r="W1249" i="2" s="1"/>
  <c r="V1250" i="2"/>
  <c r="W1250" i="2" s="1"/>
  <c r="V1251" i="2"/>
  <c r="W1251" i="2" s="1"/>
  <c r="V1252" i="2"/>
  <c r="W1252" i="2" s="1"/>
  <c r="V1253" i="2"/>
  <c r="W1253" i="2" s="1"/>
  <c r="V1254" i="2"/>
  <c r="W1254" i="2" s="1"/>
  <c r="V1255" i="2"/>
  <c r="W1255" i="2" s="1"/>
  <c r="V1256" i="2"/>
  <c r="W1256" i="2" s="1"/>
  <c r="V1257" i="2"/>
  <c r="W1257" i="2" s="1"/>
  <c r="V1258" i="2"/>
  <c r="W1258" i="2" s="1"/>
  <c r="V1259" i="2"/>
  <c r="W1259" i="2" s="1"/>
  <c r="V1260" i="2"/>
  <c r="W1260" i="2" s="1"/>
  <c r="V1261" i="2"/>
  <c r="W1261" i="2" s="1"/>
  <c r="V1262" i="2"/>
  <c r="W1262" i="2" s="1"/>
  <c r="V1263" i="2"/>
  <c r="W1263" i="2" s="1"/>
  <c r="V1264" i="2"/>
  <c r="W1264" i="2" s="1"/>
  <c r="V1265" i="2"/>
  <c r="W1265" i="2" s="1"/>
  <c r="V1266" i="2"/>
  <c r="W1266" i="2" s="1"/>
  <c r="V1267" i="2"/>
  <c r="W1267" i="2" s="1"/>
  <c r="V1268" i="2"/>
  <c r="W1268" i="2" s="1"/>
  <c r="V1269" i="2"/>
  <c r="W1269" i="2" s="1"/>
  <c r="V1270" i="2"/>
  <c r="W1270" i="2" s="1"/>
  <c r="V1271" i="2"/>
  <c r="W1271" i="2" s="1"/>
  <c r="V1272" i="2"/>
  <c r="W1272" i="2" s="1"/>
  <c r="V1273" i="2"/>
  <c r="W1273" i="2" s="1"/>
  <c r="V1274" i="2"/>
  <c r="W1274" i="2" s="1"/>
  <c r="V1275" i="2"/>
  <c r="W1275" i="2" s="1"/>
  <c r="V1276" i="2"/>
  <c r="W1276" i="2" s="1"/>
  <c r="V1277" i="2"/>
  <c r="W1277" i="2" s="1"/>
  <c r="V1278" i="2"/>
  <c r="W1278" i="2" s="1"/>
  <c r="V1279" i="2"/>
  <c r="W1279" i="2" s="1"/>
  <c r="V1280" i="2"/>
  <c r="W1280" i="2" s="1"/>
  <c r="V1281" i="2"/>
  <c r="W1281" i="2" s="1"/>
  <c r="V1282" i="2"/>
  <c r="W1282" i="2" s="1"/>
  <c r="V1283" i="2"/>
  <c r="W1283" i="2" s="1"/>
  <c r="V1284" i="2"/>
  <c r="W1284" i="2" s="1"/>
  <c r="V1285" i="2"/>
  <c r="W1285" i="2" s="1"/>
  <c r="V1286" i="2"/>
  <c r="W1286" i="2" s="1"/>
  <c r="V1287" i="2"/>
  <c r="W1287" i="2" s="1"/>
  <c r="V1288" i="2"/>
  <c r="W1288" i="2" s="1"/>
  <c r="V1289" i="2"/>
  <c r="W1289" i="2" s="1"/>
  <c r="V1290" i="2"/>
  <c r="W1290" i="2" s="1"/>
  <c r="V1291" i="2"/>
  <c r="W1291" i="2" s="1"/>
  <c r="V1292" i="2"/>
  <c r="W1292" i="2" s="1"/>
  <c r="V1293" i="2"/>
  <c r="W1293" i="2" s="1"/>
  <c r="V1294" i="2"/>
  <c r="W1294" i="2" s="1"/>
  <c r="V1295" i="2"/>
  <c r="W1295" i="2" s="1"/>
  <c r="V1296" i="2"/>
  <c r="W1296" i="2" s="1"/>
  <c r="V1297" i="2"/>
  <c r="W1297" i="2" s="1"/>
  <c r="V1298" i="2"/>
  <c r="W1298" i="2" s="1"/>
  <c r="V1299" i="2"/>
  <c r="W1299" i="2" s="1"/>
  <c r="V1300" i="2"/>
  <c r="W1300" i="2" s="1"/>
  <c r="V1301" i="2"/>
  <c r="W1301" i="2" s="1"/>
  <c r="V1302" i="2"/>
  <c r="W1302" i="2" s="1"/>
  <c r="V1303" i="2"/>
  <c r="W1303" i="2" s="1"/>
  <c r="V1304" i="2"/>
  <c r="W1304" i="2" s="1"/>
  <c r="V1305" i="2"/>
  <c r="W1305" i="2" s="1"/>
  <c r="V1306" i="2"/>
  <c r="W1306" i="2" s="1"/>
  <c r="V1307" i="2"/>
  <c r="W1307" i="2" s="1"/>
  <c r="V1308" i="2"/>
  <c r="W1308" i="2" s="1"/>
  <c r="V1309" i="2"/>
  <c r="W1309" i="2" s="1"/>
  <c r="V1310" i="2"/>
  <c r="W1310" i="2" s="1"/>
  <c r="V1311" i="2"/>
  <c r="W1311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3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T1" i="2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1207" i="2"/>
  <c r="S1207" i="2" s="1"/>
  <c r="R1208" i="2"/>
  <c r="S1208" i="2" s="1"/>
  <c r="R1209" i="2"/>
  <c r="S1209" i="2" s="1"/>
  <c r="R1210" i="2"/>
  <c r="S1210" i="2" s="1"/>
  <c r="R1211" i="2"/>
  <c r="S1211" i="2" s="1"/>
  <c r="R1212" i="2"/>
  <c r="S1212" i="2" s="1"/>
  <c r="R1213" i="2"/>
  <c r="S1213" i="2" s="1"/>
  <c r="R1214" i="2"/>
  <c r="S1214" i="2" s="1"/>
  <c r="R1215" i="2"/>
  <c r="S1215" i="2" s="1"/>
  <c r="R1216" i="2"/>
  <c r="S1216" i="2" s="1"/>
  <c r="R1217" i="2"/>
  <c r="S1217" i="2" s="1"/>
  <c r="R1218" i="2"/>
  <c r="S1218" i="2" s="1"/>
  <c r="R1219" i="2"/>
  <c r="S1219" i="2" s="1"/>
  <c r="R1220" i="2"/>
  <c r="S1220" i="2" s="1"/>
  <c r="R1221" i="2"/>
  <c r="S1221" i="2" s="1"/>
  <c r="R1222" i="2"/>
  <c r="S1222" i="2" s="1"/>
  <c r="R1223" i="2"/>
  <c r="S1223" i="2" s="1"/>
  <c r="R1224" i="2"/>
  <c r="S1224" i="2" s="1"/>
  <c r="R1225" i="2"/>
  <c r="S1225" i="2" s="1"/>
  <c r="R1226" i="2"/>
  <c r="S1226" i="2" s="1"/>
  <c r="R1227" i="2"/>
  <c r="S1227" i="2" s="1"/>
  <c r="R1228" i="2"/>
  <c r="S1228" i="2" s="1"/>
  <c r="R1229" i="2"/>
  <c r="S1229" i="2" s="1"/>
  <c r="R1230" i="2"/>
  <c r="S1230" i="2" s="1"/>
  <c r="R1231" i="2"/>
  <c r="S1231" i="2" s="1"/>
  <c r="R1232" i="2"/>
  <c r="S1232" i="2" s="1"/>
  <c r="R1233" i="2"/>
  <c r="S1233" i="2" s="1"/>
  <c r="R1234" i="2"/>
  <c r="S1234" i="2" s="1"/>
  <c r="R1235" i="2"/>
  <c r="S1235" i="2" s="1"/>
  <c r="R1236" i="2"/>
  <c r="S1236" i="2" s="1"/>
  <c r="R1237" i="2"/>
  <c r="S1237" i="2" s="1"/>
  <c r="R1238" i="2"/>
  <c r="S1238" i="2" s="1"/>
  <c r="R1239" i="2"/>
  <c r="S1239" i="2" s="1"/>
  <c r="R1240" i="2"/>
  <c r="S1240" i="2" s="1"/>
  <c r="R1241" i="2"/>
  <c r="S1241" i="2" s="1"/>
  <c r="R1242" i="2"/>
  <c r="S1242" i="2" s="1"/>
  <c r="R1243" i="2"/>
  <c r="S1243" i="2" s="1"/>
  <c r="R1244" i="2"/>
  <c r="S1244" i="2" s="1"/>
  <c r="R1245" i="2"/>
  <c r="S1245" i="2" s="1"/>
  <c r="R1246" i="2"/>
  <c r="S1246" i="2" s="1"/>
  <c r="R1247" i="2"/>
  <c r="S1247" i="2" s="1"/>
  <c r="R1248" i="2"/>
  <c r="S1248" i="2" s="1"/>
  <c r="R1249" i="2"/>
  <c r="S1249" i="2" s="1"/>
  <c r="R1250" i="2"/>
  <c r="S1250" i="2" s="1"/>
  <c r="R1251" i="2"/>
  <c r="S1251" i="2" s="1"/>
  <c r="R1252" i="2"/>
  <c r="S1252" i="2" s="1"/>
  <c r="R1253" i="2"/>
  <c r="S1253" i="2" s="1"/>
  <c r="R1254" i="2"/>
  <c r="S1254" i="2" s="1"/>
  <c r="R1255" i="2"/>
  <c r="S1255" i="2" s="1"/>
  <c r="R1256" i="2"/>
  <c r="S1256" i="2" s="1"/>
  <c r="R1257" i="2"/>
  <c r="S1257" i="2" s="1"/>
  <c r="R1258" i="2"/>
  <c r="S1258" i="2" s="1"/>
  <c r="R1259" i="2"/>
  <c r="S1259" i="2" s="1"/>
  <c r="R1260" i="2"/>
  <c r="S1260" i="2" s="1"/>
  <c r="R1261" i="2"/>
  <c r="S1261" i="2" s="1"/>
  <c r="R1262" i="2"/>
  <c r="S1262" i="2" s="1"/>
  <c r="R1263" i="2"/>
  <c r="S1263" i="2" s="1"/>
  <c r="R1264" i="2"/>
  <c r="S1264" i="2" s="1"/>
  <c r="R1265" i="2"/>
  <c r="S1265" i="2" s="1"/>
  <c r="R1266" i="2"/>
  <c r="S1266" i="2" s="1"/>
  <c r="R1267" i="2"/>
  <c r="S1267" i="2" s="1"/>
  <c r="R1268" i="2"/>
  <c r="S1268" i="2" s="1"/>
  <c r="R1269" i="2"/>
  <c r="S1269" i="2" s="1"/>
  <c r="R1270" i="2"/>
  <c r="S1270" i="2" s="1"/>
  <c r="R1271" i="2"/>
  <c r="S1271" i="2" s="1"/>
  <c r="R1272" i="2"/>
  <c r="S1272" i="2" s="1"/>
  <c r="R1273" i="2"/>
  <c r="S1273" i="2" s="1"/>
  <c r="R1274" i="2"/>
  <c r="S1274" i="2" s="1"/>
  <c r="R1275" i="2"/>
  <c r="S1275" i="2" s="1"/>
  <c r="R1276" i="2"/>
  <c r="S1276" i="2" s="1"/>
  <c r="R1277" i="2"/>
  <c r="S1277" i="2" s="1"/>
  <c r="R1278" i="2"/>
  <c r="S1278" i="2" s="1"/>
  <c r="R1279" i="2"/>
  <c r="S1279" i="2" s="1"/>
  <c r="R1280" i="2"/>
  <c r="S1280" i="2" s="1"/>
  <c r="R1281" i="2"/>
  <c r="S1281" i="2" s="1"/>
  <c r="R1282" i="2"/>
  <c r="S1282" i="2" s="1"/>
  <c r="R1283" i="2"/>
  <c r="S1283" i="2" s="1"/>
  <c r="R1284" i="2"/>
  <c r="S1284" i="2" s="1"/>
  <c r="R1285" i="2"/>
  <c r="S1285" i="2" s="1"/>
  <c r="R1286" i="2"/>
  <c r="S1286" i="2" s="1"/>
  <c r="R1287" i="2"/>
  <c r="S1287" i="2" s="1"/>
  <c r="R1288" i="2"/>
  <c r="S1288" i="2" s="1"/>
  <c r="R1289" i="2"/>
  <c r="S1289" i="2" s="1"/>
  <c r="R1290" i="2"/>
  <c r="S1290" i="2" s="1"/>
  <c r="R1291" i="2"/>
  <c r="S1291" i="2" s="1"/>
  <c r="R1292" i="2"/>
  <c r="S1292" i="2" s="1"/>
  <c r="R1293" i="2"/>
  <c r="S1293" i="2" s="1"/>
  <c r="R1294" i="2"/>
  <c r="S1294" i="2" s="1"/>
  <c r="R1295" i="2"/>
  <c r="S1295" i="2" s="1"/>
  <c r="R1296" i="2"/>
  <c r="S1296" i="2" s="1"/>
  <c r="R1297" i="2"/>
  <c r="S1297" i="2" s="1"/>
  <c r="R1298" i="2"/>
  <c r="S1298" i="2" s="1"/>
  <c r="R1299" i="2"/>
  <c r="S1299" i="2" s="1"/>
  <c r="R1300" i="2"/>
  <c r="S1300" i="2" s="1"/>
  <c r="R1301" i="2"/>
  <c r="S1301" i="2" s="1"/>
  <c r="R1302" i="2"/>
  <c r="S1302" i="2" s="1"/>
  <c r="R1303" i="2"/>
  <c r="S1303" i="2" s="1"/>
  <c r="R1304" i="2"/>
  <c r="S1304" i="2" s="1"/>
  <c r="R1305" i="2"/>
  <c r="S1305" i="2" s="1"/>
  <c r="R1306" i="2"/>
  <c r="S1306" i="2" s="1"/>
  <c r="R1307" i="2"/>
  <c r="S1307" i="2" s="1"/>
  <c r="R1308" i="2"/>
  <c r="S1308" i="2" s="1"/>
  <c r="R1309" i="2"/>
  <c r="S1309" i="2" s="1"/>
  <c r="R1310" i="2"/>
  <c r="S1310" i="2" s="1"/>
  <c r="R1311" i="2"/>
  <c r="S1311" i="2" s="1"/>
  <c r="R3" i="2"/>
  <c r="S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3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2" i="6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3" i="2"/>
  <c r="O9" i="2"/>
  <c r="O10" i="2"/>
  <c r="O11" i="2"/>
  <c r="O12" i="2"/>
  <c r="O13" i="2"/>
  <c r="O14" i="2"/>
  <c r="O15" i="2"/>
  <c r="O16" i="2"/>
  <c r="O17" i="2"/>
  <c r="O18" i="2"/>
  <c r="O19" i="2"/>
  <c r="O21" i="2"/>
  <c r="O23" i="2"/>
  <c r="O24" i="2"/>
  <c r="O25" i="2"/>
  <c r="O26" i="2"/>
  <c r="O27" i="2"/>
  <c r="O28" i="2"/>
  <c r="O30" i="2"/>
  <c r="O33" i="2"/>
  <c r="O36" i="2"/>
  <c r="O37" i="2"/>
  <c r="O38" i="2"/>
  <c r="O40" i="2"/>
  <c r="O41" i="2"/>
  <c r="O42" i="2"/>
  <c r="O43" i="2"/>
  <c r="O44" i="2"/>
  <c r="O46" i="2"/>
  <c r="O47" i="2"/>
  <c r="O52" i="2"/>
  <c r="O53" i="2"/>
  <c r="O54" i="2"/>
  <c r="O55" i="2"/>
  <c r="O56" i="2"/>
  <c r="O57" i="2"/>
  <c r="O59" i="2"/>
  <c r="O60" i="2"/>
  <c r="O61" i="2"/>
  <c r="O62" i="2"/>
  <c r="O63" i="2"/>
  <c r="O64" i="2"/>
  <c r="O65" i="2"/>
  <c r="O66" i="2"/>
  <c r="O69" i="2"/>
  <c r="O70" i="2"/>
  <c r="O71" i="2"/>
  <c r="O72" i="2"/>
  <c r="O73" i="2"/>
  <c r="O74" i="2"/>
  <c r="O75" i="2"/>
  <c r="O76" i="2"/>
  <c r="O77" i="2"/>
  <c r="O78" i="2"/>
  <c r="O81" i="2"/>
  <c r="O82" i="2"/>
  <c r="O83" i="2"/>
  <c r="O84" i="2"/>
  <c r="O86" i="2"/>
  <c r="O87" i="2"/>
  <c r="O88" i="2"/>
  <c r="O89" i="2"/>
  <c r="O91" i="2"/>
  <c r="O92" i="2"/>
  <c r="O93" i="2"/>
  <c r="O94" i="2"/>
  <c r="O95" i="2"/>
  <c r="O96" i="2"/>
  <c r="O97" i="2"/>
  <c r="O99" i="2"/>
  <c r="O100" i="2"/>
  <c r="O101" i="2"/>
  <c r="O102" i="2"/>
  <c r="O103" i="2"/>
  <c r="O105" i="2"/>
  <c r="O106" i="2"/>
  <c r="O107" i="2"/>
  <c r="O108" i="2"/>
  <c r="O109" i="2"/>
  <c r="O111" i="2"/>
  <c r="O113" i="2"/>
  <c r="O114" i="2"/>
  <c r="O115" i="2"/>
  <c r="O116" i="2"/>
  <c r="O117" i="2"/>
  <c r="O118" i="2"/>
  <c r="O119" i="2"/>
  <c r="O120" i="2"/>
  <c r="O121" i="2"/>
  <c r="O122" i="2"/>
  <c r="O123" i="2"/>
  <c r="O125" i="2"/>
  <c r="O126" i="2"/>
  <c r="O127" i="2"/>
  <c r="O128" i="2"/>
  <c r="O130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8" i="2"/>
  <c r="O159" i="2"/>
  <c r="O160" i="2"/>
  <c r="O163" i="2"/>
  <c r="O164" i="2"/>
  <c r="O165" i="2"/>
  <c r="O166" i="2"/>
  <c r="O167" i="2"/>
  <c r="O168" i="2"/>
  <c r="O170" i="2"/>
  <c r="O172" i="2"/>
  <c r="O173" i="2"/>
  <c r="O174" i="2"/>
  <c r="O175" i="2"/>
  <c r="O176" i="2"/>
  <c r="O177" i="2"/>
  <c r="O178" i="2"/>
  <c r="O180" i="2"/>
  <c r="O181" i="2"/>
  <c r="O182" i="2"/>
  <c r="O185" i="2"/>
  <c r="O186" i="2"/>
  <c r="O187" i="2"/>
  <c r="O190" i="2"/>
  <c r="O191" i="2"/>
  <c r="O192" i="2"/>
  <c r="O193" i="2"/>
  <c r="O194" i="2"/>
  <c r="O195" i="2"/>
  <c r="O196" i="2"/>
  <c r="O197" i="2"/>
  <c r="O198" i="2"/>
  <c r="O200" i="2"/>
  <c r="O202" i="2"/>
  <c r="O203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8" i="2"/>
  <c r="O219" i="2"/>
  <c r="O220" i="2"/>
  <c r="O221" i="2"/>
  <c r="O222" i="2"/>
  <c r="O223" i="2"/>
  <c r="O224" i="2"/>
  <c r="O225" i="2"/>
  <c r="O227" i="2"/>
  <c r="O228" i="2"/>
  <c r="O229" i="2"/>
  <c r="O230" i="2"/>
  <c r="O231" i="2"/>
  <c r="O233" i="2"/>
  <c r="O234" i="2"/>
  <c r="O235" i="2"/>
  <c r="O236" i="2"/>
  <c r="O237" i="2"/>
  <c r="O239" i="2"/>
  <c r="O240" i="2"/>
  <c r="O241" i="2"/>
  <c r="O242" i="2"/>
  <c r="O245" i="2"/>
  <c r="O246" i="2"/>
  <c r="O247" i="2"/>
  <c r="O248" i="2"/>
  <c r="O249" i="2"/>
  <c r="O250" i="2"/>
  <c r="O251" i="2"/>
  <c r="O252" i="2"/>
  <c r="O254" i="2"/>
  <c r="O255" i="2"/>
  <c r="O256" i="2"/>
  <c r="O257" i="2"/>
  <c r="O258" i="2"/>
  <c r="O260" i="2"/>
  <c r="O261" i="2"/>
  <c r="O262" i="2"/>
  <c r="O264" i="2"/>
  <c r="O265" i="2"/>
  <c r="O266" i="2"/>
  <c r="O268" i="2"/>
  <c r="O269" i="2"/>
  <c r="O270" i="2"/>
  <c r="O271" i="2"/>
  <c r="O272" i="2"/>
  <c r="O274" i="2"/>
  <c r="O275" i="2"/>
  <c r="O276" i="2"/>
  <c r="O278" i="2"/>
  <c r="O279" i="2"/>
  <c r="O281" i="2"/>
  <c r="O282" i="2"/>
  <c r="O283" i="2"/>
  <c r="O284" i="2"/>
  <c r="O285" i="2"/>
  <c r="O286" i="2"/>
  <c r="O288" i="2"/>
  <c r="O289" i="2"/>
  <c r="O290" i="2"/>
  <c r="O291" i="2"/>
  <c r="O292" i="2"/>
  <c r="O293" i="2"/>
  <c r="O294" i="2"/>
  <c r="O295" i="2"/>
  <c r="O296" i="2"/>
  <c r="O297" i="2"/>
  <c r="O299" i="2"/>
  <c r="O300" i="2"/>
  <c r="O302" i="2"/>
  <c r="O305" i="2"/>
  <c r="O308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8" i="2"/>
  <c r="O329" i="2"/>
  <c r="O330" i="2"/>
  <c r="O331" i="2"/>
  <c r="O332" i="2"/>
  <c r="O334" i="2"/>
  <c r="O335" i="2"/>
  <c r="O336" i="2"/>
  <c r="O339" i="2"/>
  <c r="O340" i="2"/>
  <c r="O341" i="2"/>
  <c r="O342" i="2"/>
  <c r="O343" i="2"/>
  <c r="O344" i="2"/>
  <c r="O345" i="2"/>
  <c r="O346" i="2"/>
  <c r="O347" i="2"/>
  <c r="O348" i="2"/>
  <c r="O349" i="2"/>
  <c r="O351" i="2"/>
  <c r="O352" i="2"/>
  <c r="O353" i="2"/>
  <c r="O355" i="2"/>
  <c r="O356" i="2"/>
  <c r="O358" i="2"/>
  <c r="O359" i="2"/>
  <c r="O360" i="2"/>
  <c r="O363" i="2"/>
  <c r="O364" i="2"/>
  <c r="O365" i="2"/>
  <c r="O366" i="2"/>
  <c r="O368" i="2"/>
  <c r="O369" i="2"/>
  <c r="O372" i="2"/>
  <c r="O373" i="2"/>
  <c r="O374" i="2"/>
  <c r="O375" i="2"/>
  <c r="O376" i="2"/>
  <c r="O377" i="2"/>
  <c r="O379" i="2"/>
  <c r="O380" i="2"/>
  <c r="O381" i="2"/>
  <c r="O382" i="2"/>
  <c r="O383" i="2"/>
  <c r="O384" i="2"/>
  <c r="O385" i="2"/>
  <c r="O386" i="2"/>
  <c r="O388" i="2"/>
  <c r="O389" i="2"/>
  <c r="O390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5" i="2"/>
  <c r="O417" i="2"/>
  <c r="O419" i="2"/>
  <c r="O420" i="2"/>
  <c r="O421" i="2"/>
  <c r="O422" i="2"/>
  <c r="O424" i="2"/>
  <c r="O425" i="2"/>
  <c r="O426" i="2"/>
  <c r="O427" i="2"/>
  <c r="O429" i="2"/>
  <c r="O430" i="2"/>
  <c r="O432" i="2"/>
  <c r="O433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8" i="2"/>
  <c r="O449" i="2"/>
  <c r="O450" i="2"/>
  <c r="O451" i="2"/>
  <c r="O452" i="2"/>
  <c r="O453" i="2"/>
  <c r="O455" i="2"/>
  <c r="O456" i="2"/>
  <c r="O458" i="2"/>
  <c r="O459" i="2"/>
  <c r="O461" i="2"/>
  <c r="O463" i="2"/>
  <c r="O464" i="2"/>
  <c r="O465" i="2"/>
  <c r="O466" i="2"/>
  <c r="O468" i="2"/>
  <c r="O470" i="2"/>
  <c r="O472" i="2"/>
  <c r="O474" i="2"/>
  <c r="O475" i="2"/>
  <c r="O476" i="2"/>
  <c r="O477" i="2"/>
  <c r="O479" i="2"/>
  <c r="O480" i="2"/>
  <c r="O481" i="2"/>
  <c r="O482" i="2"/>
  <c r="O483" i="2"/>
  <c r="O485" i="2"/>
  <c r="O486" i="2"/>
  <c r="O487" i="2"/>
  <c r="O489" i="2"/>
  <c r="O490" i="2"/>
  <c r="O491" i="2"/>
  <c r="O492" i="2"/>
  <c r="O494" i="2"/>
  <c r="O495" i="2"/>
  <c r="O496" i="2"/>
  <c r="O497" i="2"/>
  <c r="O499" i="2"/>
  <c r="O501" i="2"/>
  <c r="O502" i="2"/>
  <c r="O503" i="2"/>
  <c r="O504" i="2"/>
  <c r="O506" i="2"/>
  <c r="O507" i="2"/>
  <c r="O508" i="2"/>
  <c r="O509" i="2"/>
  <c r="O511" i="2"/>
  <c r="O512" i="2"/>
  <c r="O513" i="2"/>
  <c r="O515" i="2"/>
  <c r="O516" i="2"/>
  <c r="O517" i="2"/>
  <c r="O518" i="2"/>
  <c r="O519" i="2"/>
  <c r="O521" i="2"/>
  <c r="O522" i="2"/>
  <c r="O523" i="2"/>
  <c r="O524" i="2"/>
  <c r="O526" i="2"/>
  <c r="O528" i="2"/>
  <c r="O529" i="2"/>
  <c r="O531" i="2"/>
  <c r="O532" i="2"/>
  <c r="O533" i="2"/>
  <c r="O535" i="2"/>
  <c r="O537" i="2"/>
  <c r="O538" i="2"/>
  <c r="O539" i="2"/>
  <c r="O540" i="2"/>
  <c r="O542" i="2"/>
  <c r="O543" i="2"/>
  <c r="O544" i="2"/>
  <c r="O545" i="2"/>
  <c r="O546" i="2"/>
  <c r="O547" i="2"/>
  <c r="O548" i="2"/>
  <c r="O549" i="2"/>
  <c r="O551" i="2"/>
  <c r="O552" i="2"/>
  <c r="O553" i="2"/>
  <c r="O554" i="2"/>
  <c r="O556" i="2"/>
  <c r="O557" i="2"/>
  <c r="O558" i="2"/>
  <c r="O559" i="2"/>
  <c r="O561" i="2"/>
  <c r="O562" i="2"/>
  <c r="O564" i="2"/>
  <c r="O565" i="2"/>
  <c r="O568" i="2"/>
  <c r="O569" i="2"/>
  <c r="O570" i="2"/>
  <c r="O572" i="2"/>
  <c r="O573" i="2"/>
  <c r="O574" i="2"/>
  <c r="O575" i="2"/>
  <c r="O577" i="2"/>
  <c r="O578" i="2"/>
  <c r="O579" i="2"/>
  <c r="O580" i="2"/>
  <c r="O582" i="2"/>
  <c r="O583" i="2"/>
  <c r="O584" i="2"/>
  <c r="O585" i="2"/>
  <c r="O586" i="2"/>
  <c r="O588" i="2"/>
  <c r="O589" i="2"/>
  <c r="O590" i="2"/>
  <c r="O591" i="2"/>
  <c r="O593" i="2"/>
  <c r="O594" i="2"/>
  <c r="O595" i="2"/>
  <c r="O597" i="2"/>
  <c r="O598" i="2"/>
  <c r="O600" i="2"/>
  <c r="O602" i="2"/>
  <c r="O603" i="2"/>
  <c r="O606" i="2"/>
  <c r="O607" i="2"/>
  <c r="O608" i="2"/>
  <c r="O609" i="2"/>
  <c r="O610" i="2"/>
  <c r="O611" i="2"/>
  <c r="O612" i="2"/>
  <c r="O613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3" i="2"/>
  <c r="O634" i="2"/>
  <c r="O635" i="2"/>
  <c r="O637" i="2"/>
  <c r="O638" i="2"/>
  <c r="O639" i="2"/>
  <c r="O640" i="2"/>
  <c r="O641" i="2"/>
  <c r="O643" i="2"/>
  <c r="O644" i="2"/>
  <c r="O645" i="2"/>
  <c r="O647" i="2"/>
  <c r="O648" i="2"/>
  <c r="O649" i="2"/>
  <c r="O650" i="2"/>
  <c r="O652" i="2"/>
  <c r="O654" i="2"/>
  <c r="O655" i="2"/>
  <c r="O657" i="2"/>
  <c r="O658" i="2"/>
  <c r="O660" i="2"/>
  <c r="O661" i="2"/>
  <c r="O662" i="2"/>
  <c r="O663" i="2"/>
  <c r="O664" i="2"/>
  <c r="O665" i="2"/>
  <c r="O666" i="2"/>
  <c r="O667" i="2"/>
  <c r="O668" i="2"/>
  <c r="O669" i="2"/>
  <c r="O671" i="2"/>
  <c r="O673" i="2"/>
  <c r="O674" i="2"/>
  <c r="O675" i="2"/>
  <c r="O676" i="2"/>
  <c r="O678" i="2"/>
  <c r="O679" i="2"/>
  <c r="O680" i="2"/>
  <c r="O681" i="2"/>
  <c r="O682" i="2"/>
  <c r="O684" i="2"/>
  <c r="O685" i="2"/>
  <c r="O686" i="2"/>
  <c r="O687" i="2"/>
  <c r="O688" i="2"/>
  <c r="O689" i="2"/>
  <c r="O690" i="2"/>
  <c r="O691" i="2"/>
  <c r="O692" i="2"/>
  <c r="O693" i="2"/>
  <c r="O694" i="2"/>
  <c r="O696" i="2"/>
  <c r="O697" i="2"/>
  <c r="O698" i="2"/>
  <c r="O699" i="2"/>
  <c r="O701" i="2"/>
  <c r="O702" i="2"/>
  <c r="O703" i="2"/>
  <c r="O704" i="2"/>
  <c r="O705" i="2"/>
  <c r="O706" i="2"/>
  <c r="O707" i="2"/>
  <c r="O708" i="2"/>
  <c r="O709" i="2"/>
  <c r="O710" i="2"/>
  <c r="O711" i="2"/>
  <c r="O713" i="2"/>
  <c r="O715" i="2"/>
  <c r="O716" i="2"/>
  <c r="O717" i="2"/>
  <c r="O718" i="2"/>
  <c r="O719" i="2"/>
  <c r="O720" i="2"/>
  <c r="O722" i="2"/>
  <c r="O723" i="2"/>
  <c r="O724" i="2"/>
  <c r="O725" i="2"/>
  <c r="O726" i="2"/>
  <c r="O727" i="2"/>
  <c r="O728" i="2"/>
  <c r="O729" i="2"/>
  <c r="O731" i="2"/>
  <c r="O732" i="2"/>
  <c r="O733" i="2"/>
  <c r="O734" i="2"/>
  <c r="O736" i="2"/>
  <c r="O737" i="2"/>
  <c r="O738" i="2"/>
  <c r="O739" i="2"/>
  <c r="O740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4" i="2"/>
  <c r="O765" i="2"/>
  <c r="O766" i="2"/>
  <c r="O767" i="2"/>
  <c r="O768" i="2"/>
  <c r="O770" i="2"/>
  <c r="O772" i="2"/>
  <c r="O773" i="2"/>
  <c r="O774" i="2"/>
  <c r="O775" i="2"/>
  <c r="O777" i="2"/>
  <c r="O778" i="2"/>
  <c r="O780" i="2"/>
  <c r="O782" i="2"/>
  <c r="O783" i="2"/>
  <c r="O784" i="2"/>
  <c r="O785" i="2"/>
  <c r="O787" i="2"/>
  <c r="O788" i="2"/>
  <c r="O789" i="2"/>
  <c r="O790" i="2"/>
  <c r="O791" i="2"/>
  <c r="O792" i="2"/>
  <c r="O794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9" i="2"/>
  <c r="O820" i="2"/>
  <c r="O821" i="2"/>
  <c r="O822" i="2"/>
  <c r="O823" i="2"/>
  <c r="O824" i="2"/>
  <c r="O825" i="2"/>
  <c r="O826" i="2"/>
  <c r="O827" i="2"/>
  <c r="O830" i="2"/>
  <c r="O832" i="2"/>
  <c r="O833" i="2"/>
  <c r="O834" i="2"/>
  <c r="O836" i="2"/>
  <c r="O837" i="2"/>
  <c r="O838" i="2"/>
  <c r="O839" i="2"/>
  <c r="O841" i="2"/>
  <c r="O843" i="2"/>
  <c r="O844" i="2"/>
  <c r="O845" i="2"/>
  <c r="O846" i="2"/>
  <c r="O847" i="2"/>
  <c r="O848" i="2"/>
  <c r="O850" i="2"/>
  <c r="O851" i="2"/>
  <c r="O853" i="2"/>
  <c r="O854" i="2"/>
  <c r="O855" i="2"/>
  <c r="O856" i="2"/>
  <c r="O857" i="2"/>
  <c r="O858" i="2"/>
  <c r="O859" i="2"/>
  <c r="O860" i="2"/>
  <c r="O861" i="2"/>
  <c r="O863" i="2"/>
  <c r="O864" i="2"/>
  <c r="O865" i="2"/>
  <c r="O867" i="2"/>
  <c r="O868" i="2"/>
  <c r="O869" i="2"/>
  <c r="O870" i="2"/>
  <c r="O872" i="2"/>
  <c r="O873" i="2"/>
  <c r="O874" i="2"/>
  <c r="O875" i="2"/>
  <c r="O876" i="2"/>
  <c r="O877" i="2"/>
  <c r="O878" i="2"/>
  <c r="O879" i="2"/>
  <c r="O880" i="2"/>
  <c r="O882" i="2"/>
  <c r="O883" i="2"/>
  <c r="O884" i="2"/>
  <c r="O885" i="2"/>
  <c r="O886" i="2"/>
  <c r="O887" i="2"/>
  <c r="O888" i="2"/>
  <c r="O889" i="2"/>
  <c r="O890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5" i="2"/>
  <c r="O906" i="2"/>
  <c r="O907" i="2"/>
  <c r="O908" i="2"/>
  <c r="O909" i="2"/>
  <c r="O910" i="2"/>
  <c r="O911" i="2"/>
  <c r="O912" i="2"/>
  <c r="O913" i="2"/>
  <c r="O914" i="2"/>
  <c r="O915" i="2"/>
  <c r="O917" i="2"/>
  <c r="O918" i="2"/>
  <c r="O919" i="2"/>
  <c r="O920" i="2"/>
  <c r="O921" i="2"/>
  <c r="O922" i="2"/>
  <c r="O924" i="2"/>
  <c r="O925" i="2"/>
  <c r="O926" i="2"/>
  <c r="O928" i="2"/>
  <c r="O929" i="2"/>
  <c r="O931" i="2"/>
  <c r="O932" i="2"/>
  <c r="O934" i="2"/>
  <c r="O936" i="2"/>
  <c r="O937" i="2"/>
  <c r="O938" i="2"/>
  <c r="O939" i="2"/>
  <c r="O940" i="2"/>
  <c r="O942" i="2"/>
  <c r="O943" i="2"/>
  <c r="O944" i="2"/>
  <c r="O945" i="2"/>
  <c r="O946" i="2"/>
  <c r="O947" i="2"/>
  <c r="O949" i="2"/>
  <c r="O950" i="2"/>
  <c r="O951" i="2"/>
  <c r="O953" i="2"/>
  <c r="O954" i="2"/>
  <c r="O955" i="2"/>
  <c r="O956" i="2"/>
  <c r="O957" i="2"/>
  <c r="O958" i="2"/>
  <c r="O960" i="2"/>
  <c r="O961" i="2"/>
  <c r="O962" i="2"/>
  <c r="O963" i="2"/>
  <c r="O964" i="2"/>
  <c r="O965" i="2"/>
  <c r="O966" i="2"/>
  <c r="O967" i="2"/>
  <c r="O968" i="2"/>
  <c r="O969" i="2"/>
  <c r="O971" i="2"/>
  <c r="O972" i="2"/>
  <c r="O973" i="2"/>
  <c r="O974" i="2"/>
  <c r="O975" i="2"/>
  <c r="O976" i="2"/>
  <c r="O980" i="2"/>
  <c r="O981" i="2"/>
  <c r="O983" i="2"/>
  <c r="O984" i="2"/>
  <c r="O986" i="2"/>
  <c r="O988" i="2"/>
  <c r="O989" i="2"/>
  <c r="O990" i="2"/>
  <c r="O991" i="2"/>
  <c r="O992" i="2"/>
  <c r="O993" i="2"/>
  <c r="O994" i="2"/>
  <c r="O995" i="2"/>
  <c r="O997" i="2"/>
  <c r="O998" i="2"/>
  <c r="O999" i="2"/>
  <c r="O1000" i="2"/>
  <c r="O1003" i="2"/>
  <c r="O1004" i="2"/>
  <c r="O1006" i="2"/>
  <c r="O1007" i="2"/>
  <c r="O1008" i="2"/>
  <c r="O1009" i="2"/>
  <c r="O1011" i="2"/>
  <c r="O1012" i="2"/>
  <c r="O1013" i="2"/>
  <c r="O1014" i="2"/>
  <c r="O1016" i="2"/>
  <c r="O1017" i="2"/>
  <c r="O1019" i="2"/>
  <c r="O1020" i="2"/>
  <c r="O1022" i="2"/>
  <c r="O1023" i="2"/>
  <c r="O1024" i="2"/>
  <c r="O1025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1" i="2"/>
  <c r="O1043" i="2"/>
  <c r="O1044" i="2"/>
  <c r="O1046" i="2"/>
  <c r="O1047" i="2"/>
  <c r="O1048" i="2"/>
  <c r="O1049" i="2"/>
  <c r="O1050" i="2"/>
  <c r="O1051" i="2"/>
  <c r="O1052" i="2"/>
  <c r="O1053" i="2"/>
  <c r="O1055" i="2"/>
  <c r="O1056" i="2"/>
  <c r="O1058" i="2"/>
  <c r="O1059" i="2"/>
  <c r="O1060" i="2"/>
  <c r="O1061" i="2"/>
  <c r="O1063" i="2"/>
  <c r="O1065" i="2"/>
  <c r="O1066" i="2"/>
  <c r="O1068" i="2"/>
  <c r="O1069" i="2"/>
  <c r="O1070" i="2"/>
  <c r="O1071" i="2"/>
  <c r="O1072" i="2"/>
  <c r="O1073" i="2"/>
  <c r="O1074" i="2"/>
  <c r="O1075" i="2"/>
  <c r="O1076" i="2"/>
  <c r="O1078" i="2"/>
  <c r="O1079" i="2"/>
  <c r="O1080" i="2"/>
  <c r="O1081" i="2"/>
  <c r="O1083" i="2"/>
  <c r="O1084" i="2"/>
  <c r="O1086" i="2"/>
  <c r="O1087" i="2"/>
  <c r="O1088" i="2"/>
  <c r="O1089" i="2"/>
  <c r="O1090" i="2"/>
  <c r="O1091" i="2"/>
  <c r="O1092" i="2"/>
  <c r="O1095" i="2"/>
  <c r="O1096" i="2"/>
  <c r="O1097" i="2"/>
  <c r="O1098" i="2"/>
  <c r="O1100" i="2"/>
  <c r="O1101" i="2"/>
  <c r="O1102" i="2"/>
  <c r="O1103" i="2"/>
  <c r="O1104" i="2"/>
  <c r="O1106" i="2"/>
  <c r="O1107" i="2"/>
  <c r="O1108" i="2"/>
  <c r="O1109" i="2"/>
  <c r="O1111" i="2"/>
  <c r="O1112" i="2"/>
  <c r="O1114" i="2"/>
  <c r="O1115" i="2"/>
  <c r="O1116" i="2"/>
  <c r="O1117" i="2"/>
  <c r="O1118" i="2"/>
  <c r="O1120" i="2"/>
  <c r="O1122" i="2"/>
  <c r="O1123" i="2"/>
  <c r="O1124" i="2"/>
  <c r="O1125" i="2"/>
  <c r="O1126" i="2"/>
  <c r="O1128" i="2"/>
  <c r="O1129" i="2"/>
  <c r="O1130" i="2"/>
  <c r="O1131" i="2"/>
  <c r="O1132" i="2"/>
  <c r="O1133" i="2"/>
  <c r="O1134" i="2"/>
  <c r="O1135" i="2"/>
  <c r="O1136" i="2"/>
  <c r="O1139" i="2"/>
  <c r="O1140" i="2"/>
  <c r="O1141" i="2"/>
  <c r="O1142" i="2"/>
  <c r="O1144" i="2"/>
  <c r="O1145" i="2"/>
  <c r="O1146" i="2"/>
  <c r="O1147" i="2"/>
  <c r="O1148" i="2"/>
  <c r="O1151" i="2"/>
  <c r="O1152" i="2"/>
  <c r="O1153" i="2"/>
  <c r="O1154" i="2"/>
  <c r="O1155" i="2"/>
  <c r="O1156" i="2"/>
  <c r="O1157" i="2"/>
  <c r="O1158" i="2"/>
  <c r="O1163" i="2"/>
  <c r="O1164" i="2"/>
  <c r="O1166" i="2"/>
  <c r="O1169" i="2"/>
  <c r="O1170" i="2"/>
  <c r="O1171" i="2"/>
  <c r="O1172" i="2"/>
  <c r="O1173" i="2"/>
  <c r="O1174" i="2"/>
  <c r="O1175" i="2"/>
  <c r="O1177" i="2"/>
  <c r="O1178" i="2"/>
  <c r="O1179" i="2"/>
  <c r="O1181" i="2"/>
  <c r="O1185" i="2"/>
  <c r="O1187" i="2"/>
  <c r="O1188" i="2"/>
  <c r="O1189" i="2"/>
  <c r="O1190" i="2"/>
  <c r="O1192" i="2"/>
  <c r="O1193" i="2"/>
  <c r="O1194" i="2"/>
  <c r="O1196" i="2"/>
  <c r="O1197" i="2"/>
  <c r="O1199" i="2"/>
  <c r="O1200" i="2"/>
  <c r="O1201" i="2"/>
  <c r="O1202" i="2"/>
  <c r="O1203" i="2"/>
  <c r="O1204" i="2"/>
  <c r="O1205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7" i="2"/>
  <c r="O1228" i="2"/>
  <c r="O1229" i="2"/>
  <c r="O1230" i="2"/>
  <c r="O1231" i="2"/>
  <c r="O1232" i="2"/>
  <c r="O1234" i="2"/>
  <c r="O1235" i="2"/>
  <c r="O1237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3" i="2"/>
  <c r="O1254" i="2"/>
  <c r="O1255" i="2"/>
  <c r="O1256" i="2"/>
  <c r="O1257" i="2"/>
  <c r="O1258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5" i="2"/>
  <c r="O1277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3" i="2"/>
  <c r="O1305" i="2"/>
  <c r="O1306" i="2"/>
  <c r="O1308" i="2"/>
  <c r="O1309" i="2"/>
  <c r="O4" i="2"/>
  <c r="O5" i="2"/>
  <c r="O6" i="2"/>
  <c r="O7" i="2"/>
  <c r="O3" i="2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20" i="5"/>
  <c r="D22" i="5"/>
  <c r="D23" i="5"/>
  <c r="D24" i="5"/>
  <c r="D25" i="5"/>
  <c r="D26" i="5"/>
  <c r="D27" i="5"/>
  <c r="D29" i="5"/>
  <c r="D32" i="5"/>
  <c r="D35" i="5"/>
  <c r="D36" i="5"/>
  <c r="D37" i="5"/>
  <c r="D39" i="5"/>
  <c r="D40" i="5"/>
  <c r="D41" i="5"/>
  <c r="D42" i="5"/>
  <c r="D43" i="5"/>
  <c r="D45" i="5"/>
  <c r="D46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8" i="5"/>
  <c r="D69" i="5"/>
  <c r="D70" i="5"/>
  <c r="D71" i="5"/>
  <c r="D72" i="5"/>
  <c r="D73" i="5"/>
  <c r="D74" i="5"/>
  <c r="D75" i="5"/>
  <c r="D76" i="5"/>
  <c r="D77" i="5"/>
  <c r="D80" i="5"/>
  <c r="D81" i="5"/>
  <c r="D82" i="5"/>
  <c r="D83" i="5"/>
  <c r="D85" i="5"/>
  <c r="D86" i="5"/>
  <c r="D87" i="5"/>
  <c r="D88" i="5"/>
  <c r="D90" i="5"/>
  <c r="D91" i="5"/>
  <c r="D92" i="5"/>
  <c r="D93" i="5"/>
  <c r="D94" i="5"/>
  <c r="D95" i="5"/>
  <c r="D96" i="5"/>
  <c r="D98" i="5"/>
  <c r="D99" i="5"/>
  <c r="D100" i="5"/>
  <c r="D101" i="5"/>
  <c r="D102" i="5"/>
  <c r="D104" i="5"/>
  <c r="D105" i="5"/>
  <c r="D106" i="5"/>
  <c r="D107" i="5"/>
  <c r="D108" i="5"/>
  <c r="D110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9" i="5"/>
  <c r="D131" i="5"/>
  <c r="D132" i="5"/>
  <c r="D133" i="5"/>
  <c r="D134" i="5"/>
  <c r="D135" i="5"/>
  <c r="D136" i="5"/>
  <c r="D137" i="5"/>
  <c r="D138" i="5"/>
  <c r="D139" i="5"/>
  <c r="D140" i="5"/>
  <c r="D141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2" i="5"/>
  <c r="D163" i="5"/>
  <c r="D164" i="5"/>
  <c r="D165" i="5"/>
  <c r="D166" i="5"/>
  <c r="D167" i="5"/>
  <c r="D169" i="5"/>
  <c r="D171" i="5"/>
  <c r="D172" i="5"/>
  <c r="D173" i="5"/>
  <c r="D174" i="5"/>
  <c r="D175" i="5"/>
  <c r="D176" i="5"/>
  <c r="D177" i="5"/>
  <c r="D179" i="5"/>
  <c r="D180" i="5"/>
  <c r="D181" i="5"/>
  <c r="D184" i="5"/>
  <c r="D185" i="5"/>
  <c r="D186" i="5"/>
  <c r="D189" i="5"/>
  <c r="D190" i="5"/>
  <c r="D191" i="5"/>
  <c r="D192" i="5"/>
  <c r="D193" i="5"/>
  <c r="D194" i="5"/>
  <c r="D195" i="5"/>
  <c r="D196" i="5"/>
  <c r="D197" i="5"/>
  <c r="D199" i="5"/>
  <c r="D201" i="5"/>
  <c r="D202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7" i="5"/>
  <c r="D218" i="5"/>
  <c r="D219" i="5"/>
  <c r="D220" i="5"/>
  <c r="D221" i="5"/>
  <c r="D222" i="5"/>
  <c r="D223" i="5"/>
  <c r="D224" i="5"/>
  <c r="D226" i="5"/>
  <c r="D227" i="5"/>
  <c r="D228" i="5"/>
  <c r="D229" i="5"/>
  <c r="D230" i="5"/>
  <c r="D232" i="5"/>
  <c r="D233" i="5"/>
  <c r="D234" i="5"/>
  <c r="D235" i="5"/>
  <c r="D236" i="5"/>
  <c r="D238" i="5"/>
  <c r="D239" i="5"/>
  <c r="D240" i="5"/>
  <c r="D241" i="5"/>
  <c r="D244" i="5"/>
  <c r="D245" i="5"/>
  <c r="D246" i="5"/>
  <c r="D247" i="5"/>
  <c r="D248" i="5"/>
  <c r="D249" i="5"/>
  <c r="D250" i="5"/>
  <c r="D251" i="5"/>
  <c r="D253" i="5"/>
  <c r="D254" i="5"/>
  <c r="D255" i="5"/>
  <c r="D256" i="5"/>
  <c r="D257" i="5"/>
  <c r="D259" i="5"/>
  <c r="D260" i="5"/>
  <c r="D261" i="5"/>
  <c r="D263" i="5"/>
  <c r="D264" i="5"/>
  <c r="D265" i="5"/>
  <c r="D267" i="5"/>
  <c r="D268" i="5"/>
  <c r="D269" i="5"/>
  <c r="D270" i="5"/>
  <c r="D271" i="5"/>
  <c r="D273" i="5"/>
  <c r="D274" i="5"/>
  <c r="D275" i="5"/>
  <c r="D277" i="5"/>
  <c r="D278" i="5"/>
  <c r="D280" i="5"/>
  <c r="D281" i="5"/>
  <c r="D282" i="5"/>
  <c r="D283" i="5"/>
  <c r="D284" i="5"/>
  <c r="D285" i="5"/>
  <c r="D287" i="5"/>
  <c r="D288" i="5"/>
  <c r="D289" i="5"/>
  <c r="D290" i="5"/>
  <c r="D291" i="5"/>
  <c r="D292" i="5"/>
  <c r="D293" i="5"/>
  <c r="D294" i="5"/>
  <c r="D295" i="5"/>
  <c r="D296" i="5"/>
  <c r="D298" i="5"/>
  <c r="D299" i="5"/>
  <c r="D301" i="5"/>
  <c r="D304" i="5"/>
  <c r="D307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7" i="5"/>
  <c r="D328" i="5"/>
  <c r="D329" i="5"/>
  <c r="D330" i="5"/>
  <c r="D331" i="5"/>
  <c r="D333" i="5"/>
  <c r="D334" i="5"/>
  <c r="D335" i="5"/>
  <c r="D338" i="5"/>
  <c r="D339" i="5"/>
  <c r="D340" i="5"/>
  <c r="D341" i="5"/>
  <c r="D342" i="5"/>
  <c r="D343" i="5"/>
  <c r="D344" i="5"/>
  <c r="D345" i="5"/>
  <c r="D346" i="5"/>
  <c r="D347" i="5"/>
  <c r="D348" i="5"/>
  <c r="D350" i="5"/>
  <c r="D351" i="5"/>
  <c r="D352" i="5"/>
  <c r="D354" i="5"/>
  <c r="D355" i="5"/>
  <c r="D357" i="5"/>
  <c r="D358" i="5"/>
  <c r="D359" i="5"/>
  <c r="D362" i="5"/>
  <c r="D363" i="5"/>
  <c r="D364" i="5"/>
  <c r="D365" i="5"/>
  <c r="D367" i="5"/>
  <c r="D368" i="5"/>
  <c r="D371" i="5"/>
  <c r="D372" i="5"/>
  <c r="D373" i="5"/>
  <c r="D374" i="5"/>
  <c r="D375" i="5"/>
  <c r="D376" i="5"/>
  <c r="D378" i="5"/>
  <c r="D379" i="5"/>
  <c r="D380" i="5"/>
  <c r="D381" i="5"/>
  <c r="D382" i="5"/>
  <c r="D383" i="5"/>
  <c r="D384" i="5"/>
  <c r="D385" i="5"/>
  <c r="D387" i="5"/>
  <c r="D388" i="5"/>
  <c r="D389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4" i="5"/>
  <c r="D416" i="5"/>
  <c r="D418" i="5"/>
  <c r="D419" i="5"/>
  <c r="D420" i="5"/>
  <c r="D421" i="5"/>
  <c r="D423" i="5"/>
  <c r="D424" i="5"/>
  <c r="D425" i="5"/>
  <c r="D426" i="5"/>
  <c r="D428" i="5"/>
  <c r="D429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7" i="5"/>
  <c r="D448" i="5"/>
  <c r="D449" i="5"/>
  <c r="D450" i="5"/>
  <c r="D451" i="5"/>
  <c r="D452" i="5"/>
  <c r="D454" i="5"/>
  <c r="D455" i="5"/>
  <c r="D457" i="5"/>
  <c r="D458" i="5"/>
  <c r="D460" i="5"/>
  <c r="D462" i="5"/>
  <c r="D463" i="5"/>
  <c r="D464" i="5"/>
  <c r="D465" i="5"/>
  <c r="D467" i="5"/>
  <c r="D469" i="5"/>
  <c r="D471" i="5"/>
  <c r="D473" i="5"/>
  <c r="D474" i="5"/>
  <c r="D475" i="5"/>
  <c r="D476" i="5"/>
  <c r="D478" i="5"/>
  <c r="D479" i="5"/>
  <c r="D480" i="5"/>
  <c r="D481" i="5"/>
  <c r="D482" i="5"/>
  <c r="D484" i="5"/>
  <c r="D485" i="5"/>
  <c r="D486" i="5"/>
  <c r="D488" i="5"/>
  <c r="D489" i="5"/>
  <c r="D490" i="5"/>
  <c r="D491" i="5"/>
  <c r="D493" i="5"/>
  <c r="D494" i="5"/>
  <c r="D495" i="5"/>
  <c r="D496" i="5"/>
  <c r="D498" i="5"/>
  <c r="D500" i="5"/>
  <c r="D501" i="5"/>
  <c r="D502" i="5"/>
  <c r="D503" i="5"/>
  <c r="D505" i="5"/>
  <c r="D506" i="5"/>
  <c r="D507" i="5"/>
  <c r="D508" i="5"/>
  <c r="D510" i="5"/>
  <c r="D511" i="5"/>
  <c r="D512" i="5"/>
  <c r="D514" i="5"/>
  <c r="D515" i="5"/>
  <c r="D516" i="5"/>
  <c r="D517" i="5"/>
  <c r="D518" i="5"/>
  <c r="D520" i="5"/>
  <c r="D521" i="5"/>
  <c r="D522" i="5"/>
  <c r="D523" i="5"/>
  <c r="D525" i="5"/>
  <c r="D527" i="5"/>
  <c r="D528" i="5"/>
  <c r="D530" i="5"/>
  <c r="D531" i="5"/>
  <c r="D532" i="5"/>
  <c r="D534" i="5"/>
  <c r="D536" i="5"/>
  <c r="D537" i="5"/>
  <c r="D538" i="5"/>
  <c r="D539" i="5"/>
  <c r="D541" i="5"/>
  <c r="D542" i="5"/>
  <c r="D543" i="5"/>
  <c r="D544" i="5"/>
  <c r="D545" i="5"/>
  <c r="D546" i="5"/>
  <c r="D547" i="5"/>
  <c r="D548" i="5"/>
  <c r="D550" i="5"/>
  <c r="D551" i="5"/>
  <c r="D552" i="5"/>
  <c r="D553" i="5"/>
  <c r="D555" i="5"/>
  <c r="D556" i="5"/>
  <c r="D557" i="5"/>
  <c r="D558" i="5"/>
  <c r="D560" i="5"/>
  <c r="D561" i="5"/>
  <c r="D563" i="5"/>
  <c r="D564" i="5"/>
  <c r="D567" i="5"/>
  <c r="D568" i="5"/>
  <c r="D569" i="5"/>
  <c r="D571" i="5"/>
  <c r="D572" i="5"/>
  <c r="D573" i="5"/>
  <c r="D574" i="5"/>
  <c r="D576" i="5"/>
  <c r="D577" i="5"/>
  <c r="D578" i="5"/>
  <c r="D579" i="5"/>
  <c r="D581" i="5"/>
  <c r="D582" i="5"/>
  <c r="D583" i="5"/>
  <c r="D584" i="5"/>
  <c r="D585" i="5"/>
  <c r="D587" i="5"/>
  <c r="D588" i="5"/>
  <c r="D589" i="5"/>
  <c r="D590" i="5"/>
  <c r="D592" i="5"/>
  <c r="D593" i="5"/>
  <c r="D594" i="5"/>
  <c r="D596" i="5"/>
  <c r="D597" i="5"/>
  <c r="D599" i="5"/>
  <c r="D601" i="5"/>
  <c r="D602" i="5"/>
  <c r="D605" i="5"/>
  <c r="D606" i="5"/>
  <c r="D607" i="5"/>
  <c r="D608" i="5"/>
  <c r="D609" i="5"/>
  <c r="D610" i="5"/>
  <c r="D611" i="5"/>
  <c r="D612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2" i="5"/>
  <c r="D633" i="5"/>
  <c r="D634" i="5"/>
  <c r="D636" i="5"/>
  <c r="D637" i="5"/>
  <c r="D638" i="5"/>
  <c r="D639" i="5"/>
  <c r="D640" i="5"/>
  <c r="D642" i="5"/>
  <c r="D643" i="5"/>
  <c r="D644" i="5"/>
  <c r="D646" i="5"/>
  <c r="D647" i="5"/>
  <c r="D648" i="5"/>
  <c r="D649" i="5"/>
  <c r="D651" i="5"/>
  <c r="D653" i="5"/>
  <c r="D654" i="5"/>
  <c r="D656" i="5"/>
  <c r="D657" i="5"/>
  <c r="D659" i="5"/>
  <c r="D660" i="5"/>
  <c r="D661" i="5"/>
  <c r="D662" i="5"/>
  <c r="D663" i="5"/>
  <c r="D664" i="5"/>
  <c r="D665" i="5"/>
  <c r="D666" i="5"/>
  <c r="D667" i="5"/>
  <c r="D668" i="5"/>
  <c r="D670" i="5"/>
  <c r="D672" i="5"/>
  <c r="D673" i="5"/>
  <c r="D674" i="5"/>
  <c r="D675" i="5"/>
  <c r="D677" i="5"/>
  <c r="D678" i="5"/>
  <c r="D679" i="5"/>
  <c r="D680" i="5"/>
  <c r="D681" i="5"/>
  <c r="D683" i="5"/>
  <c r="D684" i="5"/>
  <c r="D685" i="5"/>
  <c r="D686" i="5"/>
  <c r="D687" i="5"/>
  <c r="D688" i="5"/>
  <c r="D689" i="5"/>
  <c r="D690" i="5"/>
  <c r="D691" i="5"/>
  <c r="D692" i="5"/>
  <c r="D693" i="5"/>
  <c r="D695" i="5"/>
  <c r="D696" i="5"/>
  <c r="D697" i="5"/>
  <c r="D698" i="5"/>
  <c r="D700" i="5"/>
  <c r="D701" i="5"/>
  <c r="D702" i="5"/>
  <c r="D703" i="5"/>
  <c r="D704" i="5"/>
  <c r="D705" i="5"/>
  <c r="D706" i="5"/>
  <c r="D707" i="5"/>
  <c r="D708" i="5"/>
  <c r="D709" i="5"/>
  <c r="D710" i="5"/>
  <c r="D712" i="5"/>
  <c r="D714" i="5"/>
  <c r="D715" i="5"/>
  <c r="D716" i="5"/>
  <c r="D717" i="5"/>
  <c r="D718" i="5"/>
  <c r="D719" i="5"/>
  <c r="D721" i="5"/>
  <c r="D722" i="5"/>
  <c r="D723" i="5"/>
  <c r="D724" i="5"/>
  <c r="D725" i="5"/>
  <c r="D726" i="5"/>
  <c r="D727" i="5"/>
  <c r="D728" i="5"/>
  <c r="D730" i="5"/>
  <c r="D731" i="5"/>
  <c r="D732" i="5"/>
  <c r="D733" i="5"/>
  <c r="D735" i="5"/>
  <c r="D736" i="5"/>
  <c r="D737" i="5"/>
  <c r="D738" i="5"/>
  <c r="D739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3" i="5"/>
  <c r="D764" i="5"/>
  <c r="D765" i="5"/>
  <c r="D766" i="5"/>
  <c r="D767" i="5"/>
  <c r="D769" i="5"/>
  <c r="D771" i="5"/>
  <c r="D772" i="5"/>
  <c r="D773" i="5"/>
  <c r="D774" i="5"/>
  <c r="D776" i="5"/>
  <c r="D777" i="5"/>
  <c r="D779" i="5"/>
  <c r="D781" i="5"/>
  <c r="D782" i="5"/>
  <c r="D783" i="5"/>
  <c r="D784" i="5"/>
  <c r="D786" i="5"/>
  <c r="D787" i="5"/>
  <c r="D788" i="5"/>
  <c r="D789" i="5"/>
  <c r="D790" i="5"/>
  <c r="D791" i="5"/>
  <c r="D793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8" i="5"/>
  <c r="D819" i="5"/>
  <c r="D820" i="5"/>
  <c r="D821" i="5"/>
  <c r="D822" i="5"/>
  <c r="D823" i="5"/>
  <c r="D824" i="5"/>
  <c r="D825" i="5"/>
  <c r="D826" i="5"/>
  <c r="D829" i="5"/>
  <c r="D831" i="5"/>
  <c r="D832" i="5"/>
  <c r="D833" i="5"/>
  <c r="D835" i="5"/>
  <c r="D836" i="5"/>
  <c r="D837" i="5"/>
  <c r="D838" i="5"/>
  <c r="D840" i="5"/>
  <c r="D842" i="5"/>
  <c r="D843" i="5"/>
  <c r="D844" i="5"/>
  <c r="D845" i="5"/>
  <c r="D846" i="5"/>
  <c r="D847" i="5"/>
  <c r="D849" i="5"/>
  <c r="D850" i="5"/>
  <c r="D852" i="5"/>
  <c r="D853" i="5"/>
  <c r="D854" i="5"/>
  <c r="D855" i="5"/>
  <c r="D856" i="5"/>
  <c r="D857" i="5"/>
  <c r="D858" i="5"/>
  <c r="D859" i="5"/>
  <c r="D860" i="5"/>
  <c r="D862" i="5"/>
  <c r="D863" i="5"/>
  <c r="D864" i="5"/>
  <c r="D866" i="5"/>
  <c r="D867" i="5"/>
  <c r="D868" i="5"/>
  <c r="D869" i="5"/>
  <c r="D871" i="5"/>
  <c r="D872" i="5"/>
  <c r="D873" i="5"/>
  <c r="D874" i="5"/>
  <c r="D875" i="5"/>
  <c r="D876" i="5"/>
  <c r="D877" i="5"/>
  <c r="D878" i="5"/>
  <c r="D879" i="5"/>
  <c r="D881" i="5"/>
  <c r="D882" i="5"/>
  <c r="D883" i="5"/>
  <c r="D884" i="5"/>
  <c r="D885" i="5"/>
  <c r="D886" i="5"/>
  <c r="D887" i="5"/>
  <c r="D888" i="5"/>
  <c r="D889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4" i="5"/>
  <c r="D905" i="5"/>
  <c r="D906" i="5"/>
  <c r="D907" i="5"/>
  <c r="D908" i="5"/>
  <c r="D909" i="5"/>
  <c r="D910" i="5"/>
  <c r="D911" i="5"/>
  <c r="D912" i="5"/>
  <c r="D913" i="5"/>
  <c r="D914" i="5"/>
  <c r="D916" i="5"/>
  <c r="D917" i="5"/>
  <c r="D918" i="5"/>
  <c r="D919" i="5"/>
  <c r="D920" i="5"/>
  <c r="D921" i="5"/>
  <c r="D923" i="5"/>
  <c r="D924" i="5"/>
  <c r="D925" i="5"/>
  <c r="D927" i="5"/>
  <c r="D928" i="5"/>
  <c r="D930" i="5"/>
  <c r="D931" i="5"/>
  <c r="D933" i="5"/>
  <c r="D935" i="5"/>
  <c r="D936" i="5"/>
  <c r="D937" i="5"/>
  <c r="D938" i="5"/>
  <c r="D939" i="5"/>
  <c r="D941" i="5"/>
  <c r="D942" i="5"/>
  <c r="D943" i="5"/>
  <c r="D944" i="5"/>
  <c r="D945" i="5"/>
  <c r="D946" i="5"/>
  <c r="D948" i="5"/>
  <c r="D949" i="5"/>
  <c r="D950" i="5"/>
  <c r="D952" i="5"/>
  <c r="D953" i="5"/>
  <c r="D954" i="5"/>
  <c r="D955" i="5"/>
  <c r="D956" i="5"/>
  <c r="D957" i="5"/>
  <c r="D959" i="5"/>
  <c r="D960" i="5"/>
  <c r="D961" i="5"/>
  <c r="D962" i="5"/>
  <c r="D963" i="5"/>
  <c r="D964" i="5"/>
  <c r="D965" i="5"/>
  <c r="D966" i="5"/>
  <c r="D967" i="5"/>
  <c r="D968" i="5"/>
  <c r="D970" i="5"/>
  <c r="D971" i="5"/>
  <c r="D972" i="5"/>
  <c r="D973" i="5"/>
  <c r="D974" i="5"/>
  <c r="D975" i="5"/>
  <c r="D979" i="5"/>
  <c r="D980" i="5"/>
  <c r="D982" i="5"/>
  <c r="D983" i="5"/>
  <c r="D985" i="5"/>
  <c r="D987" i="5"/>
  <c r="D988" i="5"/>
  <c r="D989" i="5"/>
  <c r="D990" i="5"/>
  <c r="D991" i="5"/>
  <c r="D992" i="5"/>
  <c r="D993" i="5"/>
  <c r="D994" i="5"/>
  <c r="D996" i="5"/>
  <c r="D997" i="5"/>
  <c r="D998" i="5"/>
  <c r="D999" i="5"/>
  <c r="D1002" i="5"/>
  <c r="D1003" i="5"/>
  <c r="D1005" i="5"/>
  <c r="D1006" i="5"/>
  <c r="D1007" i="5"/>
  <c r="D1008" i="5"/>
  <c r="D1010" i="5"/>
  <c r="D1011" i="5"/>
  <c r="D1012" i="5"/>
  <c r="D1013" i="5"/>
  <c r="D1015" i="5"/>
  <c r="D1016" i="5"/>
  <c r="D1018" i="5"/>
  <c r="D1019" i="5"/>
  <c r="D1021" i="5"/>
  <c r="D1022" i="5"/>
  <c r="D1023" i="5"/>
  <c r="D1024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40" i="5"/>
  <c r="D1042" i="5"/>
  <c r="D1043" i="5"/>
  <c r="D1045" i="5"/>
  <c r="D1046" i="5"/>
  <c r="D1047" i="5"/>
  <c r="D1048" i="5"/>
  <c r="D1049" i="5"/>
  <c r="D1050" i="5"/>
  <c r="D1051" i="5"/>
  <c r="D1052" i="5"/>
  <c r="D1054" i="5"/>
  <c r="D1055" i="5"/>
  <c r="D1057" i="5"/>
  <c r="D1058" i="5"/>
  <c r="D1059" i="5"/>
  <c r="D1060" i="5"/>
  <c r="D1062" i="5"/>
  <c r="D1064" i="5"/>
  <c r="D1065" i="5"/>
  <c r="D1067" i="5"/>
  <c r="D1068" i="5"/>
  <c r="D1069" i="5"/>
  <c r="D1070" i="5"/>
  <c r="D1071" i="5"/>
  <c r="D1072" i="5"/>
  <c r="D1073" i="5"/>
  <c r="D1074" i="5"/>
  <c r="D1075" i="5"/>
  <c r="D1077" i="5"/>
  <c r="D1078" i="5"/>
  <c r="D1079" i="5"/>
  <c r="D1080" i="5"/>
  <c r="D1082" i="5"/>
  <c r="D1083" i="5"/>
  <c r="D1085" i="5"/>
  <c r="D1086" i="5"/>
  <c r="D1087" i="5"/>
  <c r="D1088" i="5"/>
  <c r="D1089" i="5"/>
  <c r="D1090" i="5"/>
  <c r="D1091" i="5"/>
  <c r="D1094" i="5"/>
  <c r="D1095" i="5"/>
  <c r="D1096" i="5"/>
  <c r="D1097" i="5"/>
  <c r="D1099" i="5"/>
  <c r="D1100" i="5"/>
  <c r="D1101" i="5"/>
  <c r="D1102" i="5"/>
  <c r="D1103" i="5"/>
  <c r="D1105" i="5"/>
  <c r="D1106" i="5"/>
  <c r="D1107" i="5"/>
  <c r="D1108" i="5"/>
  <c r="D1110" i="5"/>
  <c r="D1111" i="5"/>
  <c r="D1113" i="5"/>
  <c r="D1114" i="5"/>
  <c r="D1115" i="5"/>
  <c r="D1116" i="5"/>
  <c r="D1117" i="5"/>
  <c r="D1119" i="5"/>
  <c r="D1121" i="5"/>
  <c r="D1122" i="5"/>
  <c r="D1123" i="5"/>
  <c r="D1124" i="5"/>
  <c r="D1125" i="5"/>
  <c r="D1127" i="5"/>
  <c r="D1128" i="5"/>
  <c r="D1129" i="5"/>
  <c r="D1130" i="5"/>
  <c r="D1131" i="5"/>
  <c r="D1132" i="5"/>
  <c r="D1133" i="5"/>
  <c r="D1134" i="5"/>
  <c r="D1135" i="5"/>
  <c r="D1138" i="5"/>
  <c r="D1139" i="5"/>
  <c r="D1140" i="5"/>
  <c r="D1141" i="5"/>
  <c r="D1143" i="5"/>
  <c r="D1144" i="5"/>
  <c r="D1145" i="5"/>
  <c r="D1146" i="5"/>
  <c r="D1147" i="5"/>
  <c r="D1150" i="5"/>
  <c r="D1151" i="5"/>
  <c r="D1152" i="5"/>
  <c r="D1153" i="5"/>
  <c r="D1154" i="5"/>
  <c r="D1155" i="5"/>
  <c r="D1156" i="5"/>
  <c r="D1157" i="5"/>
  <c r="D1162" i="5"/>
  <c r="D1163" i="5"/>
  <c r="D1165" i="5"/>
  <c r="D1168" i="5"/>
  <c r="D1169" i="5"/>
  <c r="D1170" i="5"/>
  <c r="D1171" i="5"/>
  <c r="D1172" i="5"/>
  <c r="D1173" i="5"/>
  <c r="D1174" i="5"/>
  <c r="D1176" i="5"/>
  <c r="D1177" i="5"/>
  <c r="D1178" i="5"/>
  <c r="D1180" i="5"/>
  <c r="D1184" i="5"/>
  <c r="D1186" i="5"/>
  <c r="D1187" i="5"/>
  <c r="D1188" i="5"/>
  <c r="D1189" i="5"/>
  <c r="D1191" i="5"/>
  <c r="D1192" i="5"/>
  <c r="D1193" i="5"/>
  <c r="D1195" i="5"/>
  <c r="D1196" i="5"/>
  <c r="D1198" i="5"/>
  <c r="D1199" i="5"/>
  <c r="D1200" i="5"/>
  <c r="D1201" i="5"/>
  <c r="D1202" i="5"/>
  <c r="D1203" i="5"/>
  <c r="D1204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6" i="5"/>
  <c r="D1227" i="5"/>
  <c r="D1228" i="5"/>
  <c r="D1229" i="5"/>
  <c r="D1230" i="5"/>
  <c r="D1231" i="5"/>
  <c r="D1233" i="5"/>
  <c r="D1234" i="5"/>
  <c r="D1236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2" i="5"/>
  <c r="D1253" i="5"/>
  <c r="D1254" i="5"/>
  <c r="D1255" i="5"/>
  <c r="D1256" i="5"/>
  <c r="D1257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4" i="5"/>
  <c r="D1276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2" i="5"/>
  <c r="D1304" i="5"/>
  <c r="D1305" i="5"/>
  <c r="D1307" i="5"/>
  <c r="D1308" i="5"/>
  <c r="D2" i="5"/>
  <c r="G4" i="5"/>
  <c r="D305" i="5" s="1"/>
  <c r="G5" i="5"/>
  <c r="O183" i="2" s="1"/>
  <c r="G6" i="5"/>
  <c r="O478" i="2" s="1"/>
  <c r="G7" i="5"/>
  <c r="D468" i="5" s="1"/>
  <c r="G8" i="5"/>
  <c r="O49" i="2" s="1"/>
  <c r="G3" i="5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3" i="2"/>
  <c r="B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3" i="2"/>
  <c r="B3" i="3"/>
  <c r="B4" i="3"/>
  <c r="K1" i="1"/>
  <c r="L1" i="1"/>
  <c r="B1" i="1"/>
  <c r="C1" i="1"/>
  <c r="D1" i="1"/>
  <c r="E1" i="1"/>
  <c r="F1" i="1"/>
  <c r="G1" i="1"/>
  <c r="H1" i="1"/>
  <c r="I1" i="1"/>
  <c r="J1" i="1"/>
  <c r="A1" i="1"/>
  <c r="G5" i="7" l="1"/>
  <c r="G3" i="7"/>
  <c r="G2" i="7"/>
  <c r="G6" i="7"/>
  <c r="U1" i="2"/>
  <c r="G4" i="7"/>
  <c r="V1" i="2"/>
  <c r="D446" i="5"/>
  <c r="D453" i="5"/>
  <c r="D237" i="5"/>
  <c r="D1166" i="5"/>
  <c r="D1310" i="5"/>
  <c r="D934" i="5"/>
  <c r="D870" i="5"/>
  <c r="D861" i="5"/>
  <c r="D981" i="5"/>
  <c r="D694" i="5"/>
  <c r="D533" i="5"/>
  <c r="D1118" i="5"/>
  <c r="D1109" i="5"/>
  <c r="D182" i="5"/>
  <c r="E2" i="3"/>
  <c r="D1301" i="5"/>
  <c r="D1277" i="5"/>
  <c r="D1126" i="5"/>
  <c r="E3" i="3"/>
  <c r="N1" i="2"/>
  <c r="D1309" i="5"/>
  <c r="D1237" i="5"/>
  <c r="D645" i="5"/>
  <c r="D598" i="5"/>
  <c r="D549" i="5"/>
  <c r="D390" i="5"/>
  <c r="D142" i="5"/>
  <c r="D1182" i="5"/>
  <c r="D1142" i="5"/>
  <c r="D958" i="5"/>
  <c r="D830" i="5"/>
  <c r="D461" i="5"/>
  <c r="D349" i="5"/>
  <c r="D302" i="5"/>
  <c r="D198" i="5"/>
  <c r="D30" i="5"/>
  <c r="D21" i="5"/>
  <c r="D1181" i="5"/>
  <c r="D1158" i="5"/>
  <c r="D566" i="5"/>
  <c r="D509" i="5"/>
  <c r="D470" i="5"/>
  <c r="D262" i="5"/>
  <c r="E4" i="3"/>
  <c r="D1190" i="5"/>
  <c r="D1149" i="5"/>
  <c r="D734" i="5"/>
  <c r="D614" i="5"/>
  <c r="D565" i="5"/>
  <c r="D413" i="5"/>
  <c r="M1" i="2"/>
  <c r="D1093" i="5"/>
  <c r="D1053" i="5"/>
  <c r="D1014" i="5"/>
  <c r="D926" i="5"/>
  <c r="D742" i="5"/>
  <c r="D669" i="5"/>
  <c r="D613" i="5"/>
  <c r="D526" i="5"/>
  <c r="D477" i="5"/>
  <c r="D422" i="5"/>
  <c r="D366" i="5"/>
  <c r="D1205" i="5"/>
  <c r="D1197" i="5"/>
  <c r="D741" i="5"/>
  <c r="D430" i="5"/>
  <c r="D326" i="5"/>
  <c r="P1" i="2"/>
  <c r="O259" i="2"/>
  <c r="O460" i="2"/>
  <c r="O309" i="2"/>
  <c r="D1303" i="5"/>
  <c r="D1183" i="5"/>
  <c r="D1175" i="5"/>
  <c r="D1167" i="5"/>
  <c r="D1159" i="5"/>
  <c r="D1063" i="5"/>
  <c r="D1039" i="5"/>
  <c r="D951" i="5"/>
  <c r="D903" i="5"/>
  <c r="D839" i="5"/>
  <c r="D775" i="5"/>
  <c r="D711" i="5"/>
  <c r="D671" i="5"/>
  <c r="D655" i="5"/>
  <c r="D631" i="5"/>
  <c r="D615" i="5"/>
  <c r="D591" i="5"/>
  <c r="D575" i="5"/>
  <c r="D559" i="5"/>
  <c r="D535" i="5"/>
  <c r="D519" i="5"/>
  <c r="D487" i="5"/>
  <c r="D415" i="5"/>
  <c r="D303" i="5"/>
  <c r="D279" i="5"/>
  <c r="D231" i="5"/>
  <c r="D183" i="5"/>
  <c r="D111" i="5"/>
  <c r="D103" i="5"/>
  <c r="D79" i="5"/>
  <c r="D47" i="5"/>
  <c r="D31" i="5"/>
  <c r="D7" i="5"/>
  <c r="O1274" i="2"/>
  <c r="O1226" i="2"/>
  <c r="O1186" i="2"/>
  <c r="O1162" i="2"/>
  <c r="O1138" i="2"/>
  <c r="O1082" i="2"/>
  <c r="O1042" i="2"/>
  <c r="O1026" i="2"/>
  <c r="O1018" i="2"/>
  <c r="O1010" i="2"/>
  <c r="O1002" i="2"/>
  <c r="O978" i="2"/>
  <c r="O970" i="2"/>
  <c r="O930" i="2"/>
  <c r="O866" i="2"/>
  <c r="O842" i="2"/>
  <c r="O818" i="2"/>
  <c r="O786" i="2"/>
  <c r="O721" i="2"/>
  <c r="O646" i="2"/>
  <c r="O560" i="2"/>
  <c r="O534" i="2"/>
  <c r="O447" i="2"/>
  <c r="O431" i="2"/>
  <c r="O414" i="2"/>
  <c r="O370" i="2"/>
  <c r="O362" i="2"/>
  <c r="O337" i="2"/>
  <c r="O162" i="2"/>
  <c r="H7" i="6"/>
  <c r="D286" i="5"/>
  <c r="D78" i="5"/>
  <c r="D38" i="5"/>
  <c r="O1233" i="2"/>
  <c r="O1161" i="2"/>
  <c r="O1137" i="2"/>
  <c r="O1121" i="2"/>
  <c r="O1113" i="2"/>
  <c r="O1105" i="2"/>
  <c r="O1057" i="2"/>
  <c r="O1001" i="2"/>
  <c r="O985" i="2"/>
  <c r="O977" i="2"/>
  <c r="O881" i="2"/>
  <c r="O849" i="2"/>
  <c r="O793" i="2"/>
  <c r="O769" i="2"/>
  <c r="O712" i="2"/>
  <c r="O695" i="2"/>
  <c r="O670" i="2"/>
  <c r="O576" i="2"/>
  <c r="O550" i="2"/>
  <c r="O473" i="2"/>
  <c r="O454" i="2"/>
  <c r="O378" i="2"/>
  <c r="O361" i="2"/>
  <c r="O327" i="2"/>
  <c r="O238" i="2"/>
  <c r="O169" i="2"/>
  <c r="O161" i="2"/>
  <c r="O110" i="2"/>
  <c r="O50" i="2"/>
  <c r="O32" i="2"/>
  <c r="D1061" i="5"/>
  <c r="D109" i="5"/>
  <c r="O1304" i="2"/>
  <c r="O1184" i="2"/>
  <c r="O1176" i="2"/>
  <c r="O1168" i="2"/>
  <c r="O1160" i="2"/>
  <c r="O1064" i="2"/>
  <c r="O1040" i="2"/>
  <c r="O952" i="2"/>
  <c r="O904" i="2"/>
  <c r="O840" i="2"/>
  <c r="O776" i="2"/>
  <c r="O735" i="2"/>
  <c r="O601" i="2"/>
  <c r="O592" i="2"/>
  <c r="O567" i="2"/>
  <c r="O498" i="2"/>
  <c r="O462" i="2"/>
  <c r="O143" i="2"/>
  <c r="O58" i="2"/>
  <c r="O31" i="2"/>
  <c r="O51" i="2"/>
  <c r="O179" i="2"/>
  <c r="O307" i="2"/>
  <c r="O387" i="2"/>
  <c r="O467" i="2"/>
  <c r="O555" i="2"/>
  <c r="O563" i="2"/>
  <c r="O68" i="2"/>
  <c r="O124" i="2"/>
  <c r="O204" i="2"/>
  <c r="O428" i="2"/>
  <c r="O500" i="2"/>
  <c r="O604" i="2"/>
  <c r="O29" i="2"/>
  <c r="O45" i="2"/>
  <c r="O157" i="2"/>
  <c r="O253" i="2"/>
  <c r="O357" i="2"/>
  <c r="O413" i="2"/>
  <c r="O493" i="2"/>
  <c r="O525" i="2"/>
  <c r="O541" i="2"/>
  <c r="O653" i="2"/>
  <c r="O741" i="2"/>
  <c r="D1164" i="5"/>
  <c r="D1148" i="5"/>
  <c r="D1092" i="5"/>
  <c r="D1084" i="5"/>
  <c r="D1076" i="5"/>
  <c r="D1044" i="5"/>
  <c r="D1020" i="5"/>
  <c r="D1004" i="5"/>
  <c r="D940" i="5"/>
  <c r="D932" i="5"/>
  <c r="D828" i="5"/>
  <c r="D780" i="5"/>
  <c r="D740" i="5"/>
  <c r="D676" i="5"/>
  <c r="D652" i="5"/>
  <c r="D604" i="5"/>
  <c r="D580" i="5"/>
  <c r="D540" i="5"/>
  <c r="D524" i="5"/>
  <c r="D492" i="5"/>
  <c r="D412" i="5"/>
  <c r="D356" i="5"/>
  <c r="D332" i="5"/>
  <c r="D308" i="5"/>
  <c r="D300" i="5"/>
  <c r="D276" i="5"/>
  <c r="D252" i="5"/>
  <c r="D188" i="5"/>
  <c r="D156" i="5"/>
  <c r="D84" i="5"/>
  <c r="D44" i="5"/>
  <c r="D28" i="5"/>
  <c r="O1311" i="2"/>
  <c r="O1191" i="2"/>
  <c r="O1183" i="2"/>
  <c r="O1167" i="2"/>
  <c r="O1159" i="2"/>
  <c r="O1143" i="2"/>
  <c r="O1127" i="2"/>
  <c r="O1119" i="2"/>
  <c r="O1015" i="2"/>
  <c r="O959" i="2"/>
  <c r="O935" i="2"/>
  <c r="O927" i="2"/>
  <c r="O871" i="2"/>
  <c r="O831" i="2"/>
  <c r="O743" i="2"/>
  <c r="O651" i="2"/>
  <c r="O566" i="2"/>
  <c r="O514" i="2"/>
  <c r="O488" i="2"/>
  <c r="O471" i="2"/>
  <c r="O367" i="2"/>
  <c r="O350" i="2"/>
  <c r="O298" i="2"/>
  <c r="O273" i="2"/>
  <c r="O48" i="2"/>
  <c r="O39" i="2"/>
  <c r="O20" i="2"/>
  <c r="O484" i="2"/>
  <c r="O469" i="2"/>
  <c r="O677" i="2"/>
  <c r="D1275" i="5"/>
  <c r="D1259" i="5"/>
  <c r="D1251" i="5"/>
  <c r="D1235" i="5"/>
  <c r="D1179" i="5"/>
  <c r="D995" i="5"/>
  <c r="D947" i="5"/>
  <c r="D915" i="5"/>
  <c r="D851" i="5"/>
  <c r="D827" i="5"/>
  <c r="D795" i="5"/>
  <c r="D699" i="5"/>
  <c r="D635" i="5"/>
  <c r="D603" i="5"/>
  <c r="D595" i="5"/>
  <c r="D499" i="5"/>
  <c r="D483" i="5"/>
  <c r="D459" i="5"/>
  <c r="D427" i="5"/>
  <c r="D411" i="5"/>
  <c r="D243" i="5"/>
  <c r="D203" i="5"/>
  <c r="D187" i="5"/>
  <c r="D123" i="5"/>
  <c r="D67" i="5"/>
  <c r="D19" i="5"/>
  <c r="O1310" i="2"/>
  <c r="O1302" i="2"/>
  <c r="O1278" i="2"/>
  <c r="O1238" i="2"/>
  <c r="O1206" i="2"/>
  <c r="O1198" i="2"/>
  <c r="O1182" i="2"/>
  <c r="O1150" i="2"/>
  <c r="O1110" i="2"/>
  <c r="O1094" i="2"/>
  <c r="O1062" i="2"/>
  <c r="O1054" i="2"/>
  <c r="O982" i="2"/>
  <c r="O862" i="2"/>
  <c r="O742" i="2"/>
  <c r="O659" i="2"/>
  <c r="O642" i="2"/>
  <c r="O599" i="2"/>
  <c r="O530" i="2"/>
  <c r="O505" i="2"/>
  <c r="O418" i="2"/>
  <c r="O306" i="2"/>
  <c r="O263" i="2"/>
  <c r="O184" i="2"/>
  <c r="H5" i="6"/>
  <c r="O67" i="2"/>
  <c r="O171" i="2"/>
  <c r="O188" i="2"/>
  <c r="O636" i="2"/>
  <c r="O301" i="2"/>
  <c r="O605" i="2"/>
  <c r="D1306" i="5"/>
  <c r="D1258" i="5"/>
  <c r="D1250" i="5"/>
  <c r="D1194" i="5"/>
  <c r="D1098" i="5"/>
  <c r="D1066" i="5"/>
  <c r="D1026" i="5"/>
  <c r="D986" i="5"/>
  <c r="D978" i="5"/>
  <c r="D922" i="5"/>
  <c r="D890" i="5"/>
  <c r="D834" i="5"/>
  <c r="D794" i="5"/>
  <c r="D778" i="5"/>
  <c r="D770" i="5"/>
  <c r="D762" i="5"/>
  <c r="D682" i="5"/>
  <c r="D658" i="5"/>
  <c r="D650" i="5"/>
  <c r="D586" i="5"/>
  <c r="D570" i="5"/>
  <c r="D562" i="5"/>
  <c r="D554" i="5"/>
  <c r="D466" i="5"/>
  <c r="D386" i="5"/>
  <c r="D370" i="5"/>
  <c r="D306" i="5"/>
  <c r="D266" i="5"/>
  <c r="D258" i="5"/>
  <c r="D242" i="5"/>
  <c r="D178" i="5"/>
  <c r="D170" i="5"/>
  <c r="D130" i="5"/>
  <c r="D66" i="5"/>
  <c r="D50" i="5"/>
  <c r="D34" i="5"/>
  <c r="O1165" i="2"/>
  <c r="O1149" i="2"/>
  <c r="O1093" i="2"/>
  <c r="O1085" i="2"/>
  <c r="O1077" i="2"/>
  <c r="O1045" i="2"/>
  <c r="O1021" i="2"/>
  <c r="O1005" i="2"/>
  <c r="O941" i="2"/>
  <c r="O933" i="2"/>
  <c r="O829" i="2"/>
  <c r="O781" i="2"/>
  <c r="O683" i="2"/>
  <c r="O632" i="2"/>
  <c r="O616" i="2"/>
  <c r="O520" i="2"/>
  <c r="O434" i="2"/>
  <c r="O391" i="2"/>
  <c r="O280" i="2"/>
  <c r="O226" i="2"/>
  <c r="O201" i="2"/>
  <c r="O98" i="2"/>
  <c r="O90" i="2"/>
  <c r="Q1" i="2"/>
  <c r="O35" i="2"/>
  <c r="O131" i="2"/>
  <c r="O243" i="2"/>
  <c r="O267" i="2"/>
  <c r="O371" i="2"/>
  <c r="O244" i="2"/>
  <c r="O412" i="2"/>
  <c r="O596" i="2"/>
  <c r="O700" i="2"/>
  <c r="O85" i="2"/>
  <c r="O189" i="2"/>
  <c r="O277" i="2"/>
  <c r="O333" i="2"/>
  <c r="O581" i="2"/>
  <c r="O22" i="2"/>
  <c r="D1273" i="5"/>
  <c r="D1225" i="5"/>
  <c r="D1185" i="5"/>
  <c r="D1161" i="5"/>
  <c r="D1137" i="5"/>
  <c r="D1081" i="5"/>
  <c r="D1041" i="5"/>
  <c r="D1025" i="5"/>
  <c r="D1017" i="5"/>
  <c r="D1009" i="5"/>
  <c r="D1001" i="5"/>
  <c r="D977" i="5"/>
  <c r="D969" i="5"/>
  <c r="D929" i="5"/>
  <c r="D865" i="5"/>
  <c r="D841" i="5"/>
  <c r="D817" i="5"/>
  <c r="D785" i="5"/>
  <c r="D729" i="5"/>
  <c r="D713" i="5"/>
  <c r="D641" i="5"/>
  <c r="D529" i="5"/>
  <c r="D513" i="5"/>
  <c r="D497" i="5"/>
  <c r="D433" i="5"/>
  <c r="D417" i="5"/>
  <c r="D377" i="5"/>
  <c r="D369" i="5"/>
  <c r="D361" i="5"/>
  <c r="D353" i="5"/>
  <c r="D337" i="5"/>
  <c r="D297" i="5"/>
  <c r="D225" i="5"/>
  <c r="D161" i="5"/>
  <c r="D97" i="5"/>
  <c r="D89" i="5"/>
  <c r="D57" i="5"/>
  <c r="D49" i="5"/>
  <c r="D33" i="5"/>
  <c r="O8" i="2"/>
  <c r="O1276" i="2"/>
  <c r="O1260" i="2"/>
  <c r="O1252" i="2"/>
  <c r="O1236" i="2"/>
  <c r="O1180" i="2"/>
  <c r="O996" i="2"/>
  <c r="O948" i="2"/>
  <c r="O916" i="2"/>
  <c r="O852" i="2"/>
  <c r="O828" i="2"/>
  <c r="O796" i="2"/>
  <c r="O615" i="2"/>
  <c r="O571" i="2"/>
  <c r="O536" i="2"/>
  <c r="O457" i="2"/>
  <c r="O416" i="2"/>
  <c r="O304" i="2"/>
  <c r="O287" i="2"/>
  <c r="O217" i="2"/>
  <c r="O80" i="2"/>
  <c r="H6" i="6"/>
  <c r="D1232" i="5"/>
  <c r="D1160" i="5"/>
  <c r="D1136" i="5"/>
  <c r="D1120" i="5"/>
  <c r="D1112" i="5"/>
  <c r="D1104" i="5"/>
  <c r="D1056" i="5"/>
  <c r="D1000" i="5"/>
  <c r="D984" i="5"/>
  <c r="D976" i="5"/>
  <c r="D880" i="5"/>
  <c r="D848" i="5"/>
  <c r="D792" i="5"/>
  <c r="D768" i="5"/>
  <c r="D720" i="5"/>
  <c r="D600" i="5"/>
  <c r="D504" i="5"/>
  <c r="D472" i="5"/>
  <c r="D456" i="5"/>
  <c r="D360" i="5"/>
  <c r="D336" i="5"/>
  <c r="D272" i="5"/>
  <c r="D216" i="5"/>
  <c r="D200" i="5"/>
  <c r="D168" i="5"/>
  <c r="D160" i="5"/>
  <c r="D128" i="5"/>
  <c r="D48" i="5"/>
  <c r="O1307" i="2"/>
  <c r="O1259" i="2"/>
  <c r="O1251" i="2"/>
  <c r="O1195" i="2"/>
  <c r="O1099" i="2"/>
  <c r="O1067" i="2"/>
  <c r="O1027" i="2"/>
  <c r="O987" i="2"/>
  <c r="O979" i="2"/>
  <c r="O923" i="2"/>
  <c r="O891" i="2"/>
  <c r="O835" i="2"/>
  <c r="O795" i="2"/>
  <c r="O779" i="2"/>
  <c r="O771" i="2"/>
  <c r="O763" i="2"/>
  <c r="O730" i="2"/>
  <c r="O714" i="2"/>
  <c r="O672" i="2"/>
  <c r="O656" i="2"/>
  <c r="O614" i="2"/>
  <c r="O587" i="2"/>
  <c r="O527" i="2"/>
  <c r="O510" i="2"/>
  <c r="O423" i="2"/>
  <c r="O354" i="2"/>
  <c r="O338" i="2"/>
  <c r="O303" i="2"/>
  <c r="O232" i="2"/>
  <c r="O199" i="2"/>
  <c r="O129" i="2"/>
  <c r="O112" i="2"/>
  <c r="O104" i="2"/>
  <c r="O79" i="2"/>
  <c r="O34" i="2"/>
  <c r="S1" i="2"/>
  <c r="H3" i="6"/>
  <c r="H4" i="6"/>
  <c r="H11" i="6"/>
  <c r="R1" i="2"/>
  <c r="H10" i="6"/>
  <c r="H9" i="6"/>
  <c r="H8" i="6"/>
  <c r="O1" i="2" l="1"/>
</calcChain>
</file>

<file path=xl/sharedStrings.xml><?xml version="1.0" encoding="utf-8"?>
<sst xmlns="http://schemas.openxmlformats.org/spreadsheetml/2006/main" count="13467" uniqueCount="1977">
  <si>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</si>
  <si>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</si>
  <si>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</si>
  <si>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</si>
  <si>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</si>
  <si>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</si>
  <si>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</si>
  <si>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</si>
  <si>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</si>
  <si>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</si>
  <si>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</si>
  <si>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</si>
  <si>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</si>
  <si>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</si>
  <si>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</si>
  <si>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</si>
  <si>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</si>
  <si>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</si>
  <si>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</si>
  <si>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</si>
  <si>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</si>
  <si>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</si>
  <si>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</si>
  <si>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</si>
  <si>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</si>
  <si>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</si>
  <si>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</si>
  <si>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</si>
  <si>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</si>
  <si>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</si>
  <si>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</si>
  <si>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</si>
  <si>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</si>
  <si>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</si>
  <si>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</si>
  <si>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</si>
  <si>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</si>
  <si>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</si>
  <si>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</si>
  <si>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</si>
  <si>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</si>
  <si>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</si>
  <si>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</si>
  <si>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</si>
  <si>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</si>
  <si>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</si>
  <si>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</si>
  <si>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</si>
  <si>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</si>
  <si>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</si>
  <si>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</si>
  <si>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</si>
  <si>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</si>
  <si>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</si>
  <si>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</si>
  <si>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</si>
  <si>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</si>
  <si>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</si>
  <si>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</si>
  <si>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</si>
  <si>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</si>
  <si>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</si>
  <si>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</si>
  <si>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</si>
  <si>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</si>
  <si>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</si>
  <si>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</si>
  <si>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</si>
  <si>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</si>
  <si>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</si>
  <si>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</si>
  <si>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</si>
  <si>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</si>
  <si>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</si>
  <si>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</si>
  <si>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</si>
  <si>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</si>
  <si>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</si>
  <si>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</si>
  <si>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</si>
  <si>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</si>
  <si>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</si>
  <si>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</si>
  <si>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</si>
  <si>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</si>
  <si>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</si>
  <si>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</si>
  <si>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</si>
  <si>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</si>
  <si>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</si>
  <si>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</si>
  <si>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</si>
  <si>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</si>
  <si>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</si>
  <si>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</si>
  <si>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</si>
  <si>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</si>
  <si>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</si>
  <si>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</si>
  <si>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</si>
  <si>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</si>
  <si>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</si>
  <si>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</si>
  <si>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</si>
  <si>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</si>
  <si>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</si>
  <si>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</si>
  <si>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</si>
  <si>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</si>
  <si>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</si>
  <si>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</si>
  <si>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</si>
  <si>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</si>
  <si>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</si>
  <si>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</si>
  <si>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</si>
  <si>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</si>
  <si>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</si>
  <si>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</si>
  <si>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</si>
  <si>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</si>
  <si>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</si>
  <si>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</si>
  <si>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</si>
  <si>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</si>
  <si>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</si>
  <si>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</si>
  <si>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</si>
  <si>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</si>
  <si>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</si>
  <si>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</si>
  <si>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</si>
  <si>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</si>
  <si>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</si>
  <si>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</si>
  <si>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</si>
  <si>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</si>
  <si>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</si>
  <si>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</si>
  <si>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</si>
  <si>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</si>
  <si>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</si>
  <si>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</si>
  <si>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</si>
  <si>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</si>
  <si>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</si>
  <si>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</si>
  <si>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</si>
  <si>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</si>
  <si>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</si>
  <si>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</si>
  <si>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</si>
  <si>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</si>
  <si>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</si>
  <si>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</si>
  <si>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</si>
  <si>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</si>
  <si>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</si>
  <si>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</si>
  <si>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</si>
  <si>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</si>
  <si>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</si>
  <si>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</si>
  <si>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</si>
  <si>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</si>
  <si>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</si>
  <si>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</si>
  <si>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</si>
  <si>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</si>
  <si>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</si>
  <si>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</si>
  <si>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</si>
  <si>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</si>
  <si>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</si>
  <si>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</si>
  <si>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</si>
  <si>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</si>
  <si>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</si>
  <si>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</si>
  <si>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</si>
  <si>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</si>
  <si>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</si>
  <si>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</si>
  <si>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</si>
  <si>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</si>
  <si>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</si>
  <si>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</si>
  <si>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</si>
  <si>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</si>
  <si>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</si>
  <si>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</si>
  <si>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</si>
  <si>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</si>
  <si>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</si>
  <si>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</si>
  <si>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</si>
  <si>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</si>
  <si>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</si>
  <si>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</si>
  <si>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</si>
  <si>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</si>
  <si>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</si>
  <si>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</si>
  <si>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</si>
  <si>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</si>
  <si>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</si>
  <si>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</si>
  <si>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</si>
  <si>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</si>
  <si>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</si>
  <si>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</si>
  <si>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</si>
  <si>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</si>
  <si>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</si>
  <si>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</si>
  <si>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</si>
  <si>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</si>
  <si>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</si>
  <si>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</si>
  <si>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</si>
  <si>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</si>
  <si>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</si>
  <si>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</si>
  <si>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</si>
  <si>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</si>
  <si>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</si>
  <si>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</si>
  <si>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</si>
  <si>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</si>
  <si>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</si>
  <si>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</si>
  <si>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</si>
  <si>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</si>
  <si>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</si>
  <si>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</si>
  <si>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</si>
  <si>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</si>
  <si>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</si>
  <si>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</si>
  <si>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</si>
  <si>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</si>
  <si>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</si>
  <si>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</si>
  <si>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</si>
  <si>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</si>
  <si>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</si>
  <si>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</si>
  <si>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</si>
  <si>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</si>
  <si>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</si>
  <si>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</si>
  <si>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</si>
  <si>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</si>
  <si>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</si>
  <si>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</si>
  <si>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</si>
  <si>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</si>
  <si>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</si>
  <si>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</si>
  <si>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</si>
  <si>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</si>
  <si>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</si>
  <si>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</si>
  <si>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</si>
  <si>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</si>
  <si>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</si>
  <si>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</si>
  <si>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</si>
  <si>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</si>
  <si>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</si>
  <si>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</si>
  <si>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</si>
  <si>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</si>
  <si>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</si>
  <si>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</si>
  <si>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</si>
  <si>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</si>
  <si>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</si>
  <si>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</si>
  <si>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</si>
  <si>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</si>
  <si>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</si>
  <si>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</si>
  <si>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</si>
  <si>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</si>
  <si>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</si>
  <si>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</si>
  <si>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</si>
  <si>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</si>
  <si>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</si>
  <si>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</si>
  <si>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</si>
  <si>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</si>
  <si>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</si>
  <si>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</si>
  <si>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</si>
  <si>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</si>
  <si>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</si>
  <si>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</si>
  <si>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</si>
  <si>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</si>
  <si>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</si>
  <si>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</si>
  <si>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</si>
  <si>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</si>
  <si>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</si>
  <si>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</si>
  <si>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</si>
  <si>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</si>
  <si>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</si>
  <si>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</si>
  <si>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</si>
  <si>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</si>
  <si>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</si>
  <si>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</si>
  <si>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</si>
  <si>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</si>
  <si>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</si>
  <si>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</si>
  <si>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</si>
  <si>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</si>
  <si>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</si>
  <si>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</si>
  <si>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</si>
  <si>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</si>
  <si>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</si>
  <si>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</si>
  <si>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</si>
  <si>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</si>
  <si>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</si>
  <si>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</si>
  <si>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</si>
  <si>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</si>
  <si>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</si>
  <si>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</si>
  <si>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</si>
  <si>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</si>
  <si>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</si>
  <si>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</si>
  <si>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</si>
  <si>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</si>
  <si>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</si>
  <si>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</si>
  <si>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</si>
  <si>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</si>
  <si>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</si>
  <si>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</si>
  <si>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</si>
  <si>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</si>
  <si>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</si>
  <si>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</si>
  <si>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</si>
  <si>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</si>
  <si>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</si>
  <si>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</si>
  <si>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</si>
  <si>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</si>
  <si>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</si>
  <si>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</si>
  <si>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</si>
  <si>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</si>
  <si>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</si>
  <si>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</si>
  <si>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</si>
  <si>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</si>
  <si>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</si>
  <si>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</si>
  <si>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</si>
  <si>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</si>
  <si>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</si>
  <si>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</si>
  <si>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</si>
  <si>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</si>
  <si>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</si>
  <si>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</si>
  <si>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</si>
  <si>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</si>
  <si>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</si>
  <si>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</si>
  <si>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</si>
  <si>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</si>
  <si>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</si>
  <si>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</si>
  <si>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</si>
  <si>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</si>
  <si>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</si>
  <si>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</si>
  <si>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</si>
  <si>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</si>
  <si>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</si>
  <si>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</si>
  <si>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</si>
  <si>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</si>
  <si>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</si>
  <si>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</si>
  <si>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</si>
  <si>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</si>
  <si>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</si>
  <si>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</si>
  <si>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</si>
  <si>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</si>
  <si>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</si>
  <si>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</si>
  <si>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</si>
  <si>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</si>
  <si>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</si>
  <si>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</si>
  <si>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</si>
  <si>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</si>
  <si>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</si>
  <si>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</si>
  <si>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</si>
  <si>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</si>
  <si>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</si>
  <si>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</si>
  <si>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</si>
  <si>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</si>
  <si>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</si>
  <si>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</si>
  <si>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</si>
  <si>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</si>
  <si>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</si>
  <si>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</si>
  <si>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</si>
  <si>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</si>
  <si>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</si>
  <si>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</si>
  <si>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</si>
  <si>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</si>
  <si>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</si>
  <si>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</si>
  <si>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</si>
  <si>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</si>
  <si>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</si>
  <si>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</si>
  <si>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</si>
  <si>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</si>
  <si>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</si>
  <si>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</si>
  <si>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</si>
  <si>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</si>
  <si>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</si>
  <si>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</si>
  <si>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</si>
  <si>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</si>
  <si>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</si>
  <si>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</si>
  <si>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</si>
  <si>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</si>
  <si>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</si>
  <si>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</si>
  <si>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</si>
  <si>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</si>
  <si>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</si>
  <si>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</si>
  <si>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</si>
  <si>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</si>
  <si>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</si>
  <si>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</si>
  <si>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</si>
  <si>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</si>
  <si>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</si>
  <si>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</si>
  <si>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</si>
  <si>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</si>
  <si>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</si>
  <si>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</si>
  <si>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</si>
  <si>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</si>
  <si>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</si>
  <si>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</si>
  <si>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</si>
  <si>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</si>
  <si>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</si>
  <si>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</si>
  <si>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</si>
  <si>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</si>
  <si>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</si>
  <si>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</si>
  <si>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</si>
  <si>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</si>
  <si>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</si>
  <si>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</si>
  <si>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</si>
  <si>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</si>
  <si>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</si>
  <si>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</si>
  <si>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</si>
  <si>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</si>
  <si>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</si>
  <si>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</si>
  <si>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</si>
  <si>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</si>
  <si>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</si>
  <si>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</si>
  <si>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</si>
  <si>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</si>
  <si>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</si>
  <si>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</si>
  <si>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</si>
  <si>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</si>
  <si>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</si>
  <si>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</si>
  <si>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</si>
  <si>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</si>
  <si>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</si>
  <si>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</si>
  <si>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</si>
  <si>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</si>
  <si>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</si>
  <si>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</si>
  <si>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</si>
  <si>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</si>
  <si>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</si>
  <si>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</si>
  <si>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</si>
  <si>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</si>
  <si>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</si>
  <si>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</si>
  <si>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</si>
  <si>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</si>
  <si>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</si>
  <si>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</si>
  <si>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</si>
  <si>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</si>
  <si>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</si>
  <si>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</si>
  <si>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</si>
  <si>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</si>
  <si>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</si>
  <si>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</si>
  <si>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</si>
  <si>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</si>
  <si>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</si>
  <si>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</si>
  <si>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</si>
  <si>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</si>
  <si>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</si>
  <si>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</si>
  <si>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</si>
  <si>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</si>
  <si>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</si>
  <si>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</si>
  <si>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</si>
  <si>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</si>
  <si>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</si>
  <si>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</si>
  <si>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</si>
  <si>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</si>
  <si>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</si>
  <si>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</si>
  <si>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</si>
  <si>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</si>
  <si>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</si>
  <si>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</si>
  <si>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</si>
  <si>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</si>
  <si>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</si>
  <si>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</si>
  <si>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</si>
  <si>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</si>
  <si>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</si>
  <si>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</si>
  <si>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</si>
  <si>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</si>
  <si>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</si>
  <si>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</si>
  <si>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</si>
  <si>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</si>
  <si>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</si>
  <si>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</si>
  <si>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</si>
  <si>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</si>
  <si>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</si>
  <si>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</si>
  <si>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</si>
  <si>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</si>
  <si>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</si>
  <si>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</si>
  <si>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</si>
  <si>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</si>
  <si>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</si>
  <si>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</si>
  <si>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</si>
  <si>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</si>
  <si>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</si>
  <si>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</si>
  <si>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</si>
  <si>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</si>
  <si>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</si>
  <si>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</si>
  <si>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</si>
  <si>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</si>
  <si>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</si>
  <si>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</si>
  <si>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</si>
  <si>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</si>
  <si>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</si>
  <si>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</si>
  <si>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</si>
  <si>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</si>
  <si>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</si>
  <si>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</si>
  <si>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</si>
  <si>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</si>
  <si>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</si>
  <si>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</si>
  <si>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</si>
  <si>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</si>
  <si>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</si>
  <si>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</si>
  <si>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</si>
  <si>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</si>
  <si>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</si>
  <si>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</si>
  <si>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</si>
  <si>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</si>
  <si>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</si>
  <si>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</si>
  <si>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</si>
  <si>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</si>
  <si>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</si>
  <si>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</si>
  <si>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</si>
  <si>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</si>
  <si>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</si>
  <si>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</si>
  <si>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</si>
  <si>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</si>
  <si>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</si>
  <si>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</si>
  <si>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</si>
  <si>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</si>
  <si>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</si>
  <si>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</si>
  <si>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</si>
  <si>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</si>
  <si>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</si>
  <si>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</si>
  <si>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</si>
  <si>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</si>
  <si>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</si>
  <si>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</si>
  <si>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</si>
  <si>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</si>
  <si>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</si>
  <si>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</si>
  <si>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</si>
  <si>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</si>
  <si>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</si>
  <si>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</si>
  <si>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</si>
  <si>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</si>
  <si>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</si>
  <si>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</si>
  <si>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</si>
  <si>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</si>
  <si>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</si>
  <si>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</si>
  <si>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</si>
  <si>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</si>
  <si>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</si>
  <si>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</si>
  <si>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</si>
  <si>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</si>
  <si>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</si>
  <si>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</si>
  <si>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</si>
  <si>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</si>
  <si>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</si>
  <si>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</si>
  <si>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</si>
  <si>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</si>
  <si>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</si>
  <si>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</si>
  <si>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</si>
  <si>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</si>
  <si>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</si>
  <si>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</si>
  <si>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</si>
  <si>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</si>
  <si>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</si>
  <si>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</si>
  <si>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</si>
  <si>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</si>
  <si>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</si>
  <si>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</si>
  <si>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</si>
  <si>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</si>
  <si>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</si>
  <si>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</si>
  <si>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</si>
  <si>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</si>
  <si>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</si>
  <si>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</si>
  <si>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</si>
  <si>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</si>
  <si>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</si>
  <si>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</si>
  <si>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</si>
  <si>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</si>
  <si>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</si>
  <si>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</si>
  <si>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</si>
  <si>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</si>
  <si>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</si>
  <si>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</si>
  <si>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</si>
  <si>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</si>
  <si>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</si>
  <si>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</si>
  <si>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</si>
  <si>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</si>
  <si>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</si>
  <si>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</si>
  <si>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</si>
  <si>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</si>
  <si>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</si>
  <si>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</si>
  <si>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</si>
  <si>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</si>
  <si>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</si>
  <si>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</si>
  <si>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</si>
  <si>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</si>
  <si>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</si>
  <si>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</si>
  <si>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</si>
  <si>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</si>
  <si>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</si>
  <si>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</si>
  <si>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</si>
  <si>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</si>
  <si>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</si>
  <si>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</si>
  <si>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</si>
  <si>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</si>
  <si>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</si>
  <si>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</si>
  <si>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</si>
  <si>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</si>
  <si>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</si>
  <si>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</si>
  <si>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</si>
  <si>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</si>
  <si>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</si>
  <si>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</si>
  <si>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</si>
  <si>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</si>
  <si>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</si>
  <si>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</si>
  <si>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</si>
  <si>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</si>
  <si>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</si>
  <si>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</si>
  <si>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</si>
  <si>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</si>
  <si>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</si>
  <si>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</si>
  <si>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</si>
  <si>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</si>
  <si>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</si>
  <si>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</si>
  <si>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</si>
  <si>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</si>
  <si>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</si>
  <si>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</si>
  <si>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</si>
  <si>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</si>
  <si>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</si>
  <si>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</si>
  <si>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</si>
  <si>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</si>
  <si>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</si>
  <si>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</si>
  <si>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</si>
  <si>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</si>
  <si>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</si>
  <si>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</si>
  <si>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</si>
  <si>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</si>
  <si>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</si>
  <si>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</si>
  <si>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</si>
  <si>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</si>
  <si>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</si>
  <si>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</si>
  <si>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</si>
  <si>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</si>
  <si>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</si>
  <si>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</si>
  <si>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</si>
  <si>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</si>
  <si>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</si>
  <si>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</si>
  <si>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</si>
  <si>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</si>
  <si>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</si>
  <si>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</si>
  <si>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</si>
  <si>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</si>
  <si>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</si>
  <si>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</si>
  <si>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</si>
  <si>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</si>
  <si>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</si>
  <si>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</si>
  <si>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</si>
  <si>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</si>
  <si>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</si>
  <si>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</si>
  <si>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</si>
  <si>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</si>
  <si>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</si>
  <si>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</si>
  <si>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</si>
  <si>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</si>
  <si>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</si>
  <si>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</si>
  <si>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</si>
  <si>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</si>
  <si>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</si>
  <si>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</si>
  <si>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</si>
  <si>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</si>
  <si>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</si>
  <si>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</si>
  <si>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</si>
  <si>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</si>
  <si>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</si>
  <si>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</si>
  <si>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</si>
  <si>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</si>
  <si>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</si>
  <si>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</si>
  <si>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</si>
  <si>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</si>
  <si>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</si>
  <si>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</si>
  <si>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</si>
  <si>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</si>
  <si>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</si>
  <si>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</si>
  <si>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</si>
  <si>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</si>
  <si>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</si>
  <si>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</si>
  <si>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</si>
  <si>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</si>
  <si>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</si>
  <si>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</si>
  <si>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</si>
  <si>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</si>
  <si>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</si>
  <si>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</si>
  <si>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</si>
  <si>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</si>
  <si>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</si>
  <si>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</si>
  <si>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</si>
  <si>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</si>
  <si>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</si>
  <si>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</si>
  <si>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</si>
  <si>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</si>
  <si>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</si>
  <si>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</si>
  <si>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</si>
  <si>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</si>
  <si>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</si>
  <si>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</si>
  <si>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</si>
  <si>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</si>
  <si>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</si>
  <si>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</si>
  <si>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</si>
  <si>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</si>
  <si>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</si>
  <si>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</si>
  <si>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</si>
  <si>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</si>
  <si>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</si>
  <si>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</si>
  <si>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</si>
  <si>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</si>
  <si>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</si>
  <si>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</si>
  <si>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</si>
  <si>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</si>
  <si>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</si>
  <si>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</si>
  <si>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</si>
  <si>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</si>
  <si>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</si>
  <si>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</si>
  <si>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</si>
  <si>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</si>
  <si>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</si>
  <si>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</si>
  <si>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</si>
  <si>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</si>
  <si>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</si>
  <si>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</si>
  <si>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</si>
  <si>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</si>
  <si>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</si>
  <si>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</si>
  <si>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</si>
  <si>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</si>
  <si>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</si>
  <si>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</si>
  <si>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</si>
  <si>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</si>
  <si>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</si>
  <si>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</si>
  <si>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</si>
  <si>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</si>
  <si>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</si>
  <si>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</si>
  <si>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</si>
  <si>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</si>
  <si>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</si>
  <si>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</si>
  <si>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</si>
  <si>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</si>
  <si>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</si>
  <si>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</si>
  <si>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</si>
  <si>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</si>
  <si>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</si>
  <si>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</si>
  <si>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</si>
  <si>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</si>
  <si>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</si>
  <si>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</si>
  <si>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</si>
  <si>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</si>
  <si>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</si>
  <si>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</si>
  <si>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</si>
  <si>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</si>
  <si>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</si>
  <si>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</si>
  <si>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</si>
  <si>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</si>
  <si>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</si>
  <si>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</si>
  <si>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</si>
  <si>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</si>
  <si>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</si>
  <si>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</si>
  <si>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</si>
  <si>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</si>
  <si>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</si>
  <si>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</si>
  <si>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</si>
  <si>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</si>
  <si>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</si>
  <si>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</si>
  <si>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</si>
  <si>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</si>
  <si>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</si>
  <si>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</si>
  <si>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</si>
  <si>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</si>
  <si>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</si>
  <si>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</si>
  <si>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</si>
  <si>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</si>
  <si>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</si>
  <si>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</si>
  <si>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</si>
  <si>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</si>
  <si>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</si>
  <si>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</si>
  <si>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</si>
  <si>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</si>
  <si>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</si>
  <si>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</si>
  <si>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</si>
  <si>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</si>
  <si>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</si>
  <si>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</si>
  <si>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</si>
  <si>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</si>
  <si>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</si>
  <si>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</si>
  <si>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</si>
  <si>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</si>
  <si>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</si>
  <si>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</si>
  <si>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</si>
  <si>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</si>
  <si>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</si>
  <si>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</si>
  <si>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</si>
  <si>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</si>
  <si>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</si>
  <si>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</si>
  <si>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</si>
  <si>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</si>
  <si>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</si>
  <si>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</si>
  <si>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</si>
  <si>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</si>
  <si>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</si>
  <si>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</si>
  <si>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</si>
  <si>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</si>
  <si>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</si>
  <si>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</si>
  <si>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</si>
  <si>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</si>
  <si>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</si>
  <si>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</si>
  <si>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</si>
  <si>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</si>
  <si>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</si>
  <si>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</si>
  <si>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</si>
  <si>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</si>
  <si>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</si>
  <si>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</si>
  <si>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</si>
  <si>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</si>
  <si>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</si>
  <si>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</si>
  <si>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</si>
  <si>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</si>
  <si>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</si>
  <si>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</si>
  <si>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</si>
  <si>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</si>
  <si>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</si>
  <si>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</si>
  <si>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</si>
  <si>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</si>
  <si>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</si>
  <si>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</si>
  <si>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</si>
  <si>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</si>
  <si>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</si>
  <si>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</si>
  <si>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</si>
  <si>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</si>
  <si>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</si>
  <si>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</si>
  <si>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</si>
  <si>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</si>
  <si>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</si>
  <si>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</si>
  <si>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</si>
  <si>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</si>
  <si>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</si>
  <si>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</si>
  <si>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</si>
  <si>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</si>
  <si>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</si>
  <si>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</si>
  <si>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</si>
  <si>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</si>
  <si>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</si>
  <si>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</si>
  <si>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</si>
  <si>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</si>
  <si>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</si>
  <si>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</si>
  <si>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</si>
  <si>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</si>
  <si>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</si>
  <si>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</si>
  <si>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</si>
  <si>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</si>
  <si>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</si>
  <si>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</si>
  <si>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</si>
  <si>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</si>
  <si>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</si>
  <si>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</si>
  <si>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</si>
  <si>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</si>
  <si>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</si>
  <si>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</si>
  <si>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</si>
  <si>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</si>
  <si>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</si>
  <si>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</si>
  <si>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</si>
  <si>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</si>
  <si>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</si>
  <si>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</si>
  <si>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</si>
  <si>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</si>
  <si>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</si>
  <si>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</si>
  <si>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</si>
  <si>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</si>
  <si>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</si>
  <si>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</si>
  <si>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</si>
  <si>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</si>
  <si>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</si>
  <si>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</si>
  <si>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</si>
  <si>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</si>
  <si>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</si>
  <si>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</si>
  <si>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</si>
  <si>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</si>
  <si>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</si>
  <si>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</si>
  <si>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</si>
  <si>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</si>
  <si>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</si>
  <si>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</si>
  <si>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</si>
  <si>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</si>
  <si>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</si>
  <si>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</si>
  <si>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</si>
  <si>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</si>
  <si>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</si>
  <si>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</si>
  <si>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</si>
  <si>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</si>
  <si>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</si>
  <si>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</si>
  <si>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</si>
  <si>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</si>
  <si>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</si>
  <si>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</si>
  <si>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</si>
  <si>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</si>
  <si>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</si>
  <si>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</si>
  <si>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</si>
  <si>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</si>
  <si>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</si>
  <si>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</si>
  <si>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</si>
  <si>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</si>
  <si>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</si>
  <si>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</si>
  <si>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</si>
  <si>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</si>
  <si>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</si>
  <si>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</si>
  <si>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</si>
  <si>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</si>
  <si>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</si>
  <si>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</si>
  <si>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</si>
  <si>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</si>
  <si>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</si>
  <si>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</si>
  <si>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</si>
  <si>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</si>
  <si>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</si>
  <si>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</si>
  <si>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</si>
  <si>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</si>
  <si>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</si>
  <si>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</si>
  <si>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</si>
  <si>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</si>
  <si>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</si>
  <si>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</si>
  <si>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</si>
  <si>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</si>
  <si>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</si>
  <si>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</si>
  <si>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</si>
  <si>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</si>
  <si>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</si>
  <si>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</si>
  <si>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</si>
  <si>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</si>
  <si>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</si>
  <si>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</si>
  <si>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</si>
  <si>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</si>
  <si>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</si>
  <si>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</si>
  <si>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</si>
  <si>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</si>
  <si>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</si>
  <si>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</si>
  <si>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</si>
  <si>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</si>
  <si>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</si>
  <si>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</si>
  <si>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</si>
  <si>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</si>
  <si>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</si>
  <si>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</si>
  <si>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</si>
  <si>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</si>
  <si>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</si>
  <si>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</si>
  <si>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</si>
  <si>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</si>
  <si>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</si>
  <si>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</si>
  <si>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</si>
  <si>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</si>
  <si>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</si>
  <si>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</si>
  <si>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</si>
  <si>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</si>
  <si>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</si>
  <si>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</si>
  <si>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</si>
  <si>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</si>
  <si>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</si>
  <si>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</si>
  <si>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</si>
  <si>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</si>
  <si>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</si>
  <si>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</si>
  <si>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</si>
  <si>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</si>
  <si>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</si>
  <si>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</si>
  <si>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</si>
  <si>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</si>
  <si>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</si>
  <si>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</si>
  <si>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</si>
  <si>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</si>
  <si>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</si>
  <si>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</si>
  <si>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</si>
  <si>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</si>
  <si>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</si>
  <si>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</si>
  <si>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</si>
  <si>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</si>
  <si>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</si>
  <si>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</si>
  <si>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</si>
  <si>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</si>
  <si>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</si>
  <si>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</si>
  <si>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</si>
  <si>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</si>
  <si>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</si>
  <si>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</si>
  <si>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</si>
  <si>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</si>
  <si>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</si>
  <si>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</si>
  <si>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</si>
  <si>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</si>
  <si>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</si>
  <si>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</si>
  <si>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</si>
  <si>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</si>
  <si>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</si>
  <si>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</si>
  <si>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</si>
  <si>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</si>
  <si>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</si>
  <si>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</si>
  <si>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</si>
  <si>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</si>
  <si>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</si>
  <si>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</si>
  <si>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</si>
  <si>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</si>
  <si>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</si>
  <si>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</si>
  <si>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</si>
  <si>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</si>
  <si>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</si>
  <si>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</si>
  <si>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</si>
  <si>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</si>
  <si>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</si>
  <si>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</si>
  <si>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</si>
  <si>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</si>
  <si>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</si>
  <si>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</si>
  <si>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</si>
  <si>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</si>
  <si>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</si>
  <si>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</si>
  <si>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</si>
  <si>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</si>
  <si>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</si>
  <si>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</si>
  <si>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</si>
  <si>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</si>
  <si>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</si>
  <si>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</si>
  <si>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</si>
  <si>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</si>
  <si>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</si>
  <si>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</si>
  <si>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</si>
  <si>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</si>
  <si>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</si>
  <si>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</si>
  <si>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</si>
  <si>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</si>
  <si>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</si>
  <si>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</si>
  <si>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</si>
  <si>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</si>
  <si>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</si>
  <si>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</si>
  <si>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</si>
  <si>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</si>
  <si>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</si>
  <si>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</si>
  <si>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</si>
  <si>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</si>
  <si>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</si>
  <si>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</si>
  <si>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</si>
  <si>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</si>
  <si>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</si>
  <si>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</si>
  <si>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</si>
  <si>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</si>
  <si>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</si>
  <si>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</si>
  <si>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</si>
  <si>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</si>
  <si>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</si>
  <si>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</si>
  <si>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</si>
  <si>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</si>
  <si>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</si>
  <si>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</si>
  <si>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</si>
  <si>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</si>
  <si>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</si>
  <si>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</si>
  <si>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</si>
  <si>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</si>
  <si>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</si>
  <si>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</si>
  <si>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</si>
  <si>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</si>
  <si>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</si>
  <si>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</si>
  <si>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</si>
  <si>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</si>
  <si>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</si>
  <si>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</si>
  <si>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</si>
  <si>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</si>
  <si>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</si>
  <si>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</si>
  <si>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</si>
  <si>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</si>
  <si>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</si>
  <si>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</si>
  <si>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</si>
  <si>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</si>
  <si>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</si>
  <si>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</si>
  <si>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</si>
  <si>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</si>
  <si>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</si>
  <si>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</si>
  <si>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</si>
  <si>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</si>
  <si>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</si>
  <si>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</si>
  <si>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</si>
  <si>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</si>
  <si>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</si>
  <si>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</si>
  <si>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</si>
  <si>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</si>
  <si>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</si>
  <si>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</si>
  <si>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</si>
  <si>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</si>
  <si>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</si>
  <si>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</si>
  <si>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</si>
  <si>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</si>
  <si>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</si>
  <si>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</si>
  <si>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</si>
  <si>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</si>
  <si>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</si>
  <si>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</si>
  <si>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</si>
  <si>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</si>
  <si>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</si>
  <si>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</si>
  <si>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</si>
  <si>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</si>
  <si>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</si>
  <si>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</si>
  <si>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</si>
  <si>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</si>
  <si>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</si>
  <si>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</si>
  <si>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</si>
  <si>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</si>
  <si>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</si>
  <si>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</si>
  <si>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</si>
  <si>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</si>
  <si>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</si>
  <si>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</si>
  <si>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</si>
  <si>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</si>
  <si>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</si>
  <si>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</si>
  <si>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</si>
  <si>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</si>
  <si>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</si>
  <si>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</si>
  <si>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</si>
  <si>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</si>
  <si>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</si>
  <si>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</si>
  <si>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</si>
  <si>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</si>
  <si>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</si>
  <si>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</si>
  <si>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</si>
  <si>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</si>
  <si>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</si>
  <si>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</si>
  <si>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</si>
  <si>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</si>
  <si>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</si>
  <si>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</si>
  <si>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</si>
  <si>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</si>
  <si>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</si>
  <si>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</si>
  <si>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</si>
  <si>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</si>
  <si>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</si>
  <si>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</si>
  <si>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</si>
  <si>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</si>
  <si>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</si>
  <si>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</si>
  <si>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</si>
  <si>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</si>
  <si>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</si>
  <si>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</si>
  <si>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</si>
  <si>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</si>
  <si>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</si>
  <si>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</si>
  <si>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</si>
  <si>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</si>
  <si>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</si>
  <si>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</si>
  <si>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</si>
  <si>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</si>
  <si>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</si>
  <si>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</si>
  <si>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</si>
  <si>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</si>
  <si>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</si>
  <si>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</si>
  <si>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</si>
  <si>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</si>
  <si>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</si>
  <si>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</si>
  <si>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</si>
  <si>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</si>
  <si>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</si>
  <si>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</si>
  <si>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</si>
  <si>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</si>
  <si>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</si>
  <si>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</si>
  <si>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</si>
  <si>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</si>
  <si>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</si>
  <si>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</si>
  <si>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</si>
  <si>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</si>
  <si>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</si>
  <si>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</si>
  <si>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</si>
  <si>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</si>
  <si>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</si>
  <si>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</si>
  <si>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</si>
  <si>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</si>
  <si>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</si>
  <si>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</si>
  <si>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</si>
  <si>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</si>
  <si>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</si>
  <si>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</si>
  <si>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</si>
  <si>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</si>
  <si>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</si>
  <si>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</si>
  <si>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</si>
  <si>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</si>
  <si>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</si>
  <si>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</si>
  <si>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</si>
  <si>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</si>
  <si>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</si>
  <si>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</si>
  <si>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</si>
  <si>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</si>
  <si>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</si>
  <si>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</si>
  <si>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</si>
  <si>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</si>
  <si>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</si>
  <si>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</si>
  <si>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</si>
  <si>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</si>
  <si>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</si>
  <si>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</si>
  <si>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</si>
  <si>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</si>
  <si>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</si>
  <si>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</si>
  <si>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</si>
  <si>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</si>
  <si>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</si>
  <si>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</si>
  <si>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</si>
  <si>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</si>
  <si>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</si>
  <si>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</si>
  <si>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</si>
  <si>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</si>
  <si>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</si>
  <si>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</si>
  <si>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</si>
  <si>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</si>
  <si>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</si>
  <si>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</si>
  <si>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</si>
  <si>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</si>
  <si>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</si>
  <si>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</si>
  <si>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</si>
  <si>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</si>
  <si>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</si>
  <si>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</si>
  <si>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</si>
  <si>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</si>
  <si>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</si>
  <si>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</si>
  <si>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</si>
  <si>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</si>
  <si>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</si>
  <si>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</si>
  <si>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</si>
  <si>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</si>
  <si>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</si>
  <si>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</si>
  <si>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</si>
  <si>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</si>
  <si>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</si>
  <si>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</si>
  <si>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</si>
  <si>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</si>
  <si>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</si>
  <si>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</si>
  <si>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</si>
  <si>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</si>
  <si>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</si>
  <si>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</si>
  <si>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</si>
  <si>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</si>
  <si>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</si>
  <si>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</si>
  <si>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</si>
  <si>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</si>
  <si>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</si>
  <si>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</si>
  <si>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</si>
  <si>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</si>
  <si>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</si>
  <si>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</si>
  <si>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</si>
  <si>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</si>
  <si>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</si>
  <si>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</si>
  <si>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</si>
  <si>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</si>
  <si>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</si>
  <si>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</si>
  <si>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</si>
  <si>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</si>
  <si>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</si>
  <si>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</si>
  <si>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</si>
  <si>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</si>
  <si>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</si>
  <si>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</si>
  <si>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</si>
  <si>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</si>
  <si>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</si>
  <si>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</si>
  <si>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</si>
  <si>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</si>
  <si>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</si>
  <si>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</si>
  <si>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</si>
  <si>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</si>
  <si>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</si>
  <si>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</si>
  <si>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</si>
  <si>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</si>
  <si>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</si>
  <si>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</si>
  <si>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</si>
  <si>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</si>
  <si>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</si>
  <si>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</si>
  <si>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</si>
  <si>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</si>
  <si>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</si>
  <si>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</si>
  <si>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</si>
  <si>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</si>
  <si>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</si>
  <si>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</si>
  <si>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</si>
  <si>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</si>
  <si>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</si>
  <si>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</si>
  <si>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</si>
  <si>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</si>
  <si>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</si>
  <si>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</si>
  <si>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</si>
  <si>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</si>
  <si>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</si>
  <si>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</si>
  <si>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</si>
  <si>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</si>
  <si>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</si>
  <si>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</si>
  <si>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</si>
  <si>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</si>
  <si>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</si>
  <si>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</si>
  <si>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</si>
  <si>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</si>
  <si>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</si>
  <si>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</si>
  <si>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</si>
  <si>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</si>
  <si>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</si>
  <si>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</si>
  <si>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</si>
  <si>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</si>
  <si>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</si>
  <si>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</si>
  <si>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</si>
  <si>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</si>
  <si>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</si>
  <si>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</si>
  <si>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</si>
  <si>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</si>
  <si>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</si>
  <si>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</si>
  <si>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</si>
  <si>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</si>
  <si>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</si>
  <si>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</si>
  <si>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</si>
  <si>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</si>
  <si>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</si>
  <si>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</si>
  <si>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</si>
  <si>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</si>
  <si>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</si>
  <si>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</si>
  <si>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</si>
  <si>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</si>
  <si>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</si>
  <si>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</si>
  <si>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</si>
  <si>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</si>
  <si>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</si>
  <si>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</si>
  <si>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</si>
  <si>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</si>
  <si>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</si>
  <si>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</si>
  <si>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</si>
  <si>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</si>
  <si>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</si>
  <si>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</si>
  <si>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</si>
  <si>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</si>
  <si>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</si>
  <si>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</si>
  <si>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</si>
  <si>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</si>
  <si>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</si>
  <si>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</si>
  <si>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</si>
  <si>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</si>
  <si>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</si>
  <si>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</si>
  <si>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</si>
  <si>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</si>
  <si>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</si>
  <si>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</si>
  <si>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</si>
  <si>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</si>
  <si>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</si>
  <si>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</si>
  <si>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</si>
  <si>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</si>
  <si>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</si>
  <si>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</si>
  <si>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</si>
  <si>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</si>
  <si>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</si>
  <si>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</si>
  <si>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</si>
  <si>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</si>
  <si>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</si>
  <si>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</si>
  <si>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</si>
  <si>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</si>
  <si>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</si>
  <si>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</si>
  <si>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</si>
  <si>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</si>
  <si>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count</t>
  </si>
  <si>
    <t>Fare_1</t>
  </si>
  <si>
    <t>Age_1</t>
  </si>
  <si>
    <t>Pclass_Age</t>
  </si>
  <si>
    <t>Sex_Age</t>
  </si>
  <si>
    <t>Ave_Age</t>
  </si>
  <si>
    <t>Sex_1</t>
  </si>
  <si>
    <t>M</t>
  </si>
  <si>
    <t>E</t>
  </si>
  <si>
    <t>G</t>
  </si>
  <si>
    <t>A</t>
  </si>
  <si>
    <t>B</t>
  </si>
  <si>
    <t xml:space="preserve"> </t>
  </si>
  <si>
    <t>unique_cabins</t>
  </si>
  <si>
    <t>Cabin_1</t>
  </si>
  <si>
    <t>Family</t>
  </si>
  <si>
    <t>IsAlone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</si>
  <si>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</si>
  <si>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</si>
  <si>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</si>
  <si>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</si>
  <si>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</si>
  <si>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</si>
  <si>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</si>
  <si>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</si>
  <si>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</si>
  <si>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</si>
  <si>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Mlle</t>
  </si>
  <si>
    <t>Col</t>
  </si>
  <si>
    <t>Capt</t>
  </si>
  <si>
    <t>Jonkheer</t>
  </si>
  <si>
    <t>Lady</t>
  </si>
  <si>
    <t>Sir</t>
  </si>
  <si>
    <t>the Countess</t>
  </si>
  <si>
    <t>Dona</t>
  </si>
  <si>
    <t>Title_Inter</t>
  </si>
  <si>
    <t>Royalty</t>
  </si>
  <si>
    <t>ReCategory</t>
  </si>
  <si>
    <t>Title_1</t>
  </si>
  <si>
    <t>Ticket_Inter</t>
  </si>
  <si>
    <t>A5 21171</t>
  </si>
  <si>
    <t>STONO2 3101282</t>
  </si>
  <si>
    <t>xxx</t>
  </si>
  <si>
    <t>A5 2151</t>
  </si>
  <si>
    <t>CA 24579</t>
  </si>
  <si>
    <t>A5 2152</t>
  </si>
  <si>
    <t>SCParis 2123</t>
  </si>
  <si>
    <t>SCA4 23567</t>
  </si>
  <si>
    <t>A4 39886</t>
  </si>
  <si>
    <t>CA 31026</t>
  </si>
  <si>
    <t>CA 34651</t>
  </si>
  <si>
    <t>CA 29395</t>
  </si>
  <si>
    <t>SP 3464</t>
  </si>
  <si>
    <t>CA 33111</t>
  </si>
  <si>
    <t>SOC 14879</t>
  </si>
  <si>
    <t>SOC 14885</t>
  </si>
  <si>
    <t>WC 6608</t>
  </si>
  <si>
    <t>SOTONOQ 392086</t>
  </si>
  <si>
    <t>WEP 5734</t>
  </si>
  <si>
    <t>CA 2315</t>
  </si>
  <si>
    <t>STONO 2 3101294</t>
  </si>
  <si>
    <t>A4 54510</t>
  </si>
  <si>
    <t>SOTONOQ 3101307</t>
  </si>
  <si>
    <t>A5 3337</t>
  </si>
  <si>
    <t>CA 29178</t>
  </si>
  <si>
    <t>SCPARIS 2133</t>
  </si>
  <si>
    <t>STONO2 3101279</t>
  </si>
  <si>
    <t>CA 33112</t>
  </si>
  <si>
    <t>SOP 1166</t>
  </si>
  <si>
    <t>A5 11206</t>
  </si>
  <si>
    <t>A5 851</t>
  </si>
  <si>
    <t>SOTONOQ 392090</t>
  </si>
  <si>
    <t>CA 2343</t>
  </si>
  <si>
    <t>CA 33595</t>
  </si>
  <si>
    <t>STONO 2 3101280</t>
  </si>
  <si>
    <t>SCPARIS 2131</t>
  </si>
  <si>
    <t>A5 3540</t>
  </si>
  <si>
    <t>SOTONOQ 3101311</t>
  </si>
  <si>
    <t>FCC 13528</t>
  </si>
  <si>
    <t>A5 21174</t>
  </si>
  <si>
    <t>STONO2 3101283</t>
  </si>
  <si>
    <t>WC 14208</t>
  </si>
  <si>
    <t>SOTONOQ 392089</t>
  </si>
  <si>
    <t>SWPP 751</t>
  </si>
  <si>
    <t>A5 21173</t>
  </si>
  <si>
    <t>CA 29566</t>
  </si>
  <si>
    <t>WC 6609</t>
  </si>
  <si>
    <t>CA 31921</t>
  </si>
  <si>
    <t>SCOW 1585</t>
  </si>
  <si>
    <t>WC 14263</t>
  </si>
  <si>
    <t>STONO 2 3101275</t>
  </si>
  <si>
    <t>A5 3336</t>
  </si>
  <si>
    <t>CA 17248</t>
  </si>
  <si>
    <t>CA 2673</t>
  </si>
  <si>
    <t>A5 10482</t>
  </si>
  <si>
    <t>SCParis 2163</t>
  </si>
  <si>
    <t>A5 2466</t>
  </si>
  <si>
    <t>PPP 3381</t>
  </si>
  <si>
    <t>FCC 13529</t>
  </si>
  <si>
    <t>A5 21172</t>
  </si>
  <si>
    <t>CA 37671</t>
  </si>
  <si>
    <t>SCPARIS 2167</t>
  </si>
  <si>
    <t>SOTONOQ 3101310</t>
  </si>
  <si>
    <t>STONO 2 3101293</t>
  </si>
  <si>
    <t>STONO 2 3101289</t>
  </si>
  <si>
    <t>STONO 2 3101269</t>
  </si>
  <si>
    <t>A5 13032</t>
  </si>
  <si>
    <t>A4 34244</t>
  </si>
  <si>
    <t>SOTONOQ 392078</t>
  </si>
  <si>
    <t>SCAH 3085</t>
  </si>
  <si>
    <t>STONO 2 3101274</t>
  </si>
  <si>
    <t>CA 18723</t>
  </si>
  <si>
    <t>A5 2817</t>
  </si>
  <si>
    <t>FCC 13531</t>
  </si>
  <si>
    <t>AS 2816</t>
  </si>
  <si>
    <t>SOTONOQ 3101306</t>
  </si>
  <si>
    <t>SCAH Basle 541</t>
  </si>
  <si>
    <t>A5 3594</t>
  </si>
  <si>
    <t>A5 18509</t>
  </si>
  <si>
    <t>SOTONOQ 3101317</t>
  </si>
  <si>
    <t>A4 45380</t>
  </si>
  <si>
    <t>CA 6212</t>
  </si>
  <si>
    <t>SOTONOQ 3101316</t>
  </si>
  <si>
    <t>CA 34260</t>
  </si>
  <si>
    <t>WC 14258</t>
  </si>
  <si>
    <t>WEP 5735</t>
  </si>
  <si>
    <t>SCPARIS 2146</t>
  </si>
  <si>
    <t>SOTONOQ 392082</t>
  </si>
  <si>
    <t>SOTONOQ 392087</t>
  </si>
  <si>
    <t>A4 48871</t>
  </si>
  <si>
    <t>SWPP 752</t>
  </si>
  <si>
    <t>A4 20589</t>
  </si>
  <si>
    <t>STONO 2 3101286</t>
  </si>
  <si>
    <t>A5 3235</t>
  </si>
  <si>
    <t>STONO 2 3101273</t>
  </si>
  <si>
    <t>A5 3902</t>
  </si>
  <si>
    <t>SCAH 29037</t>
  </si>
  <si>
    <t>SOTONOQ 3101305</t>
  </si>
  <si>
    <t>STONO 2 3101292</t>
  </si>
  <si>
    <t>SOPP 751</t>
  </si>
  <si>
    <t>CA 2314</t>
  </si>
  <si>
    <t>STONO 2 3101285</t>
  </si>
  <si>
    <t>A5 3536</t>
  </si>
  <si>
    <t>FC 12750</t>
  </si>
  <si>
    <t>CA 24580</t>
  </si>
  <si>
    <t>STONO2 3101271</t>
  </si>
  <si>
    <t>STONO 2 3101288</t>
  </si>
  <si>
    <t>SOTONO2 3101272</t>
  </si>
  <si>
    <t>SOPP 3</t>
  </si>
  <si>
    <t>WC 6607</t>
  </si>
  <si>
    <t>SOTONOQ 3101312</t>
  </si>
  <si>
    <t>STONO2 3101290</t>
  </si>
  <si>
    <t>SCPARIS 2079</t>
  </si>
  <si>
    <t>SOTONO2 3101287</t>
  </si>
  <si>
    <t>CA 5547</t>
  </si>
  <si>
    <t>SCPARIS 2149</t>
  </si>
  <si>
    <t>CASOTON 34068</t>
  </si>
  <si>
    <t>SOTONOQ 392076</t>
  </si>
  <si>
    <t>STONO2 3101270</t>
  </si>
  <si>
    <t>CA 31029</t>
  </si>
  <si>
    <t>SOTONOQ 3101263</t>
  </si>
  <si>
    <t>STONO 2 3101291</t>
  </si>
  <si>
    <t>SCPARIS 2168</t>
  </si>
  <si>
    <t>SCA3 2861</t>
  </si>
  <si>
    <t>FCC 13534</t>
  </si>
  <si>
    <t>A4 31416</t>
  </si>
  <si>
    <t>STONO 2 3101268</t>
  </si>
  <si>
    <t>A5 3338</t>
  </si>
  <si>
    <t>STONOQ 369943</t>
  </si>
  <si>
    <t>SOTONOQ 392083</t>
  </si>
  <si>
    <t>SCA4 23568</t>
  </si>
  <si>
    <t>SOPP 752</t>
  </si>
  <si>
    <t>SOTONOQ 3101315</t>
  </si>
  <si>
    <t>SOPP 251</t>
  </si>
  <si>
    <t>SOPP 2</t>
  </si>
  <si>
    <t>A4 48873</t>
  </si>
  <si>
    <t>CA 31030</t>
  </si>
  <si>
    <t>CA 34050</t>
  </si>
  <si>
    <t>FC 12998</t>
  </si>
  <si>
    <t>SOTONOQ 3101308</t>
  </si>
  <si>
    <t>SCPARIS 2148</t>
  </si>
  <si>
    <t>WC 14266</t>
  </si>
  <si>
    <t>SOTONO2 3101284</t>
  </si>
  <si>
    <t>CA 42795</t>
  </si>
  <si>
    <t>AQ4 3130</t>
  </si>
  <si>
    <t>CA 34644</t>
  </si>
  <si>
    <t>CA 49867</t>
  </si>
  <si>
    <t>A 2 39186</t>
  </si>
  <si>
    <t>WC 14260</t>
  </si>
  <si>
    <t>A5 21175</t>
  </si>
  <si>
    <t>SOTONOQ 3101314</t>
  </si>
  <si>
    <t>A5 1478</t>
  </si>
  <si>
    <t>AQ3 30631</t>
  </si>
  <si>
    <t>SOTONOQ 3101309</t>
  </si>
  <si>
    <t>CA 15185</t>
  </si>
  <si>
    <t>FCC 13540</t>
  </si>
  <si>
    <t>SCPARIS 2147</t>
  </si>
  <si>
    <t>SCPARIS 2159</t>
  </si>
  <si>
    <t>CA 30769</t>
  </si>
  <si>
    <t>SCPARIS 2166</t>
  </si>
  <si>
    <t>A5 3236</t>
  </si>
  <si>
    <t>SOTONOQ 3101262</t>
  </si>
  <si>
    <t>Ticket_Inter2</t>
  </si>
  <si>
    <t xml:space="preserve">A5 </t>
  </si>
  <si>
    <t xml:space="preserve">PC </t>
  </si>
  <si>
    <t xml:space="preserve">STONO2 </t>
  </si>
  <si>
    <t xml:space="preserve">xxx </t>
  </si>
  <si>
    <t xml:space="preserve">PP </t>
  </si>
  <si>
    <t xml:space="preserve">CA </t>
  </si>
  <si>
    <t xml:space="preserve">SCParis </t>
  </si>
  <si>
    <t xml:space="preserve">SCA4 </t>
  </si>
  <si>
    <t xml:space="preserve">A4 </t>
  </si>
  <si>
    <t xml:space="preserve">SP </t>
  </si>
  <si>
    <t xml:space="preserve">SOC </t>
  </si>
  <si>
    <t xml:space="preserve">WC </t>
  </si>
  <si>
    <t xml:space="preserve">SOTONOQ </t>
  </si>
  <si>
    <t xml:space="preserve">WEP </t>
  </si>
  <si>
    <t xml:space="preserve">STONO </t>
  </si>
  <si>
    <t xml:space="preserve">C </t>
  </si>
  <si>
    <t xml:space="preserve">SOP </t>
  </si>
  <si>
    <t xml:space="preserve">Fa </t>
  </si>
  <si>
    <t xml:space="preserve">FCC </t>
  </si>
  <si>
    <t xml:space="preserve">SWPP </t>
  </si>
  <si>
    <t xml:space="preserve">SCOW </t>
  </si>
  <si>
    <t xml:space="preserve">PPP </t>
  </si>
  <si>
    <t xml:space="preserve">SC </t>
  </si>
  <si>
    <t xml:space="preserve">SCAH </t>
  </si>
  <si>
    <t xml:space="preserve">AS </t>
  </si>
  <si>
    <t xml:space="preserve">SOPP </t>
  </si>
  <si>
    <t xml:space="preserve">FC </t>
  </si>
  <si>
    <t xml:space="preserve">SOTONO2 </t>
  </si>
  <si>
    <t xml:space="preserve">CASOTON </t>
  </si>
  <si>
    <t xml:space="preserve">SCA3 </t>
  </si>
  <si>
    <t xml:space="preserve">STONOQ </t>
  </si>
  <si>
    <t xml:space="preserve">AQ4 </t>
  </si>
  <si>
    <t xml:space="preserve">A </t>
  </si>
  <si>
    <t xml:space="preserve">LP </t>
  </si>
  <si>
    <t xml:space="preserve">AQ3 </t>
  </si>
  <si>
    <t>Single</t>
  </si>
  <si>
    <t>Ticket_1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</si>
</sst>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0EAE-CA40-C84E-92DC-9701B3A144F6}">
  <dimension ref="A1:L1311"/>
  <sheetViews>
    <sheetView zoomScale="130" zoomScaleNormal="130" workbookViewId="0">
      <selection activeCell="D18" sqref="D18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1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</cols>
  <sheetData>
    <row r="1" spans="1:12" x14ac:dyDescent="0.2">
      <c r="A1">
        <f>COUNTA(A3:A1311)</f>
        <v>1309</v>
      </c>
      <c r="B1">
        <f t="shared" ref="B1:L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 s="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 s="1">
        <f t="shared" si="0"/>
        <v>1308</v>
      </c>
      <c r="K1" s="1">
        <f t="shared" si="0"/>
        <v>295</v>
      </c>
      <c r="L1" s="1">
        <f t="shared" si="0"/>
        <v>1307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</row>
    <row r="4" spans="1:12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</row>
    <row r="5" spans="1:12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</row>
    <row r="6" spans="1:12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</row>
    <row r="7" spans="1:12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</row>
    <row r="8" spans="1:12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</row>
    <row r="9" spans="1:12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</row>
    <row r="10" spans="1:12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</row>
    <row r="11" spans="1:12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</row>
    <row r="12" spans="1:12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</row>
    <row r="13" spans="1:12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</row>
    <row r="14" spans="1:12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</row>
    <row r="15" spans="1:12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</row>
    <row r="16" spans="1:12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</row>
    <row r="17" spans="1:12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</row>
    <row r="18" spans="1:12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</row>
    <row r="19" spans="1:12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</row>
    <row r="20" spans="1:12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</row>
    <row r="21" spans="1:12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</row>
    <row r="22" spans="1:12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</row>
    <row r="23" spans="1:12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</row>
    <row r="24" spans="1:12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</row>
    <row r="25" spans="1:12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</row>
    <row r="26" spans="1:12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</row>
    <row r="27" spans="1:12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</row>
    <row r="28" spans="1:12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</row>
    <row r="29" spans="1:12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</row>
    <row r="30" spans="1:12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</row>
    <row r="31" spans="1:12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</row>
    <row r="32" spans="1:12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</row>
    <row r="33" spans="1:12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</row>
    <row r="34" spans="1:12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</row>
    <row r="35" spans="1:12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</row>
    <row r="36" spans="1:12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</row>
    <row r="37" spans="1:12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</row>
    <row r="38" spans="1:12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</row>
    <row r="39" spans="1:12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</row>
    <row r="40" spans="1:12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</row>
    <row r="41" spans="1:12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</row>
    <row r="42" spans="1:12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</row>
    <row r="43" spans="1:12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</row>
    <row r="44" spans="1:12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</row>
    <row r="45" spans="1:12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</row>
    <row r="46" spans="1:12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</row>
    <row r="47" spans="1:12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</row>
    <row r="48" spans="1:12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</row>
    <row r="49" spans="1:12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</row>
    <row r="50" spans="1:12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</row>
    <row r="51" spans="1:12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</row>
    <row r="52" spans="1:12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</row>
    <row r="53" spans="1:12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</row>
    <row r="54" spans="1:12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</row>
    <row r="55" spans="1:12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</row>
    <row r="56" spans="1:12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</row>
    <row r="57" spans="1:12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</row>
    <row r="58" spans="1:12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</row>
    <row r="59" spans="1:12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</row>
    <row r="60" spans="1:12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</row>
    <row r="61" spans="1:12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</row>
    <row r="62" spans="1:12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</row>
    <row r="63" spans="1:12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</row>
    <row r="64" spans="1:12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</row>
    <row r="65" spans="1:12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</row>
    <row r="66" spans="1:12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</row>
    <row r="67" spans="1:12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</row>
    <row r="68" spans="1:12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</row>
    <row r="69" spans="1:12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</row>
    <row r="70" spans="1:12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</row>
    <row r="71" spans="1:12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</row>
    <row r="72" spans="1:12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</row>
    <row r="73" spans="1:12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</row>
    <row r="74" spans="1:12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</row>
    <row r="75" spans="1:12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</row>
    <row r="76" spans="1:12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</row>
    <row r="77" spans="1:12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</row>
    <row r="78" spans="1:12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</row>
    <row r="79" spans="1:12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</row>
    <row r="80" spans="1:12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</row>
    <row r="81" spans="1:12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</row>
    <row r="82" spans="1:12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</row>
    <row r="83" spans="1:12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</row>
    <row r="84" spans="1:12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</row>
    <row r="85" spans="1:12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</row>
    <row r="86" spans="1:12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</row>
    <row r="87" spans="1:12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</row>
    <row r="88" spans="1:12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</row>
    <row r="89" spans="1:12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</row>
    <row r="90" spans="1:12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</row>
    <row r="91" spans="1:12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</row>
    <row r="92" spans="1:12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</row>
    <row r="93" spans="1:12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</row>
    <row r="94" spans="1:12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</row>
    <row r="95" spans="1:12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</row>
    <row r="96" spans="1:12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</row>
    <row r="97" spans="1:12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</row>
    <row r="98" spans="1:12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</row>
    <row r="99" spans="1:12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</row>
    <row r="100" spans="1:12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</row>
    <row r="101" spans="1:12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</row>
    <row r="102" spans="1:12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</row>
    <row r="103" spans="1:12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</row>
    <row r="104" spans="1:12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</row>
    <row r="105" spans="1:12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</row>
    <row r="106" spans="1:12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</row>
    <row r="107" spans="1:12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</row>
    <row r="108" spans="1:12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</row>
    <row r="109" spans="1:12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</row>
    <row r="110" spans="1:12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</row>
    <row r="111" spans="1:12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</row>
    <row r="112" spans="1:12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</row>
    <row r="113" spans="1:12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</row>
    <row r="114" spans="1:12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</row>
    <row r="115" spans="1:12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</row>
    <row r="116" spans="1:12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</row>
    <row r="117" spans="1:12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</row>
    <row r="118" spans="1:12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</row>
    <row r="119" spans="1:12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</row>
    <row r="120" spans="1:12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</row>
    <row r="121" spans="1:12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</row>
    <row r="122" spans="1:12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</row>
    <row r="123" spans="1:12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</row>
    <row r="125" spans="1:12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</row>
    <row r="126" spans="1:12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</row>
    <row r="127" spans="1:12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</row>
    <row r="128" spans="1:12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</row>
    <row r="129" spans="1:12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</row>
    <row r="130" spans="1:12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</row>
    <row r="131" spans="1:12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</row>
    <row r="132" spans="1:12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</row>
    <row r="133" spans="1:12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</row>
    <row r="134" spans="1:12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</row>
    <row r="135" spans="1:12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</row>
    <row r="136" spans="1:12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</row>
    <row r="137" spans="1:12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</row>
    <row r="138" spans="1:12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</row>
    <row r="139" spans="1:12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</row>
    <row r="140" spans="1:12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</row>
    <row r="141" spans="1:12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</row>
    <row r="142" spans="1:12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</row>
    <row r="143" spans="1:12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</row>
    <row r="144" spans="1:12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</row>
    <row r="145" spans="1:12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</row>
    <row r="146" spans="1:12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</row>
    <row r="147" spans="1:12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</row>
    <row r="148" spans="1:12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</row>
    <row r="149" spans="1:12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</row>
    <row r="150" spans="1:12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</row>
    <row r="151" spans="1:12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</row>
    <row r="152" spans="1:12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</row>
    <row r="153" spans="1:12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</row>
    <row r="154" spans="1:12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</row>
    <row r="155" spans="1:12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</row>
    <row r="156" spans="1:12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</row>
    <row r="157" spans="1:12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</row>
    <row r="158" spans="1:12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</row>
    <row r="159" spans="1:12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</row>
    <row r="160" spans="1:12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</row>
    <row r="161" spans="1:12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</row>
    <row r="162" spans="1:12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</row>
    <row r="163" spans="1:12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</row>
    <row r="164" spans="1:12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</row>
    <row r="165" spans="1:12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</row>
    <row r="166" spans="1:12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</row>
    <row r="167" spans="1:12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</row>
    <row r="168" spans="1:12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</row>
    <row r="169" spans="1:12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</row>
    <row r="170" spans="1:12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</row>
    <row r="171" spans="1:12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</row>
    <row r="172" spans="1:12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</row>
    <row r="173" spans="1:12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</row>
    <row r="174" spans="1:12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</row>
    <row r="175" spans="1:12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</row>
    <row r="176" spans="1:12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</row>
    <row r="177" spans="1:12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</row>
    <row r="178" spans="1:12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</row>
    <row r="179" spans="1:12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</row>
    <row r="180" spans="1:12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</row>
    <row r="181" spans="1:12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</row>
    <row r="182" spans="1:12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</row>
    <row r="183" spans="1:12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</row>
    <row r="184" spans="1:12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</row>
    <row r="185" spans="1:12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</row>
    <row r="186" spans="1:12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</row>
    <row r="187" spans="1:12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</row>
    <row r="188" spans="1:12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</row>
    <row r="189" spans="1:12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</row>
    <row r="190" spans="1:12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</row>
    <row r="191" spans="1:12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</row>
    <row r="192" spans="1:12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</row>
    <row r="193" spans="1:12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</row>
    <row r="194" spans="1:12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</row>
    <row r="195" spans="1:12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</row>
    <row r="196" spans="1:12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</row>
    <row r="197" spans="1:12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</row>
    <row r="198" spans="1:12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</row>
    <row r="199" spans="1:12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</row>
    <row r="200" spans="1:12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</row>
    <row r="201" spans="1:12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</row>
    <row r="202" spans="1:12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</row>
    <row r="203" spans="1:12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</row>
    <row r="204" spans="1:12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</row>
    <row r="205" spans="1:12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</row>
    <row r="206" spans="1:12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</row>
    <row r="207" spans="1:12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</row>
    <row r="208" spans="1:12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</row>
    <row r="209" spans="1:12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</row>
    <row r="210" spans="1:12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</row>
    <row r="211" spans="1:12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</row>
    <row r="212" spans="1:12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</row>
    <row r="213" spans="1:12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</row>
    <row r="214" spans="1:12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</row>
    <row r="215" spans="1:12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</row>
    <row r="216" spans="1:12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</row>
    <row r="217" spans="1:12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</row>
    <row r="218" spans="1:12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</row>
    <row r="219" spans="1:12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</row>
    <row r="220" spans="1:12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</row>
    <row r="221" spans="1:12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</row>
    <row r="222" spans="1:12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</row>
    <row r="223" spans="1:12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</row>
    <row r="224" spans="1:12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</row>
    <row r="225" spans="1:12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</row>
    <row r="226" spans="1:12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</row>
    <row r="227" spans="1:12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</row>
    <row r="228" spans="1:12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</row>
    <row r="229" spans="1:12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</row>
    <row r="230" spans="1:12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</row>
    <row r="231" spans="1:12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</row>
    <row r="232" spans="1:12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</row>
    <row r="233" spans="1:12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</row>
    <row r="234" spans="1:12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</row>
    <row r="235" spans="1:12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</row>
    <row r="236" spans="1:12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</row>
    <row r="237" spans="1:12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</row>
    <row r="238" spans="1:12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</row>
    <row r="239" spans="1:12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</row>
    <row r="240" spans="1:12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</row>
    <row r="241" spans="1:12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</row>
    <row r="242" spans="1:12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</row>
    <row r="243" spans="1:12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</row>
    <row r="244" spans="1:12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</row>
    <row r="245" spans="1:12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</row>
    <row r="246" spans="1:12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</row>
    <row r="247" spans="1:12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</row>
    <row r="248" spans="1:12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</row>
    <row r="249" spans="1:12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</row>
    <row r="250" spans="1:12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</row>
    <row r="251" spans="1:12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</row>
    <row r="252" spans="1:12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</row>
    <row r="253" spans="1:12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</row>
    <row r="254" spans="1:12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</row>
    <row r="255" spans="1:12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</row>
    <row r="256" spans="1:12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</row>
    <row r="257" spans="1:12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</row>
    <row r="258" spans="1:12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</row>
    <row r="259" spans="1:12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</row>
    <row r="260" spans="1:12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</row>
    <row r="261" spans="1:12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</row>
    <row r="262" spans="1:12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</row>
    <row r="263" spans="1:12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</row>
    <row r="264" spans="1:12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</row>
    <row r="265" spans="1:12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</row>
    <row r="266" spans="1:12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</row>
    <row r="267" spans="1:12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</row>
    <row r="268" spans="1:12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</row>
    <row r="269" spans="1:12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</row>
    <row r="270" spans="1:12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</row>
    <row r="271" spans="1:12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</row>
    <row r="272" spans="1:12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</row>
    <row r="273" spans="1:12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</row>
    <row r="274" spans="1:12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</row>
    <row r="275" spans="1:12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</row>
    <row r="276" spans="1:12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</row>
    <row r="277" spans="1:12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</row>
    <row r="278" spans="1:12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</row>
    <row r="279" spans="1:12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</row>
    <row r="280" spans="1:12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</row>
    <row r="281" spans="1:12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</row>
    <row r="282" spans="1:12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</row>
    <row r="283" spans="1:12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</row>
    <row r="284" spans="1:12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</row>
    <row r="285" spans="1:12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</row>
    <row r="286" spans="1:12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</row>
    <row r="287" spans="1:12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</row>
    <row r="288" spans="1:12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</row>
    <row r="289" spans="1:12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</row>
    <row r="290" spans="1:12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</row>
    <row r="291" spans="1:12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</row>
    <row r="292" spans="1:12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</row>
    <row r="293" spans="1:12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</row>
    <row r="294" spans="1:12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</row>
    <row r="295" spans="1:12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</row>
    <row r="296" spans="1:12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</row>
    <row r="297" spans="1:12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</row>
    <row r="298" spans="1:12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</row>
    <row r="299" spans="1:12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</row>
    <row r="300" spans="1:12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</row>
    <row r="301" spans="1:12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</row>
    <row r="302" spans="1:12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</row>
    <row r="303" spans="1:12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</row>
    <row r="304" spans="1:12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</row>
    <row r="305" spans="1:12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</row>
    <row r="306" spans="1:12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</row>
    <row r="307" spans="1:12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</row>
    <row r="308" spans="1:12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</row>
    <row r="310" spans="1:12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</row>
    <row r="311" spans="1:12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</row>
    <row r="312" spans="1:12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</row>
    <row r="313" spans="1:12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</row>
    <row r="314" spans="1:12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</row>
    <row r="315" spans="1:12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</row>
    <row r="316" spans="1:12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</row>
    <row r="317" spans="1:12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</row>
    <row r="318" spans="1:12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</row>
    <row r="319" spans="1:12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</row>
    <row r="320" spans="1:12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</row>
    <row r="321" spans="1:12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</row>
    <row r="322" spans="1:12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</row>
    <row r="323" spans="1:12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</row>
    <row r="324" spans="1:12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</row>
    <row r="325" spans="1:12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</row>
    <row r="326" spans="1:12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</row>
    <row r="327" spans="1:12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</row>
    <row r="328" spans="1:12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</row>
    <row r="329" spans="1:12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</row>
    <row r="330" spans="1:12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</row>
    <row r="331" spans="1:12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</row>
    <row r="332" spans="1:12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</row>
    <row r="333" spans="1:12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</row>
    <row r="334" spans="1:12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</row>
    <row r="335" spans="1:12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</row>
    <row r="336" spans="1:12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</row>
    <row r="337" spans="1:12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</row>
    <row r="338" spans="1:12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</row>
    <row r="339" spans="1:12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</row>
    <row r="340" spans="1:12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</row>
    <row r="341" spans="1:12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</row>
    <row r="342" spans="1:12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</row>
    <row r="343" spans="1:12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</row>
    <row r="344" spans="1:12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</row>
    <row r="345" spans="1:12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</row>
    <row r="346" spans="1:12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</row>
    <row r="347" spans="1:12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</row>
    <row r="348" spans="1:12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</row>
    <row r="349" spans="1:12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</row>
    <row r="350" spans="1:12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</row>
    <row r="351" spans="1:12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</row>
    <row r="352" spans="1:12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</row>
    <row r="353" spans="1:12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</row>
    <row r="354" spans="1:12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</row>
    <row r="355" spans="1:12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</row>
    <row r="356" spans="1:12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</row>
    <row r="357" spans="1:12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</row>
    <row r="358" spans="1:12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</row>
    <row r="359" spans="1:12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</row>
    <row r="360" spans="1:12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</row>
    <row r="361" spans="1:12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</row>
    <row r="362" spans="1:12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</row>
    <row r="363" spans="1:12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</row>
    <row r="364" spans="1:12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</row>
    <row r="365" spans="1:12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</row>
    <row r="366" spans="1:12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</row>
    <row r="367" spans="1:12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</row>
    <row r="368" spans="1:12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</row>
    <row r="369" spans="1:12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</row>
    <row r="370" spans="1:12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</row>
    <row r="371" spans="1:12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</row>
    <row r="372" spans="1:12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</row>
    <row r="373" spans="1:12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</row>
    <row r="374" spans="1:12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</row>
    <row r="375" spans="1:12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</row>
    <row r="376" spans="1:12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</row>
    <row r="377" spans="1:12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</row>
    <row r="378" spans="1:12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</row>
    <row r="379" spans="1:12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</row>
    <row r="380" spans="1:12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</row>
    <row r="381" spans="1:12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</row>
    <row r="382" spans="1:12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</row>
    <row r="383" spans="1:12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</row>
    <row r="384" spans="1:12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</row>
    <row r="385" spans="1:12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</row>
    <row r="386" spans="1:12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</row>
    <row r="387" spans="1:12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</row>
    <row r="388" spans="1:12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</row>
    <row r="389" spans="1:12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</row>
    <row r="390" spans="1:12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</row>
    <row r="391" spans="1:12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</row>
    <row r="392" spans="1:12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</row>
    <row r="393" spans="1:12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</row>
    <row r="394" spans="1:12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</row>
    <row r="395" spans="1:12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</row>
    <row r="396" spans="1:12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</row>
    <row r="397" spans="1:12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</row>
    <row r="399" spans="1:12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</row>
    <row r="400" spans="1:12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</row>
    <row r="401" spans="1:12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</row>
    <row r="402" spans="1:12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</row>
    <row r="403" spans="1:12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</row>
    <row r="404" spans="1:12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</row>
    <row r="405" spans="1:12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</row>
    <row r="406" spans="1:12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</row>
    <row r="407" spans="1:12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</row>
    <row r="408" spans="1:12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</row>
    <row r="409" spans="1:12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</row>
    <row r="410" spans="1:12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</row>
    <row r="411" spans="1:12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</row>
    <row r="412" spans="1:12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</row>
    <row r="413" spans="1:12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</row>
    <row r="414" spans="1:12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</row>
    <row r="415" spans="1:12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</row>
    <row r="416" spans="1:12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</row>
    <row r="417" spans="1:12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</row>
    <row r="418" spans="1:12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</row>
    <row r="419" spans="1:12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</row>
    <row r="420" spans="1:12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</row>
    <row r="421" spans="1:12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</row>
    <row r="422" spans="1:12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</row>
    <row r="423" spans="1:12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</row>
    <row r="424" spans="1:12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</row>
    <row r="425" spans="1:12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</row>
    <row r="426" spans="1:12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</row>
    <row r="427" spans="1:12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</row>
    <row r="428" spans="1:12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</row>
    <row r="429" spans="1:12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</row>
    <row r="430" spans="1:12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</row>
    <row r="431" spans="1:12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</row>
    <row r="432" spans="1:12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</row>
    <row r="433" spans="1:12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</row>
    <row r="434" spans="1:12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</row>
    <row r="435" spans="1:12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</row>
    <row r="436" spans="1:12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</row>
    <row r="437" spans="1:12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</row>
    <row r="438" spans="1:12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</row>
    <row r="439" spans="1:12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</row>
    <row r="440" spans="1:12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</row>
    <row r="441" spans="1:12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</row>
    <row r="442" spans="1:12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</row>
    <row r="443" spans="1:12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</row>
    <row r="444" spans="1:12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</row>
    <row r="445" spans="1:12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</row>
    <row r="446" spans="1:12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</row>
    <row r="447" spans="1:12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</row>
    <row r="448" spans="1:12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</row>
    <row r="449" spans="1:12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</row>
    <row r="450" spans="1:12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</row>
    <row r="451" spans="1:12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</row>
    <row r="452" spans="1:12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</row>
    <row r="453" spans="1:12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</row>
    <row r="454" spans="1:12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</row>
    <row r="455" spans="1:12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</row>
    <row r="456" spans="1:12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</row>
    <row r="457" spans="1:12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</row>
    <row r="458" spans="1:12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</row>
    <row r="459" spans="1:12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</row>
    <row r="460" spans="1:12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</row>
    <row r="461" spans="1:12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</row>
    <row r="462" spans="1:12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</row>
    <row r="463" spans="1:12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</row>
    <row r="464" spans="1:12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</row>
    <row r="465" spans="1:12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</row>
    <row r="466" spans="1:12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</row>
    <row r="467" spans="1:12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</row>
    <row r="468" spans="1:12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</row>
    <row r="469" spans="1:12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</row>
    <row r="470" spans="1:12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</row>
    <row r="471" spans="1:12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</row>
    <row r="472" spans="1:12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</row>
    <row r="473" spans="1:12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</row>
    <row r="474" spans="1:12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</row>
    <row r="475" spans="1:12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</row>
    <row r="476" spans="1:12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</row>
    <row r="477" spans="1:12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</row>
    <row r="478" spans="1:12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</row>
    <row r="479" spans="1:12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</row>
    <row r="480" spans="1:12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</row>
    <row r="481" spans="1:12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</row>
    <row r="482" spans="1:12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</row>
    <row r="483" spans="1:12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</row>
    <row r="484" spans="1:12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</row>
    <row r="485" spans="1:12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</row>
    <row r="486" spans="1:12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</row>
    <row r="487" spans="1:12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</row>
    <row r="488" spans="1:12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</row>
    <row r="489" spans="1:12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</row>
    <row r="490" spans="1:12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</row>
    <row r="491" spans="1:12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</row>
    <row r="492" spans="1:12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</row>
    <row r="493" spans="1:12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</row>
    <row r="494" spans="1:12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</row>
    <row r="495" spans="1:12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</row>
    <row r="496" spans="1:12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</row>
    <row r="497" spans="1:12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</row>
    <row r="498" spans="1:12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</row>
    <row r="499" spans="1:12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</row>
    <row r="500" spans="1:12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</row>
    <row r="501" spans="1:12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</row>
    <row r="502" spans="1:12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</row>
    <row r="503" spans="1:12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</row>
    <row r="504" spans="1:12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</row>
    <row r="505" spans="1:12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</row>
    <row r="506" spans="1:12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</row>
    <row r="507" spans="1:12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</row>
    <row r="508" spans="1:12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</row>
    <row r="509" spans="1:12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</row>
    <row r="510" spans="1:12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</row>
    <row r="511" spans="1:12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</row>
    <row r="512" spans="1:12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</row>
    <row r="513" spans="1:12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</row>
    <row r="514" spans="1:12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</row>
    <row r="515" spans="1:12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</row>
    <row r="516" spans="1:12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</row>
    <row r="517" spans="1:12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</row>
    <row r="518" spans="1:12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</row>
    <row r="519" spans="1:12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</row>
    <row r="520" spans="1:12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</row>
    <row r="521" spans="1:12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</row>
    <row r="522" spans="1:12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</row>
    <row r="523" spans="1:12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</row>
    <row r="524" spans="1:12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</row>
    <row r="525" spans="1:12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</row>
    <row r="526" spans="1:12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</row>
    <row r="527" spans="1:12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</row>
    <row r="528" spans="1:12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</row>
    <row r="529" spans="1:12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</row>
    <row r="530" spans="1:12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</row>
    <row r="531" spans="1:12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</row>
    <row r="532" spans="1:12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</row>
    <row r="533" spans="1:12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</row>
    <row r="534" spans="1:12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</row>
    <row r="535" spans="1:12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</row>
    <row r="536" spans="1:12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</row>
    <row r="537" spans="1:12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</row>
    <row r="538" spans="1:12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</row>
    <row r="539" spans="1:12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</row>
    <row r="540" spans="1:12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</row>
    <row r="541" spans="1:12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</row>
    <row r="542" spans="1:12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</row>
    <row r="543" spans="1:12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</row>
    <row r="544" spans="1:12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</row>
    <row r="546" spans="1:12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</row>
    <row r="547" spans="1:12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</row>
    <row r="548" spans="1:12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</row>
    <row r="549" spans="1:12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</row>
    <row r="550" spans="1:12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</row>
    <row r="551" spans="1:12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</row>
    <row r="552" spans="1:12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</row>
    <row r="553" spans="1:12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</row>
    <row r="554" spans="1:12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</row>
    <row r="555" spans="1:12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</row>
    <row r="556" spans="1:12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</row>
    <row r="557" spans="1:12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</row>
    <row r="558" spans="1:12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</row>
    <row r="559" spans="1:12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</row>
    <row r="560" spans="1:12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</row>
    <row r="561" spans="1:12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</row>
    <row r="562" spans="1:12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</row>
    <row r="563" spans="1:12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</row>
    <row r="564" spans="1:12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</row>
    <row r="565" spans="1:12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</row>
    <row r="566" spans="1:12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</row>
    <row r="567" spans="1:12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</row>
    <row r="568" spans="1:12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</row>
    <row r="569" spans="1:12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</row>
    <row r="570" spans="1:12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</row>
    <row r="571" spans="1:12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</row>
    <row r="572" spans="1:12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</row>
    <row r="573" spans="1:12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</row>
    <row r="574" spans="1:12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</row>
    <row r="575" spans="1:12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</row>
    <row r="576" spans="1:12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</row>
    <row r="577" spans="1:12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</row>
    <row r="578" spans="1:12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</row>
    <row r="579" spans="1:12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</row>
    <row r="580" spans="1:12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</row>
    <row r="581" spans="1:12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</row>
    <row r="582" spans="1:12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</row>
    <row r="583" spans="1:12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</row>
    <row r="584" spans="1:12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</row>
    <row r="585" spans="1:12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</row>
    <row r="586" spans="1:12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</row>
    <row r="587" spans="1:12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</row>
    <row r="588" spans="1:12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</row>
    <row r="589" spans="1:12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</row>
    <row r="590" spans="1:12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</row>
    <row r="591" spans="1:12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</row>
    <row r="592" spans="1:12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</row>
    <row r="593" spans="1:12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</row>
    <row r="594" spans="1:12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</row>
    <row r="595" spans="1:12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</row>
    <row r="596" spans="1:12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</row>
    <row r="597" spans="1:12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</row>
    <row r="598" spans="1:12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</row>
    <row r="599" spans="1:12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</row>
    <row r="600" spans="1:12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</row>
    <row r="601" spans="1:12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</row>
    <row r="602" spans="1:12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</row>
    <row r="603" spans="1:12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</row>
    <row r="604" spans="1:12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</row>
    <row r="605" spans="1:12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</row>
    <row r="606" spans="1:12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</row>
    <row r="607" spans="1:12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</row>
    <row r="608" spans="1:12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</row>
    <row r="609" spans="1:12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</row>
    <row r="610" spans="1:12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</row>
    <row r="611" spans="1:12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</row>
    <row r="612" spans="1:12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</row>
    <row r="613" spans="1:12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</row>
    <row r="614" spans="1:12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</row>
    <row r="615" spans="1:12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</row>
    <row r="616" spans="1:12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</row>
    <row r="617" spans="1:12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</row>
    <row r="618" spans="1:12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</row>
    <row r="619" spans="1:12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</row>
    <row r="620" spans="1:12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</row>
    <row r="621" spans="1:12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</row>
    <row r="622" spans="1:12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</row>
    <row r="623" spans="1:12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</row>
    <row r="624" spans="1:12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</row>
    <row r="625" spans="1:12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</row>
    <row r="626" spans="1:12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</row>
    <row r="627" spans="1:12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</row>
    <row r="628" spans="1:12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</row>
    <row r="629" spans="1:12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</row>
    <row r="630" spans="1:12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</row>
    <row r="631" spans="1:12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</row>
    <row r="632" spans="1:12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</row>
    <row r="633" spans="1:12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</row>
    <row r="634" spans="1:12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</row>
    <row r="635" spans="1:12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</row>
    <row r="636" spans="1:12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</row>
    <row r="637" spans="1:12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</row>
    <row r="638" spans="1:12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</row>
    <row r="639" spans="1:12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</row>
    <row r="640" spans="1:12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</row>
    <row r="641" spans="1:12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</row>
    <row r="642" spans="1:12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</row>
    <row r="643" spans="1:12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</row>
    <row r="644" spans="1:12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</row>
    <row r="645" spans="1:12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</row>
    <row r="646" spans="1:12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</row>
    <row r="647" spans="1:12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</row>
    <row r="648" spans="1:12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</row>
    <row r="649" spans="1:12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</row>
    <row r="650" spans="1:12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</row>
    <row r="651" spans="1:12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</row>
    <row r="652" spans="1:12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</row>
    <row r="653" spans="1:12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</row>
    <row r="654" spans="1:12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</row>
    <row r="655" spans="1:12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</row>
    <row r="656" spans="1:12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</row>
    <row r="657" spans="1:12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</row>
    <row r="658" spans="1:12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</row>
    <row r="659" spans="1:12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</row>
    <row r="660" spans="1:12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</row>
    <row r="661" spans="1:12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</row>
    <row r="662" spans="1:12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</row>
    <row r="663" spans="1:12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</row>
    <row r="664" spans="1:12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</row>
    <row r="665" spans="1:12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</row>
    <row r="666" spans="1:12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</row>
    <row r="667" spans="1:12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</row>
    <row r="668" spans="1:12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</row>
    <row r="669" spans="1:12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</row>
    <row r="670" spans="1:12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</row>
    <row r="671" spans="1:12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</row>
    <row r="672" spans="1:12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</row>
    <row r="673" spans="1:12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</row>
    <row r="674" spans="1:12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</row>
    <row r="675" spans="1:12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</row>
    <row r="676" spans="1:12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</row>
    <row r="677" spans="1:12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</row>
    <row r="678" spans="1:12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</row>
    <row r="679" spans="1:12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</row>
    <row r="680" spans="1:12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</row>
    <row r="681" spans="1:12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</row>
    <row r="682" spans="1:12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</row>
    <row r="683" spans="1:12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</row>
    <row r="684" spans="1:12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</row>
    <row r="685" spans="1:12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</row>
    <row r="686" spans="1:12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</row>
    <row r="687" spans="1:12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</row>
    <row r="688" spans="1:12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</row>
    <row r="689" spans="1:12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</row>
    <row r="690" spans="1:12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</row>
    <row r="691" spans="1:12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</row>
    <row r="692" spans="1:12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</row>
    <row r="693" spans="1:12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</row>
    <row r="694" spans="1:12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</row>
    <row r="695" spans="1:12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</row>
    <row r="696" spans="1:12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</row>
    <row r="697" spans="1:12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</row>
    <row r="698" spans="1:12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</row>
    <row r="699" spans="1:12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</row>
    <row r="700" spans="1:12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</row>
    <row r="701" spans="1:12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</row>
    <row r="702" spans="1:12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</row>
    <row r="703" spans="1:12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</row>
    <row r="704" spans="1:12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</row>
    <row r="705" spans="1:12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</row>
    <row r="706" spans="1:12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</row>
    <row r="707" spans="1:12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</row>
    <row r="708" spans="1:12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</row>
    <row r="709" spans="1:12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</row>
    <row r="710" spans="1:12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</row>
    <row r="711" spans="1:12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</row>
    <row r="712" spans="1:12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</row>
    <row r="713" spans="1:12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</row>
    <row r="714" spans="1:12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</row>
    <row r="715" spans="1:12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</row>
    <row r="716" spans="1:12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</row>
    <row r="717" spans="1:12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</row>
    <row r="718" spans="1:12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</row>
    <row r="719" spans="1:12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</row>
    <row r="720" spans="1:12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</row>
    <row r="721" spans="1:12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</row>
    <row r="722" spans="1:12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</row>
    <row r="723" spans="1:12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</row>
    <row r="724" spans="1:12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</row>
    <row r="725" spans="1:12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</row>
    <row r="726" spans="1:12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</row>
    <row r="727" spans="1:12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</row>
    <row r="728" spans="1:12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</row>
    <row r="729" spans="1:12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</row>
    <row r="730" spans="1:12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</row>
    <row r="731" spans="1:12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</row>
    <row r="732" spans="1:12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</row>
    <row r="733" spans="1:12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</row>
    <row r="734" spans="1:12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</row>
    <row r="735" spans="1:12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</row>
    <row r="736" spans="1:12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</row>
    <row r="737" spans="1:12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</row>
    <row r="738" spans="1:12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</row>
    <row r="739" spans="1:12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</row>
    <row r="740" spans="1:12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</row>
    <row r="741" spans="1:12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</row>
    <row r="742" spans="1:12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</row>
    <row r="743" spans="1:12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</row>
    <row r="744" spans="1:12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</row>
    <row r="745" spans="1:12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</row>
    <row r="746" spans="1:12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</row>
    <row r="747" spans="1:12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</row>
    <row r="748" spans="1:12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</row>
    <row r="749" spans="1:12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</row>
    <row r="750" spans="1:12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</row>
    <row r="751" spans="1:12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</row>
    <row r="752" spans="1:12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</row>
    <row r="753" spans="1:12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</row>
    <row r="754" spans="1:12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</row>
    <row r="755" spans="1:12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</row>
    <row r="756" spans="1:12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</row>
    <row r="757" spans="1:12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</row>
    <row r="758" spans="1:12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</row>
    <row r="759" spans="1:12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</row>
    <row r="760" spans="1:12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</row>
    <row r="761" spans="1:12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</row>
    <row r="762" spans="1:12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</row>
    <row r="763" spans="1:12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</row>
    <row r="764" spans="1:12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</row>
    <row r="765" spans="1:12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</row>
    <row r="766" spans="1:12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</row>
    <row r="767" spans="1:12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</row>
    <row r="768" spans="1:12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</row>
    <row r="769" spans="1:12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</row>
    <row r="770" spans="1:12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</row>
    <row r="771" spans="1:12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</row>
    <row r="772" spans="1:12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</row>
    <row r="773" spans="1:12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</row>
    <row r="774" spans="1:12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</row>
    <row r="775" spans="1:12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</row>
    <row r="776" spans="1:12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</row>
    <row r="777" spans="1:12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</row>
    <row r="778" spans="1:12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</row>
    <row r="779" spans="1:12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</row>
    <row r="780" spans="1:12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</row>
    <row r="781" spans="1:12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</row>
    <row r="782" spans="1:12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</row>
    <row r="783" spans="1:12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</row>
    <row r="784" spans="1:12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</row>
    <row r="785" spans="1:12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</row>
    <row r="786" spans="1:12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</row>
    <row r="787" spans="1:12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</row>
    <row r="788" spans="1:12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</row>
    <row r="789" spans="1:12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</row>
    <row r="790" spans="1:12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</row>
    <row r="791" spans="1:12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</row>
    <row r="792" spans="1:12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</row>
    <row r="793" spans="1:12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</row>
    <row r="794" spans="1:12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</row>
    <row r="795" spans="1:12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</row>
    <row r="796" spans="1:12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</row>
    <row r="797" spans="1:12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</row>
    <row r="798" spans="1:12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</row>
    <row r="799" spans="1:12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</row>
    <row r="800" spans="1:12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</row>
    <row r="801" spans="1:12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</row>
    <row r="802" spans="1:12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</row>
    <row r="803" spans="1:12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</row>
    <row r="804" spans="1:12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</row>
    <row r="805" spans="1:12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</row>
    <row r="806" spans="1:12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</row>
    <row r="807" spans="1:12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</row>
    <row r="808" spans="1:12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</row>
    <row r="809" spans="1:12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</row>
    <row r="810" spans="1:12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</row>
    <row r="811" spans="1:12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</row>
    <row r="812" spans="1:12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</row>
    <row r="813" spans="1:12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</row>
    <row r="814" spans="1:12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</row>
    <row r="815" spans="1:12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</row>
    <row r="816" spans="1:12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</row>
    <row r="817" spans="1:12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</row>
    <row r="818" spans="1:12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</row>
    <row r="819" spans="1:12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</row>
    <row r="820" spans="1:12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</row>
    <row r="821" spans="1:12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</row>
    <row r="822" spans="1:12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</row>
    <row r="823" spans="1:12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</row>
    <row r="824" spans="1:12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</row>
    <row r="825" spans="1:12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</row>
    <row r="826" spans="1:12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</row>
    <row r="827" spans="1:12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</row>
    <row r="828" spans="1:12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</row>
    <row r="829" spans="1:12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</row>
    <row r="830" spans="1:12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</row>
    <row r="831" spans="1:12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</row>
    <row r="832" spans="1:12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</row>
    <row r="833" spans="1:12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</row>
    <row r="834" spans="1:12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</row>
    <row r="835" spans="1:12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</row>
    <row r="836" spans="1:12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</row>
    <row r="837" spans="1:12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</row>
    <row r="838" spans="1:12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</row>
    <row r="839" spans="1:12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</row>
    <row r="840" spans="1:12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</row>
    <row r="841" spans="1:12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</row>
    <row r="842" spans="1:12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</row>
    <row r="843" spans="1:12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</row>
    <row r="844" spans="1:12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</row>
    <row r="845" spans="1:12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</row>
    <row r="846" spans="1:12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</row>
    <row r="847" spans="1:12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</row>
    <row r="848" spans="1:12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</row>
    <row r="849" spans="1:12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</row>
    <row r="850" spans="1:12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</row>
    <row r="851" spans="1:12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</row>
    <row r="852" spans="1:12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</row>
    <row r="853" spans="1:12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</row>
    <row r="854" spans="1:12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</row>
    <row r="855" spans="1:12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</row>
    <row r="856" spans="1:12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</row>
    <row r="857" spans="1:12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</row>
    <row r="858" spans="1:12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</row>
    <row r="859" spans="1:12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</row>
    <row r="860" spans="1:12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</row>
    <row r="861" spans="1:12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</row>
    <row r="862" spans="1:12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</row>
    <row r="863" spans="1:12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</row>
    <row r="864" spans="1:12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</row>
    <row r="865" spans="1:12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</row>
    <row r="866" spans="1:12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</row>
    <row r="867" spans="1:12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</row>
    <row r="868" spans="1:12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</row>
    <row r="869" spans="1:12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</row>
    <row r="870" spans="1:12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</row>
    <row r="871" spans="1:12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</row>
    <row r="872" spans="1:12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</row>
    <row r="873" spans="1:12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</row>
    <row r="874" spans="1:12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</row>
    <row r="875" spans="1:12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</row>
    <row r="876" spans="1:12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</row>
    <row r="877" spans="1:12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</row>
    <row r="878" spans="1:12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</row>
    <row r="879" spans="1:12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</row>
    <row r="880" spans="1:12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</row>
    <row r="881" spans="1:12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</row>
    <row r="882" spans="1:12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</row>
    <row r="883" spans="1:12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</row>
    <row r="884" spans="1:12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</row>
    <row r="885" spans="1:12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</row>
    <row r="886" spans="1:12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</row>
    <row r="887" spans="1:12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</row>
    <row r="888" spans="1:12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</row>
    <row r="889" spans="1:12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</row>
    <row r="890" spans="1:12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</row>
    <row r="891" spans="1:12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</row>
    <row r="893" spans="1:12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</row>
    <row r="894" spans="1:12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</row>
    <row r="895" spans="1:12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</row>
    <row r="896" spans="1:12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</row>
    <row r="897" spans="1:12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</row>
    <row r="898" spans="1:12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</row>
    <row r="899" spans="1:12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</row>
    <row r="900" spans="1:12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</row>
    <row r="901" spans="1:12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</row>
    <row r="902" spans="1:12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</row>
    <row r="903" spans="1:12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</row>
    <row r="904" spans="1:12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</row>
    <row r="905" spans="1:12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</row>
    <row r="906" spans="1:12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</row>
    <row r="907" spans="1:12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</row>
    <row r="908" spans="1:12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</row>
    <row r="909" spans="1:12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</row>
    <row r="910" spans="1:12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</row>
    <row r="911" spans="1:12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</row>
    <row r="912" spans="1:12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</row>
    <row r="913" spans="1:12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</row>
    <row r="914" spans="1:12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</row>
    <row r="915" spans="1:12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</row>
    <row r="916" spans="1:12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</row>
    <row r="917" spans="1:12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</row>
    <row r="918" spans="1:12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</row>
    <row r="919" spans="1:12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</row>
    <row r="920" spans="1:12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</row>
    <row r="921" spans="1:12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</row>
    <row r="922" spans="1:12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</row>
    <row r="923" spans="1:12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</row>
    <row r="924" spans="1:12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</row>
    <row r="925" spans="1:12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</row>
    <row r="926" spans="1:12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</row>
    <row r="927" spans="1:12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</row>
    <row r="928" spans="1:12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</row>
    <row r="929" spans="1:12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</row>
    <row r="930" spans="1:12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</row>
    <row r="931" spans="1:12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</row>
    <row r="932" spans="1:12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</row>
    <row r="933" spans="1:12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</row>
    <row r="934" spans="1:12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</row>
    <row r="935" spans="1:12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</row>
    <row r="936" spans="1:12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</row>
    <row r="937" spans="1:12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</row>
    <row r="938" spans="1:12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</row>
    <row r="939" spans="1:12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</row>
    <row r="940" spans="1:12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</row>
    <row r="941" spans="1:12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</row>
    <row r="942" spans="1:12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</row>
    <row r="943" spans="1:12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</row>
    <row r="944" spans="1:12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</row>
    <row r="945" spans="1:12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</row>
    <row r="946" spans="1:12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</row>
    <row r="947" spans="1:12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</row>
    <row r="948" spans="1:12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</row>
    <row r="949" spans="1:12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</row>
    <row r="950" spans="1:12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</row>
    <row r="951" spans="1:12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</row>
    <row r="952" spans="1:12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</row>
    <row r="953" spans="1:12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</row>
    <row r="954" spans="1:12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</row>
    <row r="955" spans="1:12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</row>
    <row r="956" spans="1:12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</row>
    <row r="957" spans="1:12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</row>
    <row r="958" spans="1:12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</row>
    <row r="959" spans="1:12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</row>
    <row r="960" spans="1:12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</row>
    <row r="961" spans="1:12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</row>
    <row r="962" spans="1:12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</row>
    <row r="963" spans="1:12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</row>
    <row r="964" spans="1:12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</row>
    <row r="965" spans="1:12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</row>
    <row r="966" spans="1:12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</row>
    <row r="967" spans="1:12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</row>
    <row r="968" spans="1:12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</row>
    <row r="969" spans="1:12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</row>
    <row r="970" spans="1:12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</row>
    <row r="971" spans="1:12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</row>
    <row r="972" spans="1:12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</row>
    <row r="973" spans="1:12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</row>
    <row r="974" spans="1:12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</row>
    <row r="975" spans="1:12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</row>
    <row r="976" spans="1:12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</row>
    <row r="977" spans="1:12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</row>
    <row r="978" spans="1:12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</row>
    <row r="979" spans="1:12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</row>
    <row r="980" spans="1:12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</row>
    <row r="981" spans="1:12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</row>
    <row r="982" spans="1:12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</row>
    <row r="983" spans="1:12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</row>
    <row r="984" spans="1:12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</row>
    <row r="985" spans="1:12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</row>
    <row r="986" spans="1:12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</row>
    <row r="987" spans="1:12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</row>
    <row r="988" spans="1:12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</row>
    <row r="989" spans="1:12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</row>
    <row r="990" spans="1:12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</row>
    <row r="991" spans="1:12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</row>
    <row r="992" spans="1:12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</row>
    <row r="993" spans="1:12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</row>
    <row r="994" spans="1:12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</row>
    <row r="995" spans="1:12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</row>
    <row r="996" spans="1:12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</row>
    <row r="997" spans="1:12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</row>
    <row r="998" spans="1:12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</row>
    <row r="999" spans="1:12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</row>
    <row r="1000" spans="1:12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</row>
    <row r="1001" spans="1:12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</row>
    <row r="1002" spans="1:12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</row>
    <row r="1003" spans="1:12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</row>
    <row r="1004" spans="1:12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</row>
    <row r="1005" spans="1:12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</row>
    <row r="1006" spans="1:12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</row>
    <row r="1007" spans="1:12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</row>
    <row r="1008" spans="1:12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</row>
    <row r="1009" spans="1:12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</row>
    <row r="1010" spans="1:12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</row>
    <row r="1011" spans="1:12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</row>
    <row r="1012" spans="1:12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</row>
    <row r="1013" spans="1:12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</row>
    <row r="1014" spans="1:12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</row>
    <row r="1015" spans="1:12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</row>
    <row r="1016" spans="1:12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</row>
    <row r="1017" spans="1:12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</row>
    <row r="1018" spans="1:12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</row>
    <row r="1019" spans="1:12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</row>
    <row r="1020" spans="1:12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</row>
    <row r="1021" spans="1:12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</row>
    <row r="1022" spans="1:12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</row>
    <row r="1023" spans="1:12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</row>
    <row r="1024" spans="1:12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</row>
    <row r="1025" spans="1:12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</row>
    <row r="1026" spans="1:12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</row>
    <row r="1027" spans="1:12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</row>
    <row r="1028" spans="1:12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</row>
    <row r="1029" spans="1:12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</row>
    <row r="1030" spans="1:12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</row>
    <row r="1031" spans="1:12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</row>
    <row r="1032" spans="1:12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</row>
    <row r="1033" spans="1:12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</row>
    <row r="1034" spans="1:12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</row>
    <row r="1035" spans="1:12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</row>
    <row r="1036" spans="1:12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</row>
    <row r="1037" spans="1:12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</row>
    <row r="1038" spans="1:12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</row>
    <row r="1039" spans="1:12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</row>
    <row r="1040" spans="1:12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</row>
    <row r="1041" spans="1:12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</row>
    <row r="1042" spans="1:12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</row>
    <row r="1043" spans="1:12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</row>
    <row r="1044" spans="1:12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</row>
    <row r="1045" spans="1:12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</row>
    <row r="1046" spans="1:12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</row>
    <row r="1047" spans="1:12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</row>
    <row r="1048" spans="1:12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</row>
    <row r="1049" spans="1:12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</row>
    <row r="1050" spans="1:12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</row>
    <row r="1051" spans="1:12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</row>
    <row r="1052" spans="1:12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</row>
    <row r="1053" spans="1:12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</row>
    <row r="1054" spans="1:12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</row>
    <row r="1055" spans="1:12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</row>
    <row r="1056" spans="1:12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</row>
    <row r="1057" spans="1:12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</row>
    <row r="1058" spans="1:12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</row>
    <row r="1059" spans="1:12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</row>
    <row r="1060" spans="1:12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</row>
    <row r="1061" spans="1:12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</row>
    <row r="1062" spans="1:12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</row>
    <row r="1063" spans="1:12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</row>
    <row r="1064" spans="1:12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</row>
    <row r="1065" spans="1:12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</row>
    <row r="1066" spans="1:12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</row>
    <row r="1067" spans="1:12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</row>
    <row r="1068" spans="1:12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</row>
    <row r="1069" spans="1:12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</row>
    <row r="1070" spans="1:12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</row>
    <row r="1071" spans="1:12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</row>
    <row r="1072" spans="1:12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</row>
    <row r="1073" spans="1:12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</row>
    <row r="1074" spans="1:12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</row>
    <row r="1075" spans="1:12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</row>
    <row r="1076" spans="1:12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</row>
    <row r="1077" spans="1:12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</row>
    <row r="1078" spans="1:12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</row>
    <row r="1079" spans="1:12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</row>
    <row r="1080" spans="1:12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</row>
    <row r="1081" spans="1:12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</row>
    <row r="1082" spans="1:12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</row>
    <row r="1083" spans="1:12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</row>
    <row r="1084" spans="1:12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</row>
    <row r="1085" spans="1:12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</row>
    <row r="1086" spans="1:12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</row>
    <row r="1087" spans="1:12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</row>
    <row r="1088" spans="1:12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</row>
    <row r="1089" spans="1:12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</row>
    <row r="1090" spans="1:12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</row>
    <row r="1091" spans="1:12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</row>
    <row r="1092" spans="1:12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</row>
    <row r="1093" spans="1:12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</row>
    <row r="1094" spans="1:12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</row>
    <row r="1095" spans="1:12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</row>
    <row r="1096" spans="1:12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</row>
    <row r="1097" spans="1:12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</row>
    <row r="1098" spans="1:12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</row>
    <row r="1099" spans="1:12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</row>
    <row r="1100" spans="1:12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</row>
    <row r="1101" spans="1:12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</row>
    <row r="1102" spans="1:12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</row>
    <row r="1103" spans="1:12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</row>
    <row r="1104" spans="1:12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</row>
    <row r="1105" spans="1:12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</row>
    <row r="1106" spans="1:12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</row>
    <row r="1107" spans="1:12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</row>
    <row r="1108" spans="1:12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</row>
    <row r="1109" spans="1:12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</row>
    <row r="1110" spans="1:12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</row>
    <row r="1111" spans="1:12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</row>
    <row r="1112" spans="1:12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</row>
    <row r="1113" spans="1:12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</row>
    <row r="1114" spans="1:12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</row>
    <row r="1115" spans="1:12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</row>
    <row r="1116" spans="1:12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</row>
    <row r="1117" spans="1:12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</row>
    <row r="1118" spans="1:12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</row>
    <row r="1119" spans="1:12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</row>
    <row r="1120" spans="1:12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</row>
    <row r="1121" spans="1:12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</row>
    <row r="1122" spans="1:12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</row>
    <row r="1123" spans="1:12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</row>
    <row r="1124" spans="1:12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</row>
    <row r="1125" spans="1:12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</row>
    <row r="1126" spans="1:12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</row>
    <row r="1127" spans="1:12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</row>
    <row r="1128" spans="1:12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</row>
    <row r="1129" spans="1:12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</row>
    <row r="1130" spans="1:12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</row>
    <row r="1131" spans="1:12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</row>
    <row r="1132" spans="1:12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</row>
    <row r="1133" spans="1:12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</row>
    <row r="1134" spans="1:12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</row>
    <row r="1135" spans="1:12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</row>
    <row r="1136" spans="1:12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</row>
    <row r="1137" spans="1:12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</row>
    <row r="1138" spans="1:12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</row>
    <row r="1139" spans="1:12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</row>
    <row r="1140" spans="1:12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</row>
    <row r="1141" spans="1:12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</row>
    <row r="1142" spans="1:12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</row>
    <row r="1143" spans="1:12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</row>
    <row r="1144" spans="1:12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</row>
    <row r="1145" spans="1:12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</row>
    <row r="1146" spans="1:12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</row>
    <row r="1147" spans="1:12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</row>
    <row r="1148" spans="1:12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</row>
    <row r="1149" spans="1:12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</row>
    <row r="1150" spans="1:12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</row>
    <row r="1151" spans="1:12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</row>
    <row r="1152" spans="1:12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</row>
    <row r="1153" spans="1:12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</row>
    <row r="1154" spans="1:12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</row>
    <row r="1155" spans="1:12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</row>
    <row r="1156" spans="1:12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</row>
    <row r="1157" spans="1:12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</row>
    <row r="1158" spans="1:12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</row>
    <row r="1159" spans="1:12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</row>
    <row r="1160" spans="1:12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</row>
    <row r="1161" spans="1:12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</row>
    <row r="1162" spans="1:12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</row>
    <row r="1163" spans="1:12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</row>
    <row r="1164" spans="1:12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</row>
    <row r="1165" spans="1:12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</row>
    <row r="1166" spans="1:12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</row>
    <row r="1167" spans="1:12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</row>
    <row r="1168" spans="1:12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</row>
    <row r="1169" spans="1:12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</row>
    <row r="1170" spans="1:12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</row>
    <row r="1171" spans="1:12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</row>
    <row r="1172" spans="1:12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</row>
    <row r="1173" spans="1:12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</row>
    <row r="1174" spans="1:12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</row>
    <row r="1175" spans="1:12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</row>
    <row r="1176" spans="1:12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</row>
    <row r="1177" spans="1:12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</row>
    <row r="1178" spans="1:12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</row>
    <row r="1179" spans="1:12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</row>
    <row r="1180" spans="1:12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</row>
    <row r="1181" spans="1:12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</row>
    <row r="1182" spans="1:12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</row>
    <row r="1183" spans="1:12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</row>
    <row r="1184" spans="1:12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</row>
    <row r="1185" spans="1:12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</row>
    <row r="1186" spans="1:12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</row>
    <row r="1187" spans="1:12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</row>
    <row r="1188" spans="1:12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</row>
    <row r="1189" spans="1:12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</row>
    <row r="1190" spans="1:12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</row>
    <row r="1191" spans="1:12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</row>
    <row r="1192" spans="1:12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</row>
    <row r="1193" spans="1:12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</row>
    <row r="1194" spans="1:12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</row>
    <row r="1195" spans="1:12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</row>
    <row r="1196" spans="1:12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</row>
    <row r="1197" spans="1:12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</row>
    <row r="1198" spans="1:12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</row>
    <row r="1199" spans="1:12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</row>
    <row r="1200" spans="1:12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</row>
    <row r="1201" spans="1:12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</row>
    <row r="1202" spans="1:12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</row>
    <row r="1203" spans="1:12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</row>
    <row r="1204" spans="1:12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</row>
    <row r="1205" spans="1:12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</row>
    <row r="1206" spans="1:12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</row>
    <row r="1207" spans="1:12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</row>
    <row r="1208" spans="1:12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</row>
    <row r="1209" spans="1:12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</row>
    <row r="1210" spans="1:12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</row>
    <row r="1211" spans="1:12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</row>
    <row r="1212" spans="1:12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</row>
    <row r="1213" spans="1:12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</row>
    <row r="1214" spans="1:12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</row>
    <row r="1215" spans="1:12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</row>
    <row r="1216" spans="1:12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</row>
    <row r="1217" spans="1:12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</row>
    <row r="1218" spans="1:12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</row>
    <row r="1219" spans="1:12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</row>
    <row r="1220" spans="1:12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</row>
    <row r="1221" spans="1:12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</row>
    <row r="1222" spans="1:12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</row>
    <row r="1223" spans="1:12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</row>
    <row r="1224" spans="1:12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</row>
    <row r="1225" spans="1:12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</row>
    <row r="1226" spans="1:12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</row>
    <row r="1227" spans="1:12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</row>
    <row r="1228" spans="1:12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</row>
    <row r="1229" spans="1:12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</row>
    <row r="1230" spans="1:12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</row>
    <row r="1231" spans="1:12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</row>
    <row r="1232" spans="1:12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</row>
    <row r="1233" spans="1:12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</row>
    <row r="1234" spans="1:12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</row>
    <row r="1235" spans="1:12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</row>
    <row r="1236" spans="1:12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</row>
    <row r="1237" spans="1:12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</row>
    <row r="1238" spans="1:12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</row>
    <row r="1239" spans="1:12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</row>
    <row r="1240" spans="1:12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</row>
    <row r="1241" spans="1:12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</row>
    <row r="1242" spans="1:12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</row>
    <row r="1243" spans="1:12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</row>
    <row r="1244" spans="1:12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</row>
    <row r="1245" spans="1:12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</row>
    <row r="1246" spans="1:12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</row>
    <row r="1247" spans="1:12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</row>
    <row r="1248" spans="1:12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</row>
    <row r="1249" spans="1:12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</row>
    <row r="1250" spans="1:12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</row>
    <row r="1251" spans="1:12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</row>
    <row r="1252" spans="1:12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</row>
    <row r="1253" spans="1:12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</row>
    <row r="1254" spans="1:12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</row>
    <row r="1255" spans="1:12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</row>
    <row r="1256" spans="1:12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</row>
    <row r="1257" spans="1:12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</row>
    <row r="1258" spans="1:12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</row>
    <row r="1259" spans="1:12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</row>
    <row r="1260" spans="1:12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</row>
    <row r="1261" spans="1:12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</row>
    <row r="1262" spans="1:12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</row>
    <row r="1263" spans="1:12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</row>
    <row r="1264" spans="1:12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</row>
    <row r="1265" spans="1:12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</row>
    <row r="1266" spans="1:12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</row>
    <row r="1267" spans="1:12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</row>
    <row r="1268" spans="1:12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</row>
    <row r="1269" spans="1:12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</row>
    <row r="1270" spans="1:12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</row>
    <row r="1271" spans="1:12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</row>
    <row r="1272" spans="1:12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</row>
    <row r="1273" spans="1:12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</row>
    <row r="1274" spans="1:12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</row>
    <row r="1275" spans="1:12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</row>
    <row r="1276" spans="1:12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</row>
    <row r="1277" spans="1:12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</row>
    <row r="1278" spans="1:12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</row>
    <row r="1279" spans="1:12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</row>
    <row r="1280" spans="1:12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</row>
    <row r="1281" spans="1:12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</row>
    <row r="1282" spans="1:12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</row>
    <row r="1283" spans="1:12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</row>
    <row r="1284" spans="1:12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</row>
    <row r="1285" spans="1:12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</row>
    <row r="1286" spans="1:12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</row>
    <row r="1287" spans="1:12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</row>
    <row r="1288" spans="1:12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</row>
    <row r="1289" spans="1:12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</row>
    <row r="1290" spans="1:12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</row>
    <row r="1291" spans="1:12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</row>
    <row r="1292" spans="1:12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</row>
    <row r="1293" spans="1:12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</row>
    <row r="1294" spans="1:12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</row>
    <row r="1295" spans="1:12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</row>
    <row r="1296" spans="1:12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</row>
    <row r="1297" spans="1:12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</row>
    <row r="1298" spans="1:12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</row>
    <row r="1299" spans="1:12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</row>
    <row r="1300" spans="1:12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</row>
    <row r="1301" spans="1:12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</row>
    <row r="1302" spans="1:12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</row>
    <row r="1303" spans="1:12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</row>
    <row r="1304" spans="1:12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</row>
    <row r="1305" spans="1:12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</row>
    <row r="1306" spans="1:12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</row>
    <row r="1307" spans="1:12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</row>
    <row r="1308" spans="1:12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</row>
    <row r="1309" spans="1:12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</row>
    <row r="1310" spans="1:12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</row>
    <row r="1311" spans="1:12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</row>
  </sheetData>
  <conditionalFormatting sqref="F1">
    <cfRule type="cellIs" dxfId="2" priority="2" operator="lessThan">
      <formula>1309</formula>
    </cfRule>
  </conditionalFormatting>
  <conditionalFormatting sqref="J1:L1">
    <cfRule type="cellIs" dxfId="1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8CE-1F8E-324B-8122-989A8098FB28}">
  <dimension ref="A1:X1311"/>
  <sheetViews>
    <sheetView topLeftCell="H1" zoomScaleNormal="120" workbookViewId="0">
      <selection activeCell="X6" sqref="X6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0.1640625" bestFit="1" customWidth="1"/>
    <col min="5" max="5" width="7" bestFit="1" customWidth="1"/>
    <col min="6" max="6" width="5.1640625" bestFit="1" customWidth="1"/>
    <col min="7" max="8" width="5.6640625" bestFit="1" customWidth="1"/>
    <col min="9" max="9" width="19.33203125" bestFit="1" customWidth="1"/>
    <col min="10" max="10" width="9.1640625" bestFit="1" customWidth="1"/>
    <col min="11" max="11" width="15.33203125" bestFit="1" customWidth="1"/>
    <col min="12" max="12" width="9.33203125" bestFit="1" customWidth="1"/>
    <col min="13" max="13" width="11.33203125" bestFit="1" customWidth="1"/>
    <col min="14" max="14" width="9.1640625" bestFit="1" customWidth="1"/>
    <col min="15" max="15" width="6.33203125" bestFit="1" customWidth="1"/>
    <col min="16" max="16" width="6" bestFit="1" customWidth="1"/>
    <col min="17" max="17" width="7.6640625" bestFit="1" customWidth="1"/>
    <col min="18" max="18" width="6.6640625" bestFit="1" customWidth="1"/>
    <col min="19" max="19" width="7.1640625" bestFit="1" customWidth="1"/>
    <col min="20" max="20" width="11.6640625" bestFit="1" customWidth="1"/>
    <col min="21" max="21" width="7.1640625" bestFit="1" customWidth="1"/>
  </cols>
  <sheetData>
    <row r="1" spans="1:24" x14ac:dyDescent="0.2">
      <c r="A1">
        <v>1309</v>
      </c>
      <c r="B1">
        <v>1309</v>
      </c>
      <c r="C1">
        <v>1309</v>
      </c>
      <c r="D1">
        <v>1309</v>
      </c>
      <c r="E1">
        <v>1309</v>
      </c>
      <c r="F1">
        <v>1046</v>
      </c>
      <c r="G1">
        <v>1309</v>
      </c>
      <c r="H1">
        <v>1309</v>
      </c>
      <c r="I1">
        <v>1309</v>
      </c>
      <c r="J1">
        <v>1308</v>
      </c>
      <c r="K1">
        <v>295</v>
      </c>
      <c r="L1">
        <v>1307</v>
      </c>
      <c r="M1">
        <f>COUNTA(M3:M1311)</f>
        <v>1309</v>
      </c>
      <c r="N1">
        <f>COUNTA(N3:N1311)</f>
        <v>1309</v>
      </c>
      <c r="O1">
        <f>COUNTA(O3:O1311)</f>
        <v>1309</v>
      </c>
      <c r="P1">
        <f>COUNTA(P3:P1311)</f>
        <v>1309</v>
      </c>
      <c r="Q1">
        <f>COUNTA(Q3:Q1311)</f>
        <v>1309</v>
      </c>
      <c r="R1">
        <f t="shared" ref="R1:V1" si="0">COUNTA(R3:R1311)</f>
        <v>1309</v>
      </c>
      <c r="S1">
        <f t="shared" si="0"/>
        <v>1309</v>
      </c>
      <c r="T1">
        <f t="shared" si="0"/>
        <v>1309</v>
      </c>
      <c r="U1">
        <f t="shared" si="0"/>
        <v>1309</v>
      </c>
      <c r="V1">
        <f t="shared" si="0"/>
        <v>1309</v>
      </c>
    </row>
    <row r="2" spans="1:24" x14ac:dyDescent="0.2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 t="s">
        <v>1735</v>
      </c>
      <c r="N2" s="3" t="s">
        <v>1738</v>
      </c>
      <c r="O2" s="3" t="s">
        <v>1739</v>
      </c>
      <c r="P2" s="3" t="s">
        <v>1743</v>
      </c>
      <c r="Q2" s="3" t="s">
        <v>1751</v>
      </c>
      <c r="R2" s="3" t="s">
        <v>1752</v>
      </c>
      <c r="S2" s="3" t="s">
        <v>1753</v>
      </c>
      <c r="T2" s="3" t="s">
        <v>1772</v>
      </c>
      <c r="U2" s="3" t="s">
        <v>1775</v>
      </c>
      <c r="V2" s="3" t="s">
        <v>1776</v>
      </c>
      <c r="W2" s="3" t="s">
        <v>1939</v>
      </c>
      <c r="X2" s="3" t="s">
        <v>1976</v>
      </c>
    </row>
    <row r="3" spans="1:24" x14ac:dyDescent="0.2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>IF(J3="",MEDIAN(Fare),J3)</f>
        <v>7.25</v>
      </c>
      <c r="O3" s="4">
        <f>IF(F3="",SUMIFS(Ave_Age,Pclass_Age,C3,Sex_Age,E3),F3)</f>
        <v>22</v>
      </c>
      <c r="P3">
        <f>IF(E3="male",1,0)</f>
        <v>1</v>
      </c>
      <c r="Q3" t="str">
        <f>IF(K3="","M",LEFT(K3,1))</f>
        <v>M</v>
      </c>
      <c r="R3">
        <f>G3+H3+1</f>
        <v>2</v>
      </c>
      <c r="S3">
        <f>IF(R3=1,1,0)</f>
        <v>0</v>
      </c>
      <c r="T3" t="s">
        <v>1754</v>
      </c>
      <c r="U3" t="str">
        <f>VLOOKUP(T3,Cleaning_title!$A$1:$B$20,2,)</f>
        <v>Mr</v>
      </c>
      <c r="V3" t="str">
        <f>IF(ISNUMBER(I3),"xxx ",SUBSTITUTE(SUBSTITUTE(I3,"/",""),".",""))</f>
        <v>A5 21171</v>
      </c>
      <c r="W3" t="str">
        <f>LEFT(V3,FIND(" ",V3))</f>
        <v xml:space="preserve">A5 </v>
      </c>
      <c r="X3" t="str">
        <f>VLOOKUP(W3,Cleaned_Ticket!$L$1:$M$37,2,FALSE)</f>
        <v xml:space="preserve">A5 </v>
      </c>
    </row>
    <row r="4" spans="1:24" x14ac:dyDescent="0.2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1">IF(L4="","S",L4)</f>
        <v>C</v>
      </c>
      <c r="N4">
        <f>IF(J4="",MEDIAN(Fare),J4)</f>
        <v>71.283299999999997</v>
      </c>
      <c r="O4" s="4">
        <f>IF(F4="",SUMIFS(Ave_Age,Pclass_Age,C4,Sex_Age,E4),F4)</f>
        <v>38</v>
      </c>
      <c r="P4">
        <f t="shared" ref="P4:P67" si="2">IF(E4="male",1,0)</f>
        <v>0</v>
      </c>
      <c r="Q4" t="str">
        <f t="shared" ref="Q4:Q67" si="3">IF(K4="","M",LEFT(K4,1))</f>
        <v>C</v>
      </c>
      <c r="R4">
        <f t="shared" ref="R4:R67" si="4">G4+H4+1</f>
        <v>2</v>
      </c>
      <c r="S4">
        <f t="shared" ref="S4:S67" si="5">IF(R4=1,1,0)</f>
        <v>0</v>
      </c>
      <c r="T4" t="s">
        <v>1755</v>
      </c>
      <c r="U4" t="str">
        <f>VLOOKUP(T4,Cleaning_title!$A$1:$B$20,2,)</f>
        <v>Mrs</v>
      </c>
      <c r="V4" t="str">
        <f t="shared" ref="V4:V67" si="6">IF(ISNUMBER(I4),"xxx ",SUBSTITUTE(SUBSTITUTE(I4,"/",""),".",""))</f>
        <v>PC 17599</v>
      </c>
      <c r="W4" t="str">
        <f t="shared" ref="W4:W67" si="7">LEFT(V4,FIND(" ",V4))</f>
        <v xml:space="preserve">PC </v>
      </c>
      <c r="X4" t="str">
        <f>VLOOKUP(W4,Cleaned_Ticket!$L$1:$M$37,2,FALSE)</f>
        <v xml:space="preserve">PC </v>
      </c>
    </row>
    <row r="5" spans="1:24" x14ac:dyDescent="0.2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1"/>
        <v>S</v>
      </c>
      <c r="N5">
        <f>IF(J5="",MEDIAN(Fare),J5)</f>
        <v>7.9249999999999998</v>
      </c>
      <c r="O5" s="4">
        <f>IF(F5="",SUMIFS(Ave_Age,Pclass_Age,C5,Sex_Age,E5),F5)</f>
        <v>26</v>
      </c>
      <c r="P5">
        <f t="shared" si="2"/>
        <v>0</v>
      </c>
      <c r="Q5" t="str">
        <f t="shared" si="3"/>
        <v>M</v>
      </c>
      <c r="R5">
        <f t="shared" si="4"/>
        <v>1</v>
      </c>
      <c r="S5">
        <f t="shared" si="5"/>
        <v>1</v>
      </c>
      <c r="T5" t="s">
        <v>1756</v>
      </c>
      <c r="U5" t="str">
        <f>VLOOKUP(T5,Cleaning_title!$A$1:$B$20,2,)</f>
        <v>Miss</v>
      </c>
      <c r="V5" t="str">
        <f t="shared" si="6"/>
        <v>STONO2 3101282</v>
      </c>
      <c r="W5" t="str">
        <f t="shared" si="7"/>
        <v xml:space="preserve">STONO2 </v>
      </c>
      <c r="X5" t="str">
        <f>VLOOKUP(W5,Cleaned_Ticket!$L$1:$M$37,2,FALSE)</f>
        <v xml:space="preserve">STONO2 </v>
      </c>
    </row>
    <row r="6" spans="1:24" x14ac:dyDescent="0.2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1"/>
        <v>S</v>
      </c>
      <c r="N6">
        <f>IF(J6="",MEDIAN(Fare),J6)</f>
        <v>53.1</v>
      </c>
      <c r="O6" s="4">
        <f>IF(F6="",SUMIFS(Ave_Age,Pclass_Age,C6,Sex_Age,E6),F6)</f>
        <v>35</v>
      </c>
      <c r="P6">
        <f t="shared" si="2"/>
        <v>0</v>
      </c>
      <c r="Q6" t="str">
        <f t="shared" si="3"/>
        <v>C</v>
      </c>
      <c r="R6">
        <f t="shared" si="4"/>
        <v>2</v>
      </c>
      <c r="S6">
        <f t="shared" si="5"/>
        <v>0</v>
      </c>
      <c r="T6" t="s">
        <v>1755</v>
      </c>
      <c r="U6" t="str">
        <f>VLOOKUP(T6,Cleaning_title!$A$1:$B$20,2,)</f>
        <v>Mrs</v>
      </c>
      <c r="V6" t="str">
        <f t="shared" si="6"/>
        <v xml:space="preserve">xxx </v>
      </c>
      <c r="W6" t="str">
        <f t="shared" si="7"/>
        <v xml:space="preserve">xxx </v>
      </c>
      <c r="X6" t="str">
        <f>VLOOKUP(W6,Cleaned_Ticket!$L$1:$M$37,2,FALSE)</f>
        <v xml:space="preserve">xxx </v>
      </c>
    </row>
    <row r="7" spans="1:24" x14ac:dyDescent="0.2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1"/>
        <v>S</v>
      </c>
      <c r="N7">
        <f>IF(J7="",MEDIAN(Fare),J7)</f>
        <v>8.0500000000000007</v>
      </c>
      <c r="O7" s="4">
        <f>IF(F7="",SUMIFS(Ave_Age,Pclass_Age,C7,Sex_Age,E7),F7)</f>
        <v>35</v>
      </c>
      <c r="P7">
        <f t="shared" si="2"/>
        <v>1</v>
      </c>
      <c r="Q7" t="str">
        <f t="shared" si="3"/>
        <v>M</v>
      </c>
      <c r="R7">
        <f t="shared" si="4"/>
        <v>1</v>
      </c>
      <c r="S7">
        <f t="shared" si="5"/>
        <v>1</v>
      </c>
      <c r="T7" t="s">
        <v>1754</v>
      </c>
      <c r="U7" t="str">
        <f>VLOOKUP(T7,Cleaning_title!$A$1:$B$20,2,)</f>
        <v>Mr</v>
      </c>
      <c r="V7" t="str">
        <f t="shared" si="6"/>
        <v xml:space="preserve">xxx </v>
      </c>
      <c r="W7" t="str">
        <f t="shared" si="7"/>
        <v xml:space="preserve">xxx </v>
      </c>
      <c r="X7" t="str">
        <f>VLOOKUP(W7,Cleaned_Ticket!$L$1:$M$37,2,FALSE)</f>
        <v xml:space="preserve">xxx </v>
      </c>
    </row>
    <row r="8" spans="1:24" x14ac:dyDescent="0.2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1"/>
        <v>Q</v>
      </c>
      <c r="N8">
        <f>IF(J8="",MEDIAN(Fare),J8)</f>
        <v>8.4582999999999995</v>
      </c>
      <c r="O8" s="4">
        <f>IF(F8="",SUMIFS(Ave_Age,Pclass_Age,C8,Sex_Age,E8),F8)</f>
        <v>25.962263610315187</v>
      </c>
      <c r="P8">
        <f t="shared" si="2"/>
        <v>1</v>
      </c>
      <c r="Q8" t="str">
        <f t="shared" si="3"/>
        <v>M</v>
      </c>
      <c r="R8">
        <f t="shared" si="4"/>
        <v>1</v>
      </c>
      <c r="S8">
        <f t="shared" si="5"/>
        <v>1</v>
      </c>
      <c r="T8" t="s">
        <v>1754</v>
      </c>
      <c r="U8" t="str">
        <f>VLOOKUP(T8,Cleaning_title!$A$1:$B$20,2,)</f>
        <v>Mr</v>
      </c>
      <c r="V8" t="str">
        <f t="shared" si="6"/>
        <v xml:space="preserve">xxx </v>
      </c>
      <c r="W8" t="str">
        <f t="shared" si="7"/>
        <v xml:space="preserve">xxx </v>
      </c>
      <c r="X8" t="str">
        <f>VLOOKUP(W8,Cleaned_Ticket!$L$1:$M$37,2,FALSE)</f>
        <v xml:space="preserve">xxx </v>
      </c>
    </row>
    <row r="9" spans="1:24" x14ac:dyDescent="0.2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1"/>
        <v>S</v>
      </c>
      <c r="N9">
        <f>IF(J9="",MEDIAN(Fare),J9)</f>
        <v>51.862499999999997</v>
      </c>
      <c r="O9" s="4">
        <f>IF(F9="",SUMIFS(Ave_Age,Pclass_Age,C9,Sex_Age,E9),F9)</f>
        <v>54</v>
      </c>
      <c r="P9">
        <f t="shared" si="2"/>
        <v>1</v>
      </c>
      <c r="Q9" t="str">
        <f t="shared" si="3"/>
        <v>E</v>
      </c>
      <c r="R9">
        <f t="shared" si="4"/>
        <v>1</v>
      </c>
      <c r="S9">
        <f t="shared" si="5"/>
        <v>1</v>
      </c>
      <c r="T9" t="s">
        <v>1754</v>
      </c>
      <c r="U9" t="str">
        <f>VLOOKUP(T9,Cleaning_title!$A$1:$B$20,2,)</f>
        <v>Mr</v>
      </c>
      <c r="V9" t="str">
        <f t="shared" si="6"/>
        <v xml:space="preserve">xxx </v>
      </c>
      <c r="W9" t="str">
        <f t="shared" si="7"/>
        <v xml:space="preserve">xxx </v>
      </c>
      <c r="X9" t="str">
        <f>VLOOKUP(W9,Cleaned_Ticket!$L$1:$M$37,2,FALSE)</f>
        <v xml:space="preserve">xxx </v>
      </c>
    </row>
    <row r="10" spans="1:24" x14ac:dyDescent="0.2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1"/>
        <v>S</v>
      </c>
      <c r="N10">
        <f>IF(J10="",MEDIAN(Fare),J10)</f>
        <v>21.074999999999999</v>
      </c>
      <c r="O10" s="4">
        <f>IF(F10="",SUMIFS(Ave_Age,Pclass_Age,C10,Sex_Age,E10),F10)</f>
        <v>2</v>
      </c>
      <c r="P10">
        <f t="shared" si="2"/>
        <v>1</v>
      </c>
      <c r="Q10" t="str">
        <f t="shared" si="3"/>
        <v>M</v>
      </c>
      <c r="R10">
        <f t="shared" si="4"/>
        <v>5</v>
      </c>
      <c r="S10">
        <f t="shared" si="5"/>
        <v>0</v>
      </c>
      <c r="T10" t="s">
        <v>1757</v>
      </c>
      <c r="U10" t="str">
        <f>VLOOKUP(T10,Cleaning_title!$A$1:$B$20,2,)</f>
        <v>Master</v>
      </c>
      <c r="V10" t="str">
        <f t="shared" si="6"/>
        <v xml:space="preserve">xxx </v>
      </c>
      <c r="W10" t="str">
        <f t="shared" si="7"/>
        <v xml:space="preserve">xxx </v>
      </c>
      <c r="X10" t="str">
        <f>VLOOKUP(W10,Cleaned_Ticket!$L$1:$M$37,2,FALSE)</f>
        <v xml:space="preserve">xxx </v>
      </c>
    </row>
    <row r="11" spans="1:24" x14ac:dyDescent="0.2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1"/>
        <v>S</v>
      </c>
      <c r="N11">
        <f>IF(J11="",MEDIAN(Fare),J11)</f>
        <v>11.1333</v>
      </c>
      <c r="O11" s="4">
        <f>IF(F11="",SUMIFS(Ave_Age,Pclass_Age,C11,Sex_Age,E11),F11)</f>
        <v>27</v>
      </c>
      <c r="P11">
        <f t="shared" si="2"/>
        <v>0</v>
      </c>
      <c r="Q11" t="str">
        <f t="shared" si="3"/>
        <v>M</v>
      </c>
      <c r="R11">
        <f t="shared" si="4"/>
        <v>3</v>
      </c>
      <c r="S11">
        <f t="shared" si="5"/>
        <v>0</v>
      </c>
      <c r="T11" t="s">
        <v>1755</v>
      </c>
      <c r="U11" t="str">
        <f>VLOOKUP(T11,Cleaning_title!$A$1:$B$20,2,)</f>
        <v>Mrs</v>
      </c>
      <c r="V11" t="str">
        <f t="shared" si="6"/>
        <v xml:space="preserve">xxx </v>
      </c>
      <c r="W11" t="str">
        <f t="shared" si="7"/>
        <v xml:space="preserve">xxx </v>
      </c>
      <c r="X11" t="str">
        <f>VLOOKUP(W11,Cleaned_Ticket!$L$1:$M$37,2,FALSE)</f>
        <v xml:space="preserve">xxx </v>
      </c>
    </row>
    <row r="12" spans="1:24" x14ac:dyDescent="0.2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1"/>
        <v>C</v>
      </c>
      <c r="N12">
        <f>IF(J12="",MEDIAN(Fare),J12)</f>
        <v>30.070799999999998</v>
      </c>
      <c r="O12" s="4">
        <f>IF(F12="",SUMIFS(Ave_Age,Pclass_Age,C12,Sex_Age,E12),F12)</f>
        <v>14</v>
      </c>
      <c r="P12">
        <f t="shared" si="2"/>
        <v>0</v>
      </c>
      <c r="Q12" t="str">
        <f t="shared" si="3"/>
        <v>M</v>
      </c>
      <c r="R12">
        <f t="shared" si="4"/>
        <v>2</v>
      </c>
      <c r="S12">
        <f t="shared" si="5"/>
        <v>0</v>
      </c>
      <c r="T12" t="s">
        <v>1755</v>
      </c>
      <c r="U12" t="str">
        <f>VLOOKUP(T12,Cleaning_title!$A$1:$B$20,2,)</f>
        <v>Mrs</v>
      </c>
      <c r="V12" t="str">
        <f t="shared" si="6"/>
        <v xml:space="preserve">xxx </v>
      </c>
      <c r="W12" t="str">
        <f t="shared" si="7"/>
        <v xml:space="preserve">xxx </v>
      </c>
      <c r="X12" t="str">
        <f>VLOOKUP(W12,Cleaned_Ticket!$L$1:$M$37,2,FALSE)</f>
        <v xml:space="preserve">xxx </v>
      </c>
    </row>
    <row r="13" spans="1:24" x14ac:dyDescent="0.2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1"/>
        <v>S</v>
      </c>
      <c r="N13">
        <f>IF(J13="",MEDIAN(Fare),J13)</f>
        <v>16.7</v>
      </c>
      <c r="O13" s="4">
        <f>IF(F13="",SUMIFS(Ave_Age,Pclass_Age,C13,Sex_Age,E13),F13)</f>
        <v>4</v>
      </c>
      <c r="P13">
        <f t="shared" si="2"/>
        <v>0</v>
      </c>
      <c r="Q13" t="str">
        <f t="shared" si="3"/>
        <v>G</v>
      </c>
      <c r="R13">
        <f t="shared" si="4"/>
        <v>3</v>
      </c>
      <c r="S13">
        <f t="shared" si="5"/>
        <v>0</v>
      </c>
      <c r="T13" t="s">
        <v>1756</v>
      </c>
      <c r="U13" t="str">
        <f>VLOOKUP(T13,Cleaning_title!$A$1:$B$20,2,)</f>
        <v>Miss</v>
      </c>
      <c r="V13" t="str">
        <f t="shared" si="6"/>
        <v>PP 9549</v>
      </c>
      <c r="W13" t="str">
        <f t="shared" si="7"/>
        <v xml:space="preserve">PP </v>
      </c>
      <c r="X13" t="str">
        <f>VLOOKUP(W13,Cleaned_Ticket!$L$1:$M$37,2,FALSE)</f>
        <v xml:space="preserve">PP </v>
      </c>
    </row>
    <row r="14" spans="1:24" x14ac:dyDescent="0.2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1"/>
        <v>S</v>
      </c>
      <c r="N14">
        <f>IF(J14="",MEDIAN(Fare),J14)</f>
        <v>26.55</v>
      </c>
      <c r="O14" s="4">
        <f>IF(F14="",SUMIFS(Ave_Age,Pclass_Age,C14,Sex_Age,E14),F14)</f>
        <v>58</v>
      </c>
      <c r="P14">
        <f t="shared" si="2"/>
        <v>0</v>
      </c>
      <c r="Q14" t="str">
        <f t="shared" si="3"/>
        <v>C</v>
      </c>
      <c r="R14">
        <f t="shared" si="4"/>
        <v>1</v>
      </c>
      <c r="S14">
        <f t="shared" si="5"/>
        <v>1</v>
      </c>
      <c r="T14" t="s">
        <v>1756</v>
      </c>
      <c r="U14" t="str">
        <f>VLOOKUP(T14,Cleaning_title!$A$1:$B$20,2,)</f>
        <v>Miss</v>
      </c>
      <c r="V14" t="str">
        <f t="shared" si="6"/>
        <v xml:space="preserve">xxx </v>
      </c>
      <c r="W14" t="str">
        <f t="shared" si="7"/>
        <v xml:space="preserve">xxx </v>
      </c>
      <c r="X14" t="str">
        <f>VLOOKUP(W14,Cleaned_Ticket!$L$1:$M$37,2,FALSE)</f>
        <v xml:space="preserve">xxx </v>
      </c>
    </row>
    <row r="15" spans="1:24" x14ac:dyDescent="0.2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1"/>
        <v>S</v>
      </c>
      <c r="N15">
        <f>IF(J15="",MEDIAN(Fare),J15)</f>
        <v>8.0500000000000007</v>
      </c>
      <c r="O15" s="4">
        <f>IF(F15="",SUMIFS(Ave_Age,Pclass_Age,C15,Sex_Age,E15),F15)</f>
        <v>20</v>
      </c>
      <c r="P15">
        <f t="shared" si="2"/>
        <v>1</v>
      </c>
      <c r="Q15" t="str">
        <f t="shared" si="3"/>
        <v>M</v>
      </c>
      <c r="R15">
        <f t="shared" si="4"/>
        <v>1</v>
      </c>
      <c r="S15">
        <f t="shared" si="5"/>
        <v>1</v>
      </c>
      <c r="T15" t="s">
        <v>1754</v>
      </c>
      <c r="U15" t="str">
        <f>VLOOKUP(T15,Cleaning_title!$A$1:$B$20,2,)</f>
        <v>Mr</v>
      </c>
      <c r="V15" t="str">
        <f t="shared" si="6"/>
        <v>A5 2151</v>
      </c>
      <c r="W15" t="str">
        <f t="shared" si="7"/>
        <v xml:space="preserve">A5 </v>
      </c>
      <c r="X15" t="str">
        <f>VLOOKUP(W15,Cleaned_Ticket!$L$1:$M$37,2,FALSE)</f>
        <v xml:space="preserve">A5 </v>
      </c>
    </row>
    <row r="16" spans="1:24" x14ac:dyDescent="0.2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1"/>
        <v>S</v>
      </c>
      <c r="N16">
        <f>IF(J16="",MEDIAN(Fare),J16)</f>
        <v>31.274999999999999</v>
      </c>
      <c r="O16" s="4">
        <f>IF(F16="",SUMIFS(Ave_Age,Pclass_Age,C16,Sex_Age,E16),F16)</f>
        <v>39</v>
      </c>
      <c r="P16">
        <f t="shared" si="2"/>
        <v>1</v>
      </c>
      <c r="Q16" t="str">
        <f t="shared" si="3"/>
        <v>M</v>
      </c>
      <c r="R16">
        <f t="shared" si="4"/>
        <v>7</v>
      </c>
      <c r="S16">
        <f t="shared" si="5"/>
        <v>0</v>
      </c>
      <c r="T16" t="s">
        <v>1754</v>
      </c>
      <c r="U16" t="str">
        <f>VLOOKUP(T16,Cleaning_title!$A$1:$B$20,2,)</f>
        <v>Mr</v>
      </c>
      <c r="V16" t="str">
        <f t="shared" si="6"/>
        <v xml:space="preserve">xxx </v>
      </c>
      <c r="W16" t="str">
        <f t="shared" si="7"/>
        <v xml:space="preserve">xxx </v>
      </c>
      <c r="X16" t="str">
        <f>VLOOKUP(W16,Cleaned_Ticket!$L$1:$M$37,2,FALSE)</f>
        <v xml:space="preserve">xxx </v>
      </c>
    </row>
    <row r="17" spans="1:24" x14ac:dyDescent="0.2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1"/>
        <v>S</v>
      </c>
      <c r="N17">
        <f>IF(J17="",MEDIAN(Fare),J17)</f>
        <v>7.8541999999999996</v>
      </c>
      <c r="O17" s="4">
        <f>IF(F17="",SUMIFS(Ave_Age,Pclass_Age,C17,Sex_Age,E17),F17)</f>
        <v>14</v>
      </c>
      <c r="P17">
        <f t="shared" si="2"/>
        <v>0</v>
      </c>
      <c r="Q17" t="str">
        <f t="shared" si="3"/>
        <v>M</v>
      </c>
      <c r="R17">
        <f t="shared" si="4"/>
        <v>1</v>
      </c>
      <c r="S17">
        <f t="shared" si="5"/>
        <v>1</v>
      </c>
      <c r="T17" t="s">
        <v>1756</v>
      </c>
      <c r="U17" t="str">
        <f>VLOOKUP(T17,Cleaning_title!$A$1:$B$20,2,)</f>
        <v>Miss</v>
      </c>
      <c r="V17" t="str">
        <f t="shared" si="6"/>
        <v xml:space="preserve">xxx </v>
      </c>
      <c r="W17" t="str">
        <f t="shared" si="7"/>
        <v xml:space="preserve">xxx </v>
      </c>
      <c r="X17" t="str">
        <f>VLOOKUP(W17,Cleaned_Ticket!$L$1:$M$37,2,FALSE)</f>
        <v xml:space="preserve">xxx </v>
      </c>
    </row>
    <row r="18" spans="1:24" x14ac:dyDescent="0.2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1"/>
        <v>S</v>
      </c>
      <c r="N18">
        <f>IF(J18="",MEDIAN(Fare),J18)</f>
        <v>16</v>
      </c>
      <c r="O18" s="4">
        <f>IF(F18="",SUMIFS(Ave_Age,Pclass_Age,C18,Sex_Age,E18),F18)</f>
        <v>55</v>
      </c>
      <c r="P18">
        <f t="shared" si="2"/>
        <v>0</v>
      </c>
      <c r="Q18" t="str">
        <f t="shared" si="3"/>
        <v>M</v>
      </c>
      <c r="R18">
        <f t="shared" si="4"/>
        <v>1</v>
      </c>
      <c r="S18">
        <f t="shared" si="5"/>
        <v>1</v>
      </c>
      <c r="T18" t="s">
        <v>1755</v>
      </c>
      <c r="U18" t="str">
        <f>VLOOKUP(T18,Cleaning_title!$A$1:$B$20,2,)</f>
        <v>Mrs</v>
      </c>
      <c r="V18" t="str">
        <f t="shared" si="6"/>
        <v xml:space="preserve">xxx </v>
      </c>
      <c r="W18" t="str">
        <f t="shared" si="7"/>
        <v xml:space="preserve">xxx </v>
      </c>
      <c r="X18" t="str">
        <f>VLOOKUP(W18,Cleaned_Ticket!$L$1:$M$37,2,FALSE)</f>
        <v xml:space="preserve">xxx </v>
      </c>
    </row>
    <row r="19" spans="1:24" x14ac:dyDescent="0.2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1"/>
        <v>Q</v>
      </c>
      <c r="N19">
        <f>IF(J19="",MEDIAN(Fare),J19)</f>
        <v>29.125</v>
      </c>
      <c r="O19" s="4">
        <f>IF(F19="",SUMIFS(Ave_Age,Pclass_Age,C19,Sex_Age,E19),F19)</f>
        <v>2</v>
      </c>
      <c r="P19">
        <f t="shared" si="2"/>
        <v>1</v>
      </c>
      <c r="Q19" t="str">
        <f t="shared" si="3"/>
        <v>M</v>
      </c>
      <c r="R19">
        <f t="shared" si="4"/>
        <v>6</v>
      </c>
      <c r="S19">
        <f t="shared" si="5"/>
        <v>0</v>
      </c>
      <c r="T19" t="s">
        <v>1757</v>
      </c>
      <c r="U19" t="str">
        <f>VLOOKUP(T19,Cleaning_title!$A$1:$B$20,2,)</f>
        <v>Master</v>
      </c>
      <c r="V19" t="str">
        <f t="shared" si="6"/>
        <v xml:space="preserve">xxx </v>
      </c>
      <c r="W19" t="str">
        <f t="shared" si="7"/>
        <v xml:space="preserve">xxx </v>
      </c>
      <c r="X19" t="str">
        <f>VLOOKUP(W19,Cleaned_Ticket!$L$1:$M$37,2,FALSE)</f>
        <v xml:space="preserve">xxx </v>
      </c>
    </row>
    <row r="20" spans="1:24" x14ac:dyDescent="0.2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1"/>
        <v>S</v>
      </c>
      <c r="N20">
        <f>IF(J20="",MEDIAN(Fare),J20)</f>
        <v>13</v>
      </c>
      <c r="O20" s="4">
        <f>IF(F20="",SUMIFS(Ave_Age,Pclass_Age,C20,Sex_Age,E20),F20)</f>
        <v>30.815379746835443</v>
      </c>
      <c r="P20">
        <f t="shared" si="2"/>
        <v>1</v>
      </c>
      <c r="Q20" t="str">
        <f t="shared" si="3"/>
        <v>M</v>
      </c>
      <c r="R20">
        <f t="shared" si="4"/>
        <v>1</v>
      </c>
      <c r="S20">
        <f t="shared" si="5"/>
        <v>1</v>
      </c>
      <c r="T20" t="s">
        <v>1754</v>
      </c>
      <c r="U20" t="str">
        <f>VLOOKUP(T20,Cleaning_title!$A$1:$B$20,2,)</f>
        <v>Mr</v>
      </c>
      <c r="V20" t="str">
        <f t="shared" si="6"/>
        <v xml:space="preserve">xxx </v>
      </c>
      <c r="W20" t="str">
        <f t="shared" si="7"/>
        <v xml:space="preserve">xxx </v>
      </c>
      <c r="X20" t="str">
        <f>VLOOKUP(W20,Cleaned_Ticket!$L$1:$M$37,2,FALSE)</f>
        <v xml:space="preserve">xxx </v>
      </c>
    </row>
    <row r="21" spans="1:24" x14ac:dyDescent="0.2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1"/>
        <v>S</v>
      </c>
      <c r="N21">
        <f>IF(J21="",MEDIAN(Fare),J21)</f>
        <v>18</v>
      </c>
      <c r="O21" s="4">
        <f>IF(F21="",SUMIFS(Ave_Age,Pclass_Age,C21,Sex_Age,E21),F21)</f>
        <v>31</v>
      </c>
      <c r="P21">
        <f t="shared" si="2"/>
        <v>0</v>
      </c>
      <c r="Q21" t="str">
        <f t="shared" si="3"/>
        <v>M</v>
      </c>
      <c r="R21">
        <f t="shared" si="4"/>
        <v>2</v>
      </c>
      <c r="S21">
        <f t="shared" si="5"/>
        <v>0</v>
      </c>
      <c r="T21" t="s">
        <v>1755</v>
      </c>
      <c r="U21" t="str">
        <f>VLOOKUP(T21,Cleaning_title!$A$1:$B$20,2,)</f>
        <v>Mrs</v>
      </c>
      <c r="V21" t="str">
        <f t="shared" si="6"/>
        <v xml:space="preserve">xxx </v>
      </c>
      <c r="W21" t="str">
        <f t="shared" si="7"/>
        <v xml:space="preserve">xxx </v>
      </c>
      <c r="X21" t="str">
        <f>VLOOKUP(W21,Cleaned_Ticket!$L$1:$M$37,2,FALSE)</f>
        <v xml:space="preserve">xxx </v>
      </c>
    </row>
    <row r="22" spans="1:24" x14ac:dyDescent="0.2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1"/>
        <v>C</v>
      </c>
      <c r="N22">
        <f>IF(J22="",MEDIAN(Fare),J22)</f>
        <v>7.2249999999999996</v>
      </c>
      <c r="O22" s="4">
        <f>IF(F22="",SUMIFS(Ave_Age,Pclass_Age,C22,Sex_Age,E22),F22)</f>
        <v>22.185328947368422</v>
      </c>
      <c r="P22">
        <f t="shared" si="2"/>
        <v>0</v>
      </c>
      <c r="Q22" t="str">
        <f t="shared" si="3"/>
        <v>M</v>
      </c>
      <c r="R22">
        <f t="shared" si="4"/>
        <v>1</v>
      </c>
      <c r="S22">
        <f t="shared" si="5"/>
        <v>1</v>
      </c>
      <c r="T22" t="s">
        <v>1755</v>
      </c>
      <c r="U22" t="str">
        <f>VLOOKUP(T22,Cleaning_title!$A$1:$B$20,2,)</f>
        <v>Mrs</v>
      </c>
      <c r="V22" t="str">
        <f t="shared" si="6"/>
        <v xml:space="preserve">xxx </v>
      </c>
      <c r="W22" t="str">
        <f t="shared" si="7"/>
        <v xml:space="preserve">xxx </v>
      </c>
      <c r="X22" t="str">
        <f>VLOOKUP(W22,Cleaned_Ticket!$L$1:$M$37,2,FALSE)</f>
        <v xml:space="preserve">xxx </v>
      </c>
    </row>
    <row r="23" spans="1:24" x14ac:dyDescent="0.2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1"/>
        <v>S</v>
      </c>
      <c r="N23">
        <f>IF(J23="",MEDIAN(Fare),J23)</f>
        <v>26</v>
      </c>
      <c r="O23" s="4">
        <f>IF(F23="",SUMIFS(Ave_Age,Pclass_Age,C23,Sex_Age,E23),F23)</f>
        <v>35</v>
      </c>
      <c r="P23">
        <f t="shared" si="2"/>
        <v>1</v>
      </c>
      <c r="Q23" t="str">
        <f t="shared" si="3"/>
        <v>M</v>
      </c>
      <c r="R23">
        <f t="shared" si="4"/>
        <v>1</v>
      </c>
      <c r="S23">
        <f t="shared" si="5"/>
        <v>1</v>
      </c>
      <c r="T23" t="s">
        <v>1754</v>
      </c>
      <c r="U23" t="str">
        <f>VLOOKUP(T23,Cleaning_title!$A$1:$B$20,2,)</f>
        <v>Mr</v>
      </c>
      <c r="V23" t="str">
        <f t="shared" si="6"/>
        <v xml:space="preserve">xxx </v>
      </c>
      <c r="W23" t="str">
        <f t="shared" si="7"/>
        <v xml:space="preserve">xxx </v>
      </c>
      <c r="X23" t="str">
        <f>VLOOKUP(W23,Cleaned_Ticket!$L$1:$M$37,2,FALSE)</f>
        <v xml:space="preserve">xxx </v>
      </c>
    </row>
    <row r="24" spans="1:24" x14ac:dyDescent="0.2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1"/>
        <v>S</v>
      </c>
      <c r="N24">
        <f>IF(J24="",MEDIAN(Fare),J24)</f>
        <v>13</v>
      </c>
      <c r="O24" s="4">
        <f>IF(F24="",SUMIFS(Ave_Age,Pclass_Age,C24,Sex_Age,E24),F24)</f>
        <v>34</v>
      </c>
      <c r="P24">
        <f t="shared" si="2"/>
        <v>1</v>
      </c>
      <c r="Q24" t="str">
        <f t="shared" si="3"/>
        <v>D</v>
      </c>
      <c r="R24">
        <f t="shared" si="4"/>
        <v>1</v>
      </c>
      <c r="S24">
        <f t="shared" si="5"/>
        <v>1</v>
      </c>
      <c r="T24" t="s">
        <v>1754</v>
      </c>
      <c r="U24" t="str">
        <f>VLOOKUP(T24,Cleaning_title!$A$1:$B$20,2,)</f>
        <v>Mr</v>
      </c>
      <c r="V24" t="str">
        <f t="shared" si="6"/>
        <v xml:space="preserve">xxx </v>
      </c>
      <c r="W24" t="str">
        <f t="shared" si="7"/>
        <v xml:space="preserve">xxx </v>
      </c>
      <c r="X24" t="str">
        <f>VLOOKUP(W24,Cleaned_Ticket!$L$1:$M$37,2,FALSE)</f>
        <v xml:space="preserve">xxx </v>
      </c>
    </row>
    <row r="25" spans="1:24" x14ac:dyDescent="0.2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1"/>
        <v>Q</v>
      </c>
      <c r="N25">
        <f>IF(J25="",MEDIAN(Fare),J25)</f>
        <v>8.0291999999999994</v>
      </c>
      <c r="O25" s="4">
        <f>IF(F25="",SUMIFS(Ave_Age,Pclass_Age,C25,Sex_Age,E25),F25)</f>
        <v>15</v>
      </c>
      <c r="P25">
        <f t="shared" si="2"/>
        <v>0</v>
      </c>
      <c r="Q25" t="str">
        <f t="shared" si="3"/>
        <v>M</v>
      </c>
      <c r="R25">
        <f t="shared" si="4"/>
        <v>1</v>
      </c>
      <c r="S25">
        <f t="shared" si="5"/>
        <v>1</v>
      </c>
      <c r="T25" t="s">
        <v>1756</v>
      </c>
      <c r="U25" t="str">
        <f>VLOOKUP(T25,Cleaning_title!$A$1:$B$20,2,)</f>
        <v>Miss</v>
      </c>
      <c r="V25" t="str">
        <f t="shared" si="6"/>
        <v xml:space="preserve">xxx </v>
      </c>
      <c r="W25" t="str">
        <f t="shared" si="7"/>
        <v xml:space="preserve">xxx </v>
      </c>
      <c r="X25" t="str">
        <f>VLOOKUP(W25,Cleaned_Ticket!$L$1:$M$37,2,FALSE)</f>
        <v xml:space="preserve">xxx </v>
      </c>
    </row>
    <row r="26" spans="1:24" x14ac:dyDescent="0.2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1"/>
        <v>S</v>
      </c>
      <c r="N26">
        <f>IF(J26="",MEDIAN(Fare),J26)</f>
        <v>35.5</v>
      </c>
      <c r="O26" s="4">
        <f>IF(F26="",SUMIFS(Ave_Age,Pclass_Age,C26,Sex_Age,E26),F26)</f>
        <v>28</v>
      </c>
      <c r="P26">
        <f t="shared" si="2"/>
        <v>1</v>
      </c>
      <c r="Q26" t="str">
        <f t="shared" si="3"/>
        <v>A</v>
      </c>
      <c r="R26">
        <f t="shared" si="4"/>
        <v>1</v>
      </c>
      <c r="S26">
        <f t="shared" si="5"/>
        <v>1</v>
      </c>
      <c r="T26" t="s">
        <v>1754</v>
      </c>
      <c r="U26" t="str">
        <f>VLOOKUP(T26,Cleaning_title!$A$1:$B$20,2,)</f>
        <v>Mr</v>
      </c>
      <c r="V26" t="str">
        <f t="shared" si="6"/>
        <v xml:space="preserve">xxx </v>
      </c>
      <c r="W26" t="str">
        <f t="shared" si="7"/>
        <v xml:space="preserve">xxx </v>
      </c>
      <c r="X26" t="str">
        <f>VLOOKUP(W26,Cleaned_Ticket!$L$1:$M$37,2,FALSE)</f>
        <v xml:space="preserve">xxx </v>
      </c>
    </row>
    <row r="27" spans="1:24" x14ac:dyDescent="0.2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1"/>
        <v>S</v>
      </c>
      <c r="N27">
        <f>IF(J27="",MEDIAN(Fare),J27)</f>
        <v>21.074999999999999</v>
      </c>
      <c r="O27" s="4">
        <f>IF(F27="",SUMIFS(Ave_Age,Pclass_Age,C27,Sex_Age,E27),F27)</f>
        <v>8</v>
      </c>
      <c r="P27">
        <f t="shared" si="2"/>
        <v>0</v>
      </c>
      <c r="Q27" t="str">
        <f t="shared" si="3"/>
        <v>M</v>
      </c>
      <c r="R27">
        <f t="shared" si="4"/>
        <v>5</v>
      </c>
      <c r="S27">
        <f t="shared" si="5"/>
        <v>0</v>
      </c>
      <c r="T27" t="s">
        <v>1756</v>
      </c>
      <c r="U27" t="str">
        <f>VLOOKUP(T27,Cleaning_title!$A$1:$B$20,2,)</f>
        <v>Miss</v>
      </c>
      <c r="V27" t="str">
        <f t="shared" si="6"/>
        <v xml:space="preserve">xxx </v>
      </c>
      <c r="W27" t="str">
        <f t="shared" si="7"/>
        <v xml:space="preserve">xxx </v>
      </c>
      <c r="X27" t="str">
        <f>VLOOKUP(W27,Cleaned_Ticket!$L$1:$M$37,2,FALSE)</f>
        <v xml:space="preserve">xxx </v>
      </c>
    </row>
    <row r="28" spans="1:24" x14ac:dyDescent="0.2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1"/>
        <v>S</v>
      </c>
      <c r="N28">
        <f>IF(J28="",MEDIAN(Fare),J28)</f>
        <v>31.387499999999999</v>
      </c>
      <c r="O28" s="4">
        <f>IF(F28="",SUMIFS(Ave_Age,Pclass_Age,C28,Sex_Age,E28),F28)</f>
        <v>38</v>
      </c>
      <c r="P28">
        <f t="shared" si="2"/>
        <v>0</v>
      </c>
      <c r="Q28" t="str">
        <f t="shared" si="3"/>
        <v>M</v>
      </c>
      <c r="R28">
        <f t="shared" si="4"/>
        <v>7</v>
      </c>
      <c r="S28">
        <f t="shared" si="5"/>
        <v>0</v>
      </c>
      <c r="T28" t="s">
        <v>1755</v>
      </c>
      <c r="U28" t="str">
        <f>VLOOKUP(T28,Cleaning_title!$A$1:$B$20,2,)</f>
        <v>Mrs</v>
      </c>
      <c r="V28" t="str">
        <f t="shared" si="6"/>
        <v xml:space="preserve">xxx </v>
      </c>
      <c r="W28" t="str">
        <f t="shared" si="7"/>
        <v xml:space="preserve">xxx </v>
      </c>
      <c r="X28" t="str">
        <f>VLOOKUP(W28,Cleaned_Ticket!$L$1:$M$37,2,FALSE)</f>
        <v xml:space="preserve">xxx </v>
      </c>
    </row>
    <row r="29" spans="1:24" x14ac:dyDescent="0.2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1"/>
        <v>C</v>
      </c>
      <c r="N29">
        <f>IF(J29="",MEDIAN(Fare),J29)</f>
        <v>7.2249999999999996</v>
      </c>
      <c r="O29" s="4">
        <f>IF(F29="",SUMIFS(Ave_Age,Pclass_Age,C29,Sex_Age,E29),F29)</f>
        <v>25.962263610315187</v>
      </c>
      <c r="P29">
        <f t="shared" si="2"/>
        <v>1</v>
      </c>
      <c r="Q29" t="str">
        <f t="shared" si="3"/>
        <v>M</v>
      </c>
      <c r="R29">
        <f t="shared" si="4"/>
        <v>1</v>
      </c>
      <c r="S29">
        <f t="shared" si="5"/>
        <v>1</v>
      </c>
      <c r="T29" t="s">
        <v>1754</v>
      </c>
      <c r="U29" t="str">
        <f>VLOOKUP(T29,Cleaning_title!$A$1:$B$20,2,)</f>
        <v>Mr</v>
      </c>
      <c r="V29" t="str">
        <f t="shared" si="6"/>
        <v xml:space="preserve">xxx </v>
      </c>
      <c r="W29" t="str">
        <f t="shared" si="7"/>
        <v xml:space="preserve">xxx </v>
      </c>
      <c r="X29" t="str">
        <f>VLOOKUP(W29,Cleaned_Ticket!$L$1:$M$37,2,FALSE)</f>
        <v xml:space="preserve">xxx </v>
      </c>
    </row>
    <row r="30" spans="1:24" x14ac:dyDescent="0.2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1"/>
        <v>S</v>
      </c>
      <c r="N30">
        <f>IF(J30="",MEDIAN(Fare),J30)</f>
        <v>263</v>
      </c>
      <c r="O30" s="4">
        <f>IF(F30="",SUMIFS(Ave_Age,Pclass_Age,C30,Sex_Age,E30),F30)</f>
        <v>19</v>
      </c>
      <c r="P30">
        <f t="shared" si="2"/>
        <v>1</v>
      </c>
      <c r="Q30" t="str">
        <f t="shared" si="3"/>
        <v>C</v>
      </c>
      <c r="R30">
        <f t="shared" si="4"/>
        <v>6</v>
      </c>
      <c r="S30">
        <f t="shared" si="5"/>
        <v>0</v>
      </c>
      <c r="T30" t="s">
        <v>1754</v>
      </c>
      <c r="U30" t="str">
        <f>VLOOKUP(T30,Cleaning_title!$A$1:$B$20,2,)</f>
        <v>Mr</v>
      </c>
      <c r="V30" t="str">
        <f t="shared" si="6"/>
        <v xml:space="preserve">xxx </v>
      </c>
      <c r="W30" t="str">
        <f t="shared" si="7"/>
        <v xml:space="preserve">xxx </v>
      </c>
      <c r="X30" t="str">
        <f>VLOOKUP(W30,Cleaned_Ticket!$L$1:$M$37,2,FALSE)</f>
        <v xml:space="preserve">xxx </v>
      </c>
    </row>
    <row r="31" spans="1:24" x14ac:dyDescent="0.2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1"/>
        <v>Q</v>
      </c>
      <c r="N31">
        <f>IF(J31="",MEDIAN(Fare),J31)</f>
        <v>7.8792</v>
      </c>
      <c r="O31" s="4">
        <f>IF(F31="",SUMIFS(Ave_Age,Pclass_Age,C31,Sex_Age,E31),F31)</f>
        <v>22.185328947368422</v>
      </c>
      <c r="P31">
        <f t="shared" si="2"/>
        <v>0</v>
      </c>
      <c r="Q31" t="str">
        <f t="shared" si="3"/>
        <v>M</v>
      </c>
      <c r="R31">
        <f t="shared" si="4"/>
        <v>1</v>
      </c>
      <c r="S31">
        <f t="shared" si="5"/>
        <v>1</v>
      </c>
      <c r="T31" t="s">
        <v>1756</v>
      </c>
      <c r="U31" t="str">
        <f>VLOOKUP(T31,Cleaning_title!$A$1:$B$20,2,)</f>
        <v>Miss</v>
      </c>
      <c r="V31" t="str">
        <f t="shared" si="6"/>
        <v xml:space="preserve">xxx </v>
      </c>
      <c r="W31" t="str">
        <f t="shared" si="7"/>
        <v xml:space="preserve">xxx </v>
      </c>
      <c r="X31" t="str">
        <f>VLOOKUP(W31,Cleaned_Ticket!$L$1:$M$37,2,FALSE)</f>
        <v xml:space="preserve">xxx </v>
      </c>
    </row>
    <row r="32" spans="1:24" x14ac:dyDescent="0.2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1"/>
        <v>S</v>
      </c>
      <c r="N32">
        <f>IF(J32="",MEDIAN(Fare),J32)</f>
        <v>7.8958000000000004</v>
      </c>
      <c r="O32" s="4">
        <f>IF(F32="",SUMIFS(Ave_Age,Pclass_Age,C32,Sex_Age,E32),F32)</f>
        <v>25.962263610315187</v>
      </c>
      <c r="P32">
        <f t="shared" si="2"/>
        <v>1</v>
      </c>
      <c r="Q32" t="str">
        <f t="shared" si="3"/>
        <v>M</v>
      </c>
      <c r="R32">
        <f t="shared" si="4"/>
        <v>1</v>
      </c>
      <c r="S32">
        <f t="shared" si="5"/>
        <v>1</v>
      </c>
      <c r="T32" t="s">
        <v>1754</v>
      </c>
      <c r="U32" t="str">
        <f>VLOOKUP(T32,Cleaning_title!$A$1:$B$20,2,)</f>
        <v>Mr</v>
      </c>
      <c r="V32" t="str">
        <f t="shared" si="6"/>
        <v xml:space="preserve">xxx </v>
      </c>
      <c r="W32" t="str">
        <f t="shared" si="7"/>
        <v xml:space="preserve">xxx </v>
      </c>
      <c r="X32" t="str">
        <f>VLOOKUP(W32,Cleaned_Ticket!$L$1:$M$37,2,FALSE)</f>
        <v xml:space="preserve">xxx </v>
      </c>
    </row>
    <row r="33" spans="1:24" x14ac:dyDescent="0.2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1"/>
        <v>C</v>
      </c>
      <c r="N33">
        <f>IF(J33="",MEDIAN(Fare),J33)</f>
        <v>27.720800000000001</v>
      </c>
      <c r="O33" s="4">
        <f>IF(F33="",SUMIFS(Ave_Age,Pclass_Age,C33,Sex_Age,E33),F33)</f>
        <v>40</v>
      </c>
      <c r="P33">
        <f t="shared" si="2"/>
        <v>1</v>
      </c>
      <c r="Q33" t="str">
        <f t="shared" si="3"/>
        <v>M</v>
      </c>
      <c r="R33">
        <f t="shared" si="4"/>
        <v>1</v>
      </c>
      <c r="S33">
        <f t="shared" si="5"/>
        <v>1</v>
      </c>
      <c r="T33" t="s">
        <v>1758</v>
      </c>
      <c r="U33" t="str">
        <f>VLOOKUP(T33,Cleaning_title!$A$1:$B$20,2,)</f>
        <v>Royalty</v>
      </c>
      <c r="V33" t="str">
        <f t="shared" si="6"/>
        <v>PC 17601</v>
      </c>
      <c r="W33" t="str">
        <f t="shared" si="7"/>
        <v xml:space="preserve">PC </v>
      </c>
      <c r="X33" t="str">
        <f>VLOOKUP(W33,Cleaned_Ticket!$L$1:$M$37,2,FALSE)</f>
        <v xml:space="preserve">PC </v>
      </c>
    </row>
    <row r="34" spans="1:24" x14ac:dyDescent="0.2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1"/>
        <v>C</v>
      </c>
      <c r="N34">
        <f>IF(J34="",MEDIAN(Fare),J34)</f>
        <v>146.52080000000001</v>
      </c>
      <c r="O34" s="4">
        <f>IF(F34="",SUMIFS(Ave_Age,Pclass_Age,C34,Sex_Age,E34),F34)</f>
        <v>37.037593984962406</v>
      </c>
      <c r="P34">
        <f t="shared" si="2"/>
        <v>0</v>
      </c>
      <c r="Q34" t="str">
        <f t="shared" si="3"/>
        <v>B</v>
      </c>
      <c r="R34">
        <f t="shared" si="4"/>
        <v>2</v>
      </c>
      <c r="S34">
        <f t="shared" si="5"/>
        <v>0</v>
      </c>
      <c r="T34" t="s">
        <v>1755</v>
      </c>
      <c r="U34" t="str">
        <f>VLOOKUP(T34,Cleaning_title!$A$1:$B$20,2,)</f>
        <v>Mrs</v>
      </c>
      <c r="V34" t="str">
        <f t="shared" si="6"/>
        <v>PC 17569</v>
      </c>
      <c r="W34" t="str">
        <f t="shared" si="7"/>
        <v xml:space="preserve">PC </v>
      </c>
      <c r="X34" t="str">
        <f>VLOOKUP(W34,Cleaned_Ticket!$L$1:$M$37,2,FALSE)</f>
        <v xml:space="preserve">PC </v>
      </c>
    </row>
    <row r="35" spans="1:24" x14ac:dyDescent="0.2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1"/>
        <v>Q</v>
      </c>
      <c r="N35">
        <f>IF(J35="",MEDIAN(Fare),J35)</f>
        <v>7.75</v>
      </c>
      <c r="O35" s="4">
        <f>IF(F35="",SUMIFS(Ave_Age,Pclass_Age,C35,Sex_Age,E35),F35)</f>
        <v>22.185328947368422</v>
      </c>
      <c r="P35">
        <f t="shared" si="2"/>
        <v>0</v>
      </c>
      <c r="Q35" t="str">
        <f t="shared" si="3"/>
        <v>M</v>
      </c>
      <c r="R35">
        <f t="shared" si="4"/>
        <v>1</v>
      </c>
      <c r="S35">
        <f t="shared" si="5"/>
        <v>1</v>
      </c>
      <c r="T35" t="s">
        <v>1756</v>
      </c>
      <c r="U35" t="str">
        <f>VLOOKUP(T35,Cleaning_title!$A$1:$B$20,2,)</f>
        <v>Miss</v>
      </c>
      <c r="V35" t="str">
        <f t="shared" si="6"/>
        <v xml:space="preserve">xxx </v>
      </c>
      <c r="W35" t="str">
        <f t="shared" si="7"/>
        <v xml:space="preserve">xxx </v>
      </c>
      <c r="X35" t="str">
        <f>VLOOKUP(W35,Cleaned_Ticket!$L$1:$M$37,2,FALSE)</f>
        <v xml:space="preserve">xxx </v>
      </c>
    </row>
    <row r="36" spans="1:24" x14ac:dyDescent="0.2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1"/>
        <v>S</v>
      </c>
      <c r="N36">
        <f>IF(J36="",MEDIAN(Fare),J36)</f>
        <v>10.5</v>
      </c>
      <c r="O36" s="4">
        <f>IF(F36="",SUMIFS(Ave_Age,Pclass_Age,C36,Sex_Age,E36),F36)</f>
        <v>66</v>
      </c>
      <c r="P36">
        <f t="shared" si="2"/>
        <v>1</v>
      </c>
      <c r="Q36" t="str">
        <f t="shared" si="3"/>
        <v>M</v>
      </c>
      <c r="R36">
        <f t="shared" si="4"/>
        <v>1</v>
      </c>
      <c r="S36">
        <f t="shared" si="5"/>
        <v>1</v>
      </c>
      <c r="T36" t="s">
        <v>1754</v>
      </c>
      <c r="U36" t="str">
        <f>VLOOKUP(T36,Cleaning_title!$A$1:$B$20,2,)</f>
        <v>Mr</v>
      </c>
      <c r="V36" t="str">
        <f t="shared" si="6"/>
        <v>CA 24579</v>
      </c>
      <c r="W36" t="str">
        <f t="shared" si="7"/>
        <v xml:space="preserve">CA </v>
      </c>
      <c r="X36" t="str">
        <f>VLOOKUP(W36,Cleaned_Ticket!$L$1:$M$37,2,FALSE)</f>
        <v xml:space="preserve">CA </v>
      </c>
    </row>
    <row r="37" spans="1:24" x14ac:dyDescent="0.2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1"/>
        <v>C</v>
      </c>
      <c r="N37">
        <f>IF(J37="",MEDIAN(Fare),J37)</f>
        <v>82.1708</v>
      </c>
      <c r="O37" s="4">
        <f>IF(F37="",SUMIFS(Ave_Age,Pclass_Age,C37,Sex_Age,E37),F37)</f>
        <v>28</v>
      </c>
      <c r="P37">
        <f t="shared" si="2"/>
        <v>1</v>
      </c>
      <c r="Q37" t="str">
        <f t="shared" si="3"/>
        <v>M</v>
      </c>
      <c r="R37">
        <f t="shared" si="4"/>
        <v>2</v>
      </c>
      <c r="S37">
        <f t="shared" si="5"/>
        <v>0</v>
      </c>
      <c r="T37" t="s">
        <v>1754</v>
      </c>
      <c r="U37" t="str">
        <f>VLOOKUP(T37,Cleaning_title!$A$1:$B$20,2,)</f>
        <v>Mr</v>
      </c>
      <c r="V37" t="str">
        <f t="shared" si="6"/>
        <v>PC 17604</v>
      </c>
      <c r="W37" t="str">
        <f t="shared" si="7"/>
        <v xml:space="preserve">PC </v>
      </c>
      <c r="X37" t="str">
        <f>VLOOKUP(W37,Cleaned_Ticket!$L$1:$M$37,2,FALSE)</f>
        <v xml:space="preserve">PC </v>
      </c>
    </row>
    <row r="38" spans="1:24" x14ac:dyDescent="0.2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1"/>
        <v>S</v>
      </c>
      <c r="N38">
        <f>IF(J38="",MEDIAN(Fare),J38)</f>
        <v>52</v>
      </c>
      <c r="O38" s="4">
        <f>IF(F38="",SUMIFS(Ave_Age,Pclass_Age,C38,Sex_Age,E38),F38)</f>
        <v>42</v>
      </c>
      <c r="P38">
        <f t="shared" si="2"/>
        <v>1</v>
      </c>
      <c r="Q38" t="str">
        <f t="shared" si="3"/>
        <v>M</v>
      </c>
      <c r="R38">
        <f t="shared" si="4"/>
        <v>2</v>
      </c>
      <c r="S38">
        <f t="shared" si="5"/>
        <v>0</v>
      </c>
      <c r="T38" t="s">
        <v>1754</v>
      </c>
      <c r="U38" t="str">
        <f>VLOOKUP(T38,Cleaning_title!$A$1:$B$20,2,)</f>
        <v>Mr</v>
      </c>
      <c r="V38" t="str">
        <f t="shared" si="6"/>
        <v xml:space="preserve">xxx </v>
      </c>
      <c r="W38" t="str">
        <f t="shared" si="7"/>
        <v xml:space="preserve">xxx </v>
      </c>
      <c r="X38" t="str">
        <f>VLOOKUP(W38,Cleaned_Ticket!$L$1:$M$37,2,FALSE)</f>
        <v xml:space="preserve">xxx </v>
      </c>
    </row>
    <row r="39" spans="1:24" x14ac:dyDescent="0.2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1"/>
        <v>C</v>
      </c>
      <c r="N39">
        <f>IF(J39="",MEDIAN(Fare),J39)</f>
        <v>7.2291999999999996</v>
      </c>
      <c r="O39" s="4">
        <f>IF(F39="",SUMIFS(Ave_Age,Pclass_Age,C39,Sex_Age,E39),F39)</f>
        <v>25.962263610315187</v>
      </c>
      <c r="P39">
        <f t="shared" si="2"/>
        <v>1</v>
      </c>
      <c r="Q39" t="str">
        <f t="shared" si="3"/>
        <v>M</v>
      </c>
      <c r="R39">
        <f t="shared" si="4"/>
        <v>1</v>
      </c>
      <c r="S39">
        <f t="shared" si="5"/>
        <v>1</v>
      </c>
      <c r="T39" t="s">
        <v>1754</v>
      </c>
      <c r="U39" t="str">
        <f>VLOOKUP(T39,Cleaning_title!$A$1:$B$20,2,)</f>
        <v>Mr</v>
      </c>
      <c r="V39" t="str">
        <f t="shared" si="6"/>
        <v xml:space="preserve">xxx </v>
      </c>
      <c r="W39" t="str">
        <f t="shared" si="7"/>
        <v xml:space="preserve">xxx </v>
      </c>
      <c r="X39" t="str">
        <f>VLOOKUP(W39,Cleaned_Ticket!$L$1:$M$37,2,FALSE)</f>
        <v xml:space="preserve">xxx </v>
      </c>
    </row>
    <row r="40" spans="1:24" x14ac:dyDescent="0.2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1"/>
        <v>S</v>
      </c>
      <c r="N40">
        <f>IF(J40="",MEDIAN(Fare),J40)</f>
        <v>8.0500000000000007</v>
      </c>
      <c r="O40" s="4">
        <f>IF(F40="",SUMIFS(Ave_Age,Pclass_Age,C40,Sex_Age,E40),F40)</f>
        <v>21</v>
      </c>
      <c r="P40">
        <f t="shared" si="2"/>
        <v>1</v>
      </c>
      <c r="Q40" t="str">
        <f t="shared" si="3"/>
        <v>M</v>
      </c>
      <c r="R40">
        <f t="shared" si="4"/>
        <v>1</v>
      </c>
      <c r="S40">
        <f t="shared" si="5"/>
        <v>1</v>
      </c>
      <c r="T40" t="s">
        <v>1754</v>
      </c>
      <c r="U40" t="str">
        <f>VLOOKUP(T40,Cleaning_title!$A$1:$B$20,2,)</f>
        <v>Mr</v>
      </c>
      <c r="V40" t="str">
        <f t="shared" si="6"/>
        <v>A5 2152</v>
      </c>
      <c r="W40" t="str">
        <f t="shared" si="7"/>
        <v xml:space="preserve">A5 </v>
      </c>
      <c r="X40" t="str">
        <f>VLOOKUP(W40,Cleaned_Ticket!$L$1:$M$37,2,FALSE)</f>
        <v xml:space="preserve">A5 </v>
      </c>
    </row>
    <row r="41" spans="1:24" x14ac:dyDescent="0.2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1"/>
        <v>S</v>
      </c>
      <c r="N41">
        <f>IF(J41="",MEDIAN(Fare),J41)</f>
        <v>18</v>
      </c>
      <c r="O41" s="4">
        <f>IF(F41="",SUMIFS(Ave_Age,Pclass_Age,C41,Sex_Age,E41),F41)</f>
        <v>18</v>
      </c>
      <c r="P41">
        <f t="shared" si="2"/>
        <v>0</v>
      </c>
      <c r="Q41" t="str">
        <f t="shared" si="3"/>
        <v>M</v>
      </c>
      <c r="R41">
        <f t="shared" si="4"/>
        <v>3</v>
      </c>
      <c r="S41">
        <f t="shared" si="5"/>
        <v>0</v>
      </c>
      <c r="T41" t="s">
        <v>1756</v>
      </c>
      <c r="U41" t="str">
        <f>VLOOKUP(T41,Cleaning_title!$A$1:$B$20,2,)</f>
        <v>Miss</v>
      </c>
      <c r="V41" t="str">
        <f t="shared" si="6"/>
        <v xml:space="preserve">xxx </v>
      </c>
      <c r="W41" t="str">
        <f t="shared" si="7"/>
        <v xml:space="preserve">xxx </v>
      </c>
      <c r="X41" t="str">
        <f>VLOOKUP(W41,Cleaned_Ticket!$L$1:$M$37,2,FALSE)</f>
        <v xml:space="preserve">xxx </v>
      </c>
    </row>
    <row r="42" spans="1:24" x14ac:dyDescent="0.2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1"/>
        <v>C</v>
      </c>
      <c r="N42">
        <f>IF(J42="",MEDIAN(Fare),J42)</f>
        <v>11.2417</v>
      </c>
      <c r="O42" s="4">
        <f>IF(F42="",SUMIFS(Ave_Age,Pclass_Age,C42,Sex_Age,E42),F42)</f>
        <v>14</v>
      </c>
      <c r="P42">
        <f t="shared" si="2"/>
        <v>0</v>
      </c>
      <c r="Q42" t="str">
        <f t="shared" si="3"/>
        <v>M</v>
      </c>
      <c r="R42">
        <f t="shared" si="4"/>
        <v>2</v>
      </c>
      <c r="S42">
        <f t="shared" si="5"/>
        <v>0</v>
      </c>
      <c r="T42" t="s">
        <v>1756</v>
      </c>
      <c r="U42" t="str">
        <f>VLOOKUP(T42,Cleaning_title!$A$1:$B$20,2,)</f>
        <v>Miss</v>
      </c>
      <c r="V42" t="str">
        <f t="shared" si="6"/>
        <v xml:space="preserve">xxx </v>
      </c>
      <c r="W42" t="str">
        <f t="shared" si="7"/>
        <v xml:space="preserve">xxx </v>
      </c>
      <c r="X42" t="str">
        <f>VLOOKUP(W42,Cleaned_Ticket!$L$1:$M$37,2,FALSE)</f>
        <v xml:space="preserve">xxx </v>
      </c>
    </row>
    <row r="43" spans="1:24" x14ac:dyDescent="0.2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1"/>
        <v>S</v>
      </c>
      <c r="N43">
        <f>IF(J43="",MEDIAN(Fare),J43)</f>
        <v>9.4749999999999996</v>
      </c>
      <c r="O43" s="4">
        <f>IF(F43="",SUMIFS(Ave_Age,Pclass_Age,C43,Sex_Age,E43),F43)</f>
        <v>40</v>
      </c>
      <c r="P43">
        <f t="shared" si="2"/>
        <v>0</v>
      </c>
      <c r="Q43" t="str">
        <f t="shared" si="3"/>
        <v>M</v>
      </c>
      <c r="R43">
        <f t="shared" si="4"/>
        <v>2</v>
      </c>
      <c r="S43">
        <f t="shared" si="5"/>
        <v>0</v>
      </c>
      <c r="T43" t="s">
        <v>1755</v>
      </c>
      <c r="U43" t="str">
        <f>VLOOKUP(T43,Cleaning_title!$A$1:$B$20,2,)</f>
        <v>Mrs</v>
      </c>
      <c r="V43" t="str">
        <f t="shared" si="6"/>
        <v xml:space="preserve">xxx </v>
      </c>
      <c r="W43" t="str">
        <f t="shared" si="7"/>
        <v xml:space="preserve">xxx </v>
      </c>
      <c r="X43" t="str">
        <f>VLOOKUP(W43,Cleaned_Ticket!$L$1:$M$37,2,FALSE)</f>
        <v xml:space="preserve">xxx </v>
      </c>
    </row>
    <row r="44" spans="1:24" x14ac:dyDescent="0.2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1"/>
        <v>S</v>
      </c>
      <c r="N44">
        <f>IF(J44="",MEDIAN(Fare),J44)</f>
        <v>21</v>
      </c>
      <c r="O44" s="4">
        <f>IF(F44="",SUMIFS(Ave_Age,Pclass_Age,C44,Sex_Age,E44),F44)</f>
        <v>27</v>
      </c>
      <c r="P44">
        <f t="shared" si="2"/>
        <v>0</v>
      </c>
      <c r="Q44" t="str">
        <f t="shared" si="3"/>
        <v>M</v>
      </c>
      <c r="R44">
        <f t="shared" si="4"/>
        <v>2</v>
      </c>
      <c r="S44">
        <f t="shared" si="5"/>
        <v>0</v>
      </c>
      <c r="T44" t="s">
        <v>1755</v>
      </c>
      <c r="U44" t="str">
        <f>VLOOKUP(T44,Cleaning_title!$A$1:$B$20,2,)</f>
        <v>Mrs</v>
      </c>
      <c r="V44" t="str">
        <f t="shared" si="6"/>
        <v xml:space="preserve">xxx </v>
      </c>
      <c r="W44" t="str">
        <f t="shared" si="7"/>
        <v xml:space="preserve">xxx </v>
      </c>
      <c r="X44" t="str">
        <f>VLOOKUP(W44,Cleaned_Ticket!$L$1:$M$37,2,FALSE)</f>
        <v xml:space="preserve">xxx </v>
      </c>
    </row>
    <row r="45" spans="1:24" x14ac:dyDescent="0.2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1"/>
        <v>C</v>
      </c>
      <c r="N45">
        <f>IF(J45="",MEDIAN(Fare),J45)</f>
        <v>7.8958000000000004</v>
      </c>
      <c r="O45" s="4">
        <f>IF(F45="",SUMIFS(Ave_Age,Pclass_Age,C45,Sex_Age,E45),F45)</f>
        <v>25.962263610315187</v>
      </c>
      <c r="P45">
        <f t="shared" si="2"/>
        <v>1</v>
      </c>
      <c r="Q45" t="str">
        <f t="shared" si="3"/>
        <v>M</v>
      </c>
      <c r="R45">
        <f t="shared" si="4"/>
        <v>1</v>
      </c>
      <c r="S45">
        <f t="shared" si="5"/>
        <v>1</v>
      </c>
      <c r="T45" t="s">
        <v>1754</v>
      </c>
      <c r="U45" t="str">
        <f>VLOOKUP(T45,Cleaning_title!$A$1:$B$20,2,)</f>
        <v>Mr</v>
      </c>
      <c r="V45" t="str">
        <f t="shared" si="6"/>
        <v xml:space="preserve">xxx </v>
      </c>
      <c r="W45" t="str">
        <f t="shared" si="7"/>
        <v xml:space="preserve">xxx </v>
      </c>
      <c r="X45" t="str">
        <f>VLOOKUP(W45,Cleaned_Ticket!$L$1:$M$37,2,FALSE)</f>
        <v xml:space="preserve">xxx </v>
      </c>
    </row>
    <row r="46" spans="1:24" x14ac:dyDescent="0.2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1"/>
        <v>C</v>
      </c>
      <c r="N46">
        <f>IF(J46="",MEDIAN(Fare),J46)</f>
        <v>41.5792</v>
      </c>
      <c r="O46" s="4">
        <f>IF(F46="",SUMIFS(Ave_Age,Pclass_Age,C46,Sex_Age,E46),F46)</f>
        <v>3</v>
      </c>
      <c r="P46">
        <f t="shared" si="2"/>
        <v>0</v>
      </c>
      <c r="Q46" t="str">
        <f t="shared" si="3"/>
        <v>M</v>
      </c>
      <c r="R46">
        <f t="shared" si="4"/>
        <v>4</v>
      </c>
      <c r="S46">
        <f t="shared" si="5"/>
        <v>0</v>
      </c>
      <c r="T46" t="s">
        <v>1756</v>
      </c>
      <c r="U46" t="str">
        <f>VLOOKUP(T46,Cleaning_title!$A$1:$B$20,2,)</f>
        <v>Miss</v>
      </c>
      <c r="V46" t="str">
        <f t="shared" si="6"/>
        <v>SCParis 2123</v>
      </c>
      <c r="W46" t="str">
        <f t="shared" si="7"/>
        <v xml:space="preserve">SCParis </v>
      </c>
      <c r="X46" t="str">
        <f>VLOOKUP(W46,Cleaned_Ticket!$L$1:$M$37,2,FALSE)</f>
        <v xml:space="preserve">SCParis </v>
      </c>
    </row>
    <row r="47" spans="1:24" x14ac:dyDescent="0.2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1"/>
        <v>Q</v>
      </c>
      <c r="N47">
        <f>IF(J47="",MEDIAN(Fare),J47)</f>
        <v>7.8792</v>
      </c>
      <c r="O47" s="4">
        <f>IF(F47="",SUMIFS(Ave_Age,Pclass_Age,C47,Sex_Age,E47),F47)</f>
        <v>19</v>
      </c>
      <c r="P47">
        <f t="shared" si="2"/>
        <v>0</v>
      </c>
      <c r="Q47" t="str">
        <f t="shared" si="3"/>
        <v>M</v>
      </c>
      <c r="R47">
        <f t="shared" si="4"/>
        <v>1</v>
      </c>
      <c r="S47">
        <f t="shared" si="5"/>
        <v>1</v>
      </c>
      <c r="T47" t="s">
        <v>1756</v>
      </c>
      <c r="U47" t="str">
        <f>VLOOKUP(T47,Cleaning_title!$A$1:$B$20,2,)</f>
        <v>Miss</v>
      </c>
      <c r="V47" t="str">
        <f t="shared" si="6"/>
        <v xml:space="preserve">xxx </v>
      </c>
      <c r="W47" t="str">
        <f t="shared" si="7"/>
        <v xml:space="preserve">xxx </v>
      </c>
      <c r="X47" t="str">
        <f>VLOOKUP(W47,Cleaned_Ticket!$L$1:$M$37,2,FALSE)</f>
        <v xml:space="preserve">xxx </v>
      </c>
    </row>
    <row r="48" spans="1:24" x14ac:dyDescent="0.2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1"/>
        <v>S</v>
      </c>
      <c r="N48">
        <f>IF(J48="",MEDIAN(Fare),J48)</f>
        <v>8.0500000000000007</v>
      </c>
      <c r="O48" s="4">
        <f>IF(F48="",SUMIFS(Ave_Age,Pclass_Age,C48,Sex_Age,E48),F48)</f>
        <v>25.962263610315187</v>
      </c>
      <c r="P48">
        <f t="shared" si="2"/>
        <v>1</v>
      </c>
      <c r="Q48" t="str">
        <f t="shared" si="3"/>
        <v>M</v>
      </c>
      <c r="R48">
        <f t="shared" si="4"/>
        <v>1</v>
      </c>
      <c r="S48">
        <f t="shared" si="5"/>
        <v>1</v>
      </c>
      <c r="T48" t="s">
        <v>1754</v>
      </c>
      <c r="U48" t="str">
        <f>VLOOKUP(T48,Cleaning_title!$A$1:$B$20,2,)</f>
        <v>Mr</v>
      </c>
      <c r="V48" t="str">
        <f t="shared" si="6"/>
        <v>SCA4 23567</v>
      </c>
      <c r="W48" t="str">
        <f t="shared" si="7"/>
        <v xml:space="preserve">SCA4 </v>
      </c>
      <c r="X48" t="str">
        <f>VLOOKUP(W48,Cleaned_Ticket!$L$1:$M$37,2,FALSE)</f>
        <v xml:space="preserve">SCA4 </v>
      </c>
    </row>
    <row r="49" spans="1:24" x14ac:dyDescent="0.2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1"/>
        <v>Q</v>
      </c>
      <c r="N49">
        <f>IF(J49="",MEDIAN(Fare),J49)</f>
        <v>15.5</v>
      </c>
      <c r="O49" s="4">
        <f>IF(F49="",SUMIFS(Ave_Age,Pclass_Age,C49,Sex_Age,E49),F49)</f>
        <v>25.962263610315187</v>
      </c>
      <c r="P49">
        <f t="shared" si="2"/>
        <v>1</v>
      </c>
      <c r="Q49" t="str">
        <f t="shared" si="3"/>
        <v>M</v>
      </c>
      <c r="R49">
        <f t="shared" si="4"/>
        <v>2</v>
      </c>
      <c r="S49">
        <f t="shared" si="5"/>
        <v>0</v>
      </c>
      <c r="T49" t="s">
        <v>1754</v>
      </c>
      <c r="U49" t="str">
        <f>VLOOKUP(T49,Cleaning_title!$A$1:$B$20,2,)</f>
        <v>Mr</v>
      </c>
      <c r="V49" t="str">
        <f t="shared" si="6"/>
        <v xml:space="preserve">xxx </v>
      </c>
      <c r="W49" t="str">
        <f t="shared" si="7"/>
        <v xml:space="preserve">xxx </v>
      </c>
      <c r="X49" t="str">
        <f>VLOOKUP(W49,Cleaned_Ticket!$L$1:$M$37,2,FALSE)</f>
        <v xml:space="preserve">xxx </v>
      </c>
    </row>
    <row r="50" spans="1:24" x14ac:dyDescent="0.2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1"/>
        <v>Q</v>
      </c>
      <c r="N50">
        <f>IF(J50="",MEDIAN(Fare),J50)</f>
        <v>7.75</v>
      </c>
      <c r="O50" s="4">
        <f>IF(F50="",SUMIFS(Ave_Age,Pclass_Age,C50,Sex_Age,E50),F50)</f>
        <v>22.185328947368422</v>
      </c>
      <c r="P50">
        <f t="shared" si="2"/>
        <v>0</v>
      </c>
      <c r="Q50" t="str">
        <f t="shared" si="3"/>
        <v>M</v>
      </c>
      <c r="R50">
        <f t="shared" si="4"/>
        <v>1</v>
      </c>
      <c r="S50">
        <f t="shared" si="5"/>
        <v>1</v>
      </c>
      <c r="T50" t="s">
        <v>1756</v>
      </c>
      <c r="U50" t="str">
        <f>VLOOKUP(T50,Cleaning_title!$A$1:$B$20,2,)</f>
        <v>Miss</v>
      </c>
      <c r="V50" t="str">
        <f t="shared" si="6"/>
        <v xml:space="preserve">xxx </v>
      </c>
      <c r="W50" t="str">
        <f t="shared" si="7"/>
        <v xml:space="preserve">xxx </v>
      </c>
      <c r="X50" t="str">
        <f>VLOOKUP(W50,Cleaned_Ticket!$L$1:$M$37,2,FALSE)</f>
        <v xml:space="preserve">xxx </v>
      </c>
    </row>
    <row r="51" spans="1:24" x14ac:dyDescent="0.2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1"/>
        <v>C</v>
      </c>
      <c r="N51">
        <f>IF(J51="",MEDIAN(Fare),J51)</f>
        <v>21.679200000000002</v>
      </c>
      <c r="O51" s="4">
        <f>IF(F51="",SUMIFS(Ave_Age,Pclass_Age,C51,Sex_Age,E51),F51)</f>
        <v>25.962263610315187</v>
      </c>
      <c r="P51">
        <f t="shared" si="2"/>
        <v>1</v>
      </c>
      <c r="Q51" t="str">
        <f t="shared" si="3"/>
        <v>M</v>
      </c>
      <c r="R51">
        <f t="shared" si="4"/>
        <v>3</v>
      </c>
      <c r="S51">
        <f t="shared" si="5"/>
        <v>0</v>
      </c>
      <c r="T51" t="s">
        <v>1754</v>
      </c>
      <c r="U51" t="str">
        <f>VLOOKUP(T51,Cleaning_title!$A$1:$B$20,2,)</f>
        <v>Mr</v>
      </c>
      <c r="V51" t="str">
        <f t="shared" si="6"/>
        <v xml:space="preserve">xxx </v>
      </c>
      <c r="W51" t="str">
        <f t="shared" si="7"/>
        <v xml:space="preserve">xxx </v>
      </c>
      <c r="X51" t="str">
        <f>VLOOKUP(W51,Cleaned_Ticket!$L$1:$M$37,2,FALSE)</f>
        <v xml:space="preserve">xxx </v>
      </c>
    </row>
    <row r="52" spans="1:24" x14ac:dyDescent="0.2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1"/>
        <v>S</v>
      </c>
      <c r="N52">
        <f>IF(J52="",MEDIAN(Fare),J52)</f>
        <v>17.8</v>
      </c>
      <c r="O52" s="4">
        <f>IF(F52="",SUMIFS(Ave_Age,Pclass_Age,C52,Sex_Age,E52),F52)</f>
        <v>18</v>
      </c>
      <c r="P52">
        <f t="shared" si="2"/>
        <v>0</v>
      </c>
      <c r="Q52" t="str">
        <f t="shared" si="3"/>
        <v>M</v>
      </c>
      <c r="R52">
        <f t="shared" si="4"/>
        <v>2</v>
      </c>
      <c r="S52">
        <f t="shared" si="5"/>
        <v>0</v>
      </c>
      <c r="T52" t="s">
        <v>1755</v>
      </c>
      <c r="U52" t="str">
        <f>VLOOKUP(T52,Cleaning_title!$A$1:$B$20,2,)</f>
        <v>Mrs</v>
      </c>
      <c r="V52" t="str">
        <f t="shared" si="6"/>
        <v xml:space="preserve">xxx </v>
      </c>
      <c r="W52" t="str">
        <f t="shared" si="7"/>
        <v xml:space="preserve">xxx </v>
      </c>
      <c r="X52" t="str">
        <f>VLOOKUP(W52,Cleaned_Ticket!$L$1:$M$37,2,FALSE)</f>
        <v xml:space="preserve">xxx </v>
      </c>
    </row>
    <row r="53" spans="1:24" x14ac:dyDescent="0.2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1"/>
        <v>S</v>
      </c>
      <c r="N53">
        <f>IF(J53="",MEDIAN(Fare),J53)</f>
        <v>39.6875</v>
      </c>
      <c r="O53" s="4">
        <f>IF(F53="",SUMIFS(Ave_Age,Pclass_Age,C53,Sex_Age,E53),F53)</f>
        <v>7</v>
      </c>
      <c r="P53">
        <f t="shared" si="2"/>
        <v>1</v>
      </c>
      <c r="Q53" t="str">
        <f t="shared" si="3"/>
        <v>M</v>
      </c>
      <c r="R53">
        <f t="shared" si="4"/>
        <v>6</v>
      </c>
      <c r="S53">
        <f t="shared" si="5"/>
        <v>0</v>
      </c>
      <c r="T53" t="s">
        <v>1757</v>
      </c>
      <c r="U53" t="str">
        <f>VLOOKUP(T53,Cleaning_title!$A$1:$B$20,2,)</f>
        <v>Master</v>
      </c>
      <c r="V53" t="str">
        <f t="shared" si="6"/>
        <v xml:space="preserve">xxx </v>
      </c>
      <c r="W53" t="str">
        <f t="shared" si="7"/>
        <v xml:space="preserve">xxx </v>
      </c>
      <c r="X53" t="str">
        <f>VLOOKUP(W53,Cleaned_Ticket!$L$1:$M$37,2,FALSE)</f>
        <v xml:space="preserve">xxx </v>
      </c>
    </row>
    <row r="54" spans="1:24" x14ac:dyDescent="0.2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1"/>
        <v>S</v>
      </c>
      <c r="N54">
        <f>IF(J54="",MEDIAN(Fare),J54)</f>
        <v>7.8</v>
      </c>
      <c r="O54" s="4">
        <f>IF(F54="",SUMIFS(Ave_Age,Pclass_Age,C54,Sex_Age,E54),F54)</f>
        <v>21</v>
      </c>
      <c r="P54">
        <f t="shared" si="2"/>
        <v>1</v>
      </c>
      <c r="Q54" t="str">
        <f t="shared" si="3"/>
        <v>M</v>
      </c>
      <c r="R54">
        <f t="shared" si="4"/>
        <v>1</v>
      </c>
      <c r="S54">
        <f t="shared" si="5"/>
        <v>1</v>
      </c>
      <c r="T54" t="s">
        <v>1754</v>
      </c>
      <c r="U54" t="str">
        <f>VLOOKUP(T54,Cleaning_title!$A$1:$B$20,2,)</f>
        <v>Mr</v>
      </c>
      <c r="V54" t="str">
        <f t="shared" si="6"/>
        <v>A4 39886</v>
      </c>
      <c r="W54" t="str">
        <f t="shared" si="7"/>
        <v xml:space="preserve">A4 </v>
      </c>
      <c r="X54" t="str">
        <f>VLOOKUP(W54,Cleaned_Ticket!$L$1:$M$37,2,FALSE)</f>
        <v xml:space="preserve">A4 </v>
      </c>
    </row>
    <row r="55" spans="1:24" x14ac:dyDescent="0.2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1"/>
        <v>C</v>
      </c>
      <c r="N55">
        <f>IF(J55="",MEDIAN(Fare),J55)</f>
        <v>76.729200000000006</v>
      </c>
      <c r="O55" s="4">
        <f>IF(F55="",SUMIFS(Ave_Age,Pclass_Age,C55,Sex_Age,E55),F55)</f>
        <v>49</v>
      </c>
      <c r="P55">
        <f t="shared" si="2"/>
        <v>0</v>
      </c>
      <c r="Q55" t="str">
        <f t="shared" si="3"/>
        <v>D</v>
      </c>
      <c r="R55">
        <f t="shared" si="4"/>
        <v>2</v>
      </c>
      <c r="S55">
        <f t="shared" si="5"/>
        <v>0</v>
      </c>
      <c r="T55" t="s">
        <v>1755</v>
      </c>
      <c r="U55" t="str">
        <f>VLOOKUP(T55,Cleaning_title!$A$1:$B$20,2,)</f>
        <v>Mrs</v>
      </c>
      <c r="V55" t="str">
        <f t="shared" si="6"/>
        <v>PC 17572</v>
      </c>
      <c r="W55" t="str">
        <f t="shared" si="7"/>
        <v xml:space="preserve">PC </v>
      </c>
      <c r="X55" t="str">
        <f>VLOOKUP(W55,Cleaned_Ticket!$L$1:$M$37,2,FALSE)</f>
        <v xml:space="preserve">PC </v>
      </c>
    </row>
    <row r="56" spans="1:24" x14ac:dyDescent="0.2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1"/>
        <v>S</v>
      </c>
      <c r="N56">
        <f>IF(J56="",MEDIAN(Fare),J56)</f>
        <v>26</v>
      </c>
      <c r="O56" s="4">
        <f>IF(F56="",SUMIFS(Ave_Age,Pclass_Age,C56,Sex_Age,E56),F56)</f>
        <v>29</v>
      </c>
      <c r="P56">
        <f t="shared" si="2"/>
        <v>0</v>
      </c>
      <c r="Q56" t="str">
        <f t="shared" si="3"/>
        <v>M</v>
      </c>
      <c r="R56">
        <f t="shared" si="4"/>
        <v>2</v>
      </c>
      <c r="S56">
        <f t="shared" si="5"/>
        <v>0</v>
      </c>
      <c r="T56" t="s">
        <v>1755</v>
      </c>
      <c r="U56" t="str">
        <f>VLOOKUP(T56,Cleaning_title!$A$1:$B$20,2,)</f>
        <v>Mrs</v>
      </c>
      <c r="V56" t="str">
        <f t="shared" si="6"/>
        <v xml:space="preserve">xxx </v>
      </c>
      <c r="W56" t="str">
        <f t="shared" si="7"/>
        <v xml:space="preserve">xxx </v>
      </c>
      <c r="X56" t="str">
        <f>VLOOKUP(W56,Cleaned_Ticket!$L$1:$M$37,2,FALSE)</f>
        <v xml:space="preserve">xxx </v>
      </c>
    </row>
    <row r="57" spans="1:24" x14ac:dyDescent="0.2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1"/>
        <v>C</v>
      </c>
      <c r="N57">
        <f>IF(J57="",MEDIAN(Fare),J57)</f>
        <v>61.979199999999999</v>
      </c>
      <c r="O57" s="4">
        <f>IF(F57="",SUMIFS(Ave_Age,Pclass_Age,C57,Sex_Age,E57),F57)</f>
        <v>65</v>
      </c>
      <c r="P57">
        <f t="shared" si="2"/>
        <v>1</v>
      </c>
      <c r="Q57" t="str">
        <f t="shared" si="3"/>
        <v>B</v>
      </c>
      <c r="R57">
        <f t="shared" si="4"/>
        <v>2</v>
      </c>
      <c r="S57">
        <f t="shared" si="5"/>
        <v>0</v>
      </c>
      <c r="T57" t="s">
        <v>1754</v>
      </c>
      <c r="U57" t="str">
        <f>VLOOKUP(T57,Cleaning_title!$A$1:$B$20,2,)</f>
        <v>Mr</v>
      </c>
      <c r="V57" t="str">
        <f t="shared" si="6"/>
        <v xml:space="preserve">xxx </v>
      </c>
      <c r="W57" t="str">
        <f t="shared" si="7"/>
        <v xml:space="preserve">xxx </v>
      </c>
      <c r="X57" t="str">
        <f>VLOOKUP(W57,Cleaned_Ticket!$L$1:$M$37,2,FALSE)</f>
        <v xml:space="preserve">xxx </v>
      </c>
    </row>
    <row r="58" spans="1:24" x14ac:dyDescent="0.2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1"/>
        <v>S</v>
      </c>
      <c r="N58">
        <f>IF(J58="",MEDIAN(Fare),J58)</f>
        <v>35.5</v>
      </c>
      <c r="O58" s="4">
        <f>IF(F58="",SUMIFS(Ave_Age,Pclass_Age,C58,Sex_Age,E58),F58)</f>
        <v>41.029271523178807</v>
      </c>
      <c r="P58">
        <f t="shared" si="2"/>
        <v>1</v>
      </c>
      <c r="Q58" t="str">
        <f t="shared" si="3"/>
        <v>C</v>
      </c>
      <c r="R58">
        <f t="shared" si="4"/>
        <v>1</v>
      </c>
      <c r="S58">
        <f t="shared" si="5"/>
        <v>1</v>
      </c>
      <c r="T58" t="s">
        <v>1754</v>
      </c>
      <c r="U58" t="str">
        <f>VLOOKUP(T58,Cleaning_title!$A$1:$B$20,2,)</f>
        <v>Mr</v>
      </c>
      <c r="V58" t="str">
        <f t="shared" si="6"/>
        <v xml:space="preserve">xxx </v>
      </c>
      <c r="W58" t="str">
        <f t="shared" si="7"/>
        <v xml:space="preserve">xxx </v>
      </c>
      <c r="X58" t="str">
        <f>VLOOKUP(W58,Cleaned_Ticket!$L$1:$M$37,2,FALSE)</f>
        <v xml:space="preserve">xxx </v>
      </c>
    </row>
    <row r="59" spans="1:24" x14ac:dyDescent="0.2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1"/>
        <v>S</v>
      </c>
      <c r="N59">
        <f>IF(J59="",MEDIAN(Fare),J59)</f>
        <v>10.5</v>
      </c>
      <c r="O59" s="4">
        <f>IF(F59="",SUMIFS(Ave_Age,Pclass_Age,C59,Sex_Age,E59),F59)</f>
        <v>21</v>
      </c>
      <c r="P59">
        <f t="shared" si="2"/>
        <v>0</v>
      </c>
      <c r="Q59" t="str">
        <f t="shared" si="3"/>
        <v>M</v>
      </c>
      <c r="R59">
        <f t="shared" si="4"/>
        <v>1</v>
      </c>
      <c r="S59">
        <f t="shared" si="5"/>
        <v>1</v>
      </c>
      <c r="T59" t="s">
        <v>1756</v>
      </c>
      <c r="U59" t="str">
        <f>VLOOKUP(T59,Cleaning_title!$A$1:$B$20,2,)</f>
        <v>Miss</v>
      </c>
      <c r="V59" t="str">
        <f t="shared" si="6"/>
        <v>CA 31026</v>
      </c>
      <c r="W59" t="str">
        <f t="shared" si="7"/>
        <v xml:space="preserve">CA </v>
      </c>
      <c r="X59" t="str">
        <f>VLOOKUP(W59,Cleaned_Ticket!$L$1:$M$37,2,FALSE)</f>
        <v xml:space="preserve">CA </v>
      </c>
    </row>
    <row r="60" spans="1:24" x14ac:dyDescent="0.2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1"/>
        <v>C</v>
      </c>
      <c r="N60">
        <f>IF(J60="",MEDIAN(Fare),J60)</f>
        <v>7.2291999999999996</v>
      </c>
      <c r="O60" s="4">
        <f>IF(F60="",SUMIFS(Ave_Age,Pclass_Age,C60,Sex_Age,E60),F60)</f>
        <v>28.5</v>
      </c>
      <c r="P60">
        <f t="shared" si="2"/>
        <v>1</v>
      </c>
      <c r="Q60" t="str">
        <f t="shared" si="3"/>
        <v>M</v>
      </c>
      <c r="R60">
        <f t="shared" si="4"/>
        <v>1</v>
      </c>
      <c r="S60">
        <f t="shared" si="5"/>
        <v>1</v>
      </c>
      <c r="T60" t="s">
        <v>1754</v>
      </c>
      <c r="U60" t="str">
        <f>VLOOKUP(T60,Cleaning_title!$A$1:$B$20,2,)</f>
        <v>Mr</v>
      </c>
      <c r="V60" t="str">
        <f t="shared" si="6"/>
        <v xml:space="preserve">xxx </v>
      </c>
      <c r="W60" t="str">
        <f t="shared" si="7"/>
        <v xml:space="preserve">xxx </v>
      </c>
      <c r="X60" t="str">
        <f>VLOOKUP(W60,Cleaned_Ticket!$L$1:$M$37,2,FALSE)</f>
        <v xml:space="preserve">xxx </v>
      </c>
    </row>
    <row r="61" spans="1:24" x14ac:dyDescent="0.2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1"/>
        <v>S</v>
      </c>
      <c r="N61">
        <f>IF(J61="",MEDIAN(Fare),J61)</f>
        <v>27.75</v>
      </c>
      <c r="O61" s="4">
        <f>IF(F61="",SUMIFS(Ave_Age,Pclass_Age,C61,Sex_Age,E61),F61)</f>
        <v>5</v>
      </c>
      <c r="P61">
        <f t="shared" si="2"/>
        <v>0</v>
      </c>
      <c r="Q61" t="str">
        <f t="shared" si="3"/>
        <v>M</v>
      </c>
      <c r="R61">
        <f t="shared" si="4"/>
        <v>4</v>
      </c>
      <c r="S61">
        <f t="shared" si="5"/>
        <v>0</v>
      </c>
      <c r="T61" t="s">
        <v>1756</v>
      </c>
      <c r="U61" t="str">
        <f>VLOOKUP(T61,Cleaning_title!$A$1:$B$20,2,)</f>
        <v>Miss</v>
      </c>
      <c r="V61" t="str">
        <f t="shared" si="6"/>
        <v>CA 34651</v>
      </c>
      <c r="W61" t="str">
        <f t="shared" si="7"/>
        <v xml:space="preserve">CA </v>
      </c>
      <c r="X61" t="str">
        <f>VLOOKUP(W61,Cleaned_Ticket!$L$1:$M$37,2,FALSE)</f>
        <v xml:space="preserve">CA </v>
      </c>
    </row>
    <row r="62" spans="1:24" x14ac:dyDescent="0.2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1"/>
        <v>S</v>
      </c>
      <c r="N62">
        <f>IF(J62="",MEDIAN(Fare),J62)</f>
        <v>46.9</v>
      </c>
      <c r="O62" s="4">
        <f>IF(F62="",SUMIFS(Ave_Age,Pclass_Age,C62,Sex_Age,E62),F62)</f>
        <v>11</v>
      </c>
      <c r="P62">
        <f t="shared" si="2"/>
        <v>1</v>
      </c>
      <c r="Q62" t="str">
        <f t="shared" si="3"/>
        <v>M</v>
      </c>
      <c r="R62">
        <f t="shared" si="4"/>
        <v>8</v>
      </c>
      <c r="S62">
        <f t="shared" si="5"/>
        <v>0</v>
      </c>
      <c r="T62" t="s">
        <v>1757</v>
      </c>
      <c r="U62" t="str">
        <f>VLOOKUP(T62,Cleaning_title!$A$1:$B$20,2,)</f>
        <v>Master</v>
      </c>
      <c r="V62" t="str">
        <f t="shared" si="6"/>
        <v>CA 2144</v>
      </c>
      <c r="W62" t="str">
        <f t="shared" si="7"/>
        <v xml:space="preserve">CA </v>
      </c>
      <c r="X62" t="str">
        <f>VLOOKUP(W62,Cleaned_Ticket!$L$1:$M$37,2,FALSE)</f>
        <v xml:space="preserve">CA </v>
      </c>
    </row>
    <row r="63" spans="1:24" x14ac:dyDescent="0.2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1"/>
        <v>C</v>
      </c>
      <c r="N63">
        <f>IF(J63="",MEDIAN(Fare),J63)</f>
        <v>7.2291999999999996</v>
      </c>
      <c r="O63" s="4">
        <f>IF(F63="",SUMIFS(Ave_Age,Pclass_Age,C63,Sex_Age,E63),F63)</f>
        <v>22</v>
      </c>
      <c r="P63">
        <f t="shared" si="2"/>
        <v>1</v>
      </c>
      <c r="Q63" t="str">
        <f t="shared" si="3"/>
        <v>M</v>
      </c>
      <c r="R63">
        <f t="shared" si="4"/>
        <v>1</v>
      </c>
      <c r="S63">
        <f t="shared" si="5"/>
        <v>1</v>
      </c>
      <c r="T63" t="s">
        <v>1754</v>
      </c>
      <c r="U63" t="str">
        <f>VLOOKUP(T63,Cleaning_title!$A$1:$B$20,2,)</f>
        <v>Mr</v>
      </c>
      <c r="V63" t="str">
        <f t="shared" si="6"/>
        <v xml:space="preserve">xxx </v>
      </c>
      <c r="W63" t="str">
        <f t="shared" si="7"/>
        <v xml:space="preserve">xxx </v>
      </c>
      <c r="X63" t="str">
        <f>VLOOKUP(W63,Cleaned_Ticket!$L$1:$M$37,2,FALSE)</f>
        <v xml:space="preserve">xxx </v>
      </c>
    </row>
    <row r="64" spans="1:24" x14ac:dyDescent="0.2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1"/>
        <v>S</v>
      </c>
      <c r="N64">
        <f>IF(J64="",MEDIAN(Fare),J64)</f>
        <v>80</v>
      </c>
      <c r="O64" s="4">
        <f>IF(F64="",SUMIFS(Ave_Age,Pclass_Age,C64,Sex_Age,E64),F64)</f>
        <v>38</v>
      </c>
      <c r="P64">
        <f t="shared" si="2"/>
        <v>0</v>
      </c>
      <c r="Q64" t="str">
        <f t="shared" si="3"/>
        <v>B</v>
      </c>
      <c r="R64">
        <f t="shared" si="4"/>
        <v>1</v>
      </c>
      <c r="S64">
        <f t="shared" si="5"/>
        <v>1</v>
      </c>
      <c r="T64" t="s">
        <v>1756</v>
      </c>
      <c r="U64" t="str">
        <f>VLOOKUP(T64,Cleaning_title!$A$1:$B$20,2,)</f>
        <v>Miss</v>
      </c>
      <c r="V64" t="str">
        <f t="shared" si="6"/>
        <v xml:space="preserve">xxx </v>
      </c>
      <c r="W64" t="str">
        <f t="shared" si="7"/>
        <v xml:space="preserve">xxx </v>
      </c>
      <c r="X64" t="str">
        <f>VLOOKUP(W64,Cleaned_Ticket!$L$1:$M$37,2,FALSE)</f>
        <v xml:space="preserve">xxx </v>
      </c>
    </row>
    <row r="65" spans="1:24" x14ac:dyDescent="0.2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1"/>
        <v>S</v>
      </c>
      <c r="N65">
        <f>IF(J65="",MEDIAN(Fare),J65)</f>
        <v>83.474999999999994</v>
      </c>
      <c r="O65" s="4">
        <f>IF(F65="",SUMIFS(Ave_Age,Pclass_Age,C65,Sex_Age,E65),F65)</f>
        <v>45</v>
      </c>
      <c r="P65">
        <f t="shared" si="2"/>
        <v>1</v>
      </c>
      <c r="Q65" t="str">
        <f t="shared" si="3"/>
        <v>C</v>
      </c>
      <c r="R65">
        <f t="shared" si="4"/>
        <v>2</v>
      </c>
      <c r="S65">
        <f t="shared" si="5"/>
        <v>0</v>
      </c>
      <c r="T65" t="s">
        <v>1754</v>
      </c>
      <c r="U65" t="str">
        <f>VLOOKUP(T65,Cleaning_title!$A$1:$B$20,2,)</f>
        <v>Mr</v>
      </c>
      <c r="V65" t="str">
        <f t="shared" si="6"/>
        <v xml:space="preserve">xxx </v>
      </c>
      <c r="W65" t="str">
        <f t="shared" si="7"/>
        <v xml:space="preserve">xxx </v>
      </c>
      <c r="X65" t="str">
        <f>VLOOKUP(W65,Cleaned_Ticket!$L$1:$M$37,2,FALSE)</f>
        <v xml:space="preserve">xxx </v>
      </c>
    </row>
    <row r="66" spans="1:24" x14ac:dyDescent="0.2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1"/>
        <v>S</v>
      </c>
      <c r="N66">
        <f>IF(J66="",MEDIAN(Fare),J66)</f>
        <v>27.9</v>
      </c>
      <c r="O66" s="4">
        <f>IF(F66="",SUMIFS(Ave_Age,Pclass_Age,C66,Sex_Age,E66),F66)</f>
        <v>4</v>
      </c>
      <c r="P66">
        <f t="shared" si="2"/>
        <v>1</v>
      </c>
      <c r="Q66" t="str">
        <f t="shared" si="3"/>
        <v>M</v>
      </c>
      <c r="R66">
        <f t="shared" si="4"/>
        <v>6</v>
      </c>
      <c r="S66">
        <f t="shared" si="5"/>
        <v>0</v>
      </c>
      <c r="T66" t="s">
        <v>1757</v>
      </c>
      <c r="U66" t="str">
        <f>VLOOKUP(T66,Cleaning_title!$A$1:$B$20,2,)</f>
        <v>Master</v>
      </c>
      <c r="V66" t="str">
        <f t="shared" si="6"/>
        <v xml:space="preserve">xxx </v>
      </c>
      <c r="W66" t="str">
        <f t="shared" si="7"/>
        <v xml:space="preserve">xxx </v>
      </c>
      <c r="X66" t="str">
        <f>VLOOKUP(W66,Cleaned_Ticket!$L$1:$M$37,2,FALSE)</f>
        <v xml:space="preserve">xxx </v>
      </c>
    </row>
    <row r="67" spans="1:24" x14ac:dyDescent="0.2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1"/>
        <v>C</v>
      </c>
      <c r="N67">
        <f>IF(J67="",MEDIAN(Fare),J67)</f>
        <v>27.720800000000001</v>
      </c>
      <c r="O67" s="4">
        <f>IF(F67="",SUMIFS(Ave_Age,Pclass_Age,C67,Sex_Age,E67),F67)</f>
        <v>41.029271523178807</v>
      </c>
      <c r="P67">
        <f t="shared" si="2"/>
        <v>1</v>
      </c>
      <c r="Q67" t="str">
        <f t="shared" si="3"/>
        <v>M</v>
      </c>
      <c r="R67">
        <f t="shared" si="4"/>
        <v>1</v>
      </c>
      <c r="S67">
        <f t="shared" si="5"/>
        <v>1</v>
      </c>
      <c r="T67" t="s">
        <v>1754</v>
      </c>
      <c r="U67" t="str">
        <f>VLOOKUP(T67,Cleaning_title!$A$1:$B$20,2,)</f>
        <v>Mr</v>
      </c>
      <c r="V67" t="str">
        <f t="shared" si="6"/>
        <v>PC 17605</v>
      </c>
      <c r="W67" t="str">
        <f t="shared" si="7"/>
        <v xml:space="preserve">PC </v>
      </c>
      <c r="X67" t="str">
        <f>VLOOKUP(W67,Cleaned_Ticket!$L$1:$M$37,2,FALSE)</f>
        <v xml:space="preserve">PC </v>
      </c>
    </row>
    <row r="68" spans="1:24" x14ac:dyDescent="0.2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8">IF(L68="","S",L68)</f>
        <v>C</v>
      </c>
      <c r="N68">
        <f>IF(J68="",MEDIAN(Fare),J68)</f>
        <v>15.245799999999999</v>
      </c>
      <c r="O68" s="4">
        <f>IF(F68="",SUMIFS(Ave_Age,Pclass_Age,C68,Sex_Age,E68),F68)</f>
        <v>25.962263610315187</v>
      </c>
      <c r="P68">
        <f t="shared" ref="P68:P131" si="9">IF(E68="male",1,0)</f>
        <v>1</v>
      </c>
      <c r="Q68" t="str">
        <f t="shared" ref="Q68:Q131" si="10">IF(K68="","M",LEFT(K68,1))</f>
        <v>M</v>
      </c>
      <c r="R68">
        <f t="shared" ref="R68:R131" si="11">G68+H68+1</f>
        <v>3</v>
      </c>
      <c r="S68">
        <f t="shared" ref="S68:S131" si="12">IF(R68=1,1,0)</f>
        <v>0</v>
      </c>
      <c r="T68" t="s">
        <v>1757</v>
      </c>
      <c r="U68" t="str">
        <f>VLOOKUP(T68,Cleaning_title!$A$1:$B$20,2,)</f>
        <v>Master</v>
      </c>
      <c r="V68" t="str">
        <f t="shared" ref="V68:V131" si="13">IF(ISNUMBER(I68),"xxx ",SUBSTITUTE(SUBSTITUTE(I68,"/",""),".",""))</f>
        <v xml:space="preserve">xxx </v>
      </c>
      <c r="W68" t="str">
        <f t="shared" ref="W68:W131" si="14">LEFT(V68,FIND(" ",V68))</f>
        <v xml:space="preserve">xxx </v>
      </c>
      <c r="X68" t="str">
        <f>VLOOKUP(W68,Cleaned_Ticket!$L$1:$M$37,2,FALSE)</f>
        <v xml:space="preserve">xxx </v>
      </c>
    </row>
    <row r="69" spans="1:24" x14ac:dyDescent="0.2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8"/>
        <v>S</v>
      </c>
      <c r="N69">
        <f>IF(J69="",MEDIAN(Fare),J69)</f>
        <v>10.5</v>
      </c>
      <c r="O69" s="4">
        <f>IF(F69="",SUMIFS(Ave_Age,Pclass_Age,C69,Sex_Age,E69),F69)</f>
        <v>29</v>
      </c>
      <c r="P69">
        <f t="shared" si="9"/>
        <v>0</v>
      </c>
      <c r="Q69" t="str">
        <f t="shared" si="10"/>
        <v>F</v>
      </c>
      <c r="R69">
        <f t="shared" si="11"/>
        <v>1</v>
      </c>
      <c r="S69">
        <f t="shared" si="12"/>
        <v>1</v>
      </c>
      <c r="T69" t="s">
        <v>1755</v>
      </c>
      <c r="U69" t="str">
        <f>VLOOKUP(T69,Cleaning_title!$A$1:$B$20,2,)</f>
        <v>Mrs</v>
      </c>
      <c r="V69" t="str">
        <f t="shared" si="13"/>
        <v>CA 29395</v>
      </c>
      <c r="W69" t="str">
        <f t="shared" si="14"/>
        <v xml:space="preserve">CA </v>
      </c>
      <c r="X69" t="str">
        <f>VLOOKUP(W69,Cleaned_Ticket!$L$1:$M$37,2,FALSE)</f>
        <v xml:space="preserve">CA </v>
      </c>
    </row>
    <row r="70" spans="1:24" x14ac:dyDescent="0.2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8"/>
        <v>S</v>
      </c>
      <c r="N70">
        <f>IF(J70="",MEDIAN(Fare),J70)</f>
        <v>8.1583000000000006</v>
      </c>
      <c r="O70" s="4">
        <f>IF(F70="",SUMIFS(Ave_Age,Pclass_Age,C70,Sex_Age,E70),F70)</f>
        <v>19</v>
      </c>
      <c r="P70">
        <f t="shared" si="9"/>
        <v>1</v>
      </c>
      <c r="Q70" t="str">
        <f t="shared" si="10"/>
        <v>M</v>
      </c>
      <c r="R70">
        <f t="shared" si="11"/>
        <v>1</v>
      </c>
      <c r="S70">
        <f t="shared" si="12"/>
        <v>1</v>
      </c>
      <c r="T70" t="s">
        <v>1754</v>
      </c>
      <c r="U70" t="str">
        <f>VLOOKUP(T70,Cleaning_title!$A$1:$B$20,2,)</f>
        <v>Mr</v>
      </c>
      <c r="V70" t="str">
        <f t="shared" si="13"/>
        <v>SP 3464</v>
      </c>
      <c r="W70" t="str">
        <f t="shared" si="14"/>
        <v xml:space="preserve">SP </v>
      </c>
      <c r="X70" t="str">
        <f>VLOOKUP(W70,Cleaned_Ticket!$L$1:$M$37,2,FALSE)</f>
        <v>Single</v>
      </c>
    </row>
    <row r="71" spans="1:24" x14ac:dyDescent="0.2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8"/>
        <v>S</v>
      </c>
      <c r="N71">
        <f>IF(J71="",MEDIAN(Fare),J71)</f>
        <v>7.9249999999999998</v>
      </c>
      <c r="O71" s="4">
        <f>IF(F71="",SUMIFS(Ave_Age,Pclass_Age,C71,Sex_Age,E71),F71)</f>
        <v>17</v>
      </c>
      <c r="P71">
        <f t="shared" si="9"/>
        <v>0</v>
      </c>
      <c r="Q71" t="str">
        <f t="shared" si="10"/>
        <v>M</v>
      </c>
      <c r="R71">
        <f t="shared" si="11"/>
        <v>7</v>
      </c>
      <c r="S71">
        <f t="shared" si="12"/>
        <v>0</v>
      </c>
      <c r="T71" t="s">
        <v>1756</v>
      </c>
      <c r="U71" t="str">
        <f>VLOOKUP(T71,Cleaning_title!$A$1:$B$20,2,)</f>
        <v>Miss</v>
      </c>
      <c r="V71" t="str">
        <f t="shared" si="13"/>
        <v xml:space="preserve">xxx </v>
      </c>
      <c r="W71" t="str">
        <f t="shared" si="14"/>
        <v xml:space="preserve">xxx </v>
      </c>
      <c r="X71" t="str">
        <f>VLOOKUP(W71,Cleaned_Ticket!$L$1:$M$37,2,FALSE)</f>
        <v xml:space="preserve">xxx </v>
      </c>
    </row>
    <row r="72" spans="1:24" x14ac:dyDescent="0.2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8"/>
        <v>S</v>
      </c>
      <c r="N72">
        <f>IF(J72="",MEDIAN(Fare),J72)</f>
        <v>8.6624999999999996</v>
      </c>
      <c r="O72" s="4">
        <f>IF(F72="",SUMIFS(Ave_Age,Pclass_Age,C72,Sex_Age,E72),F72)</f>
        <v>26</v>
      </c>
      <c r="P72">
        <f t="shared" si="9"/>
        <v>1</v>
      </c>
      <c r="Q72" t="str">
        <f t="shared" si="10"/>
        <v>M</v>
      </c>
      <c r="R72">
        <f t="shared" si="11"/>
        <v>3</v>
      </c>
      <c r="S72">
        <f t="shared" si="12"/>
        <v>0</v>
      </c>
      <c r="T72" t="s">
        <v>1754</v>
      </c>
      <c r="U72" t="str">
        <f>VLOOKUP(T72,Cleaning_title!$A$1:$B$20,2,)</f>
        <v>Mr</v>
      </c>
      <c r="V72" t="str">
        <f t="shared" si="13"/>
        <v xml:space="preserve">xxx </v>
      </c>
      <c r="W72" t="str">
        <f t="shared" si="14"/>
        <v xml:space="preserve">xxx </v>
      </c>
      <c r="X72" t="str">
        <f>VLOOKUP(W72,Cleaned_Ticket!$L$1:$M$37,2,FALSE)</f>
        <v xml:space="preserve">xxx </v>
      </c>
    </row>
    <row r="73" spans="1:24" x14ac:dyDescent="0.2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8"/>
        <v>S</v>
      </c>
      <c r="N73">
        <f>IF(J73="",MEDIAN(Fare),J73)</f>
        <v>10.5</v>
      </c>
      <c r="O73" s="4">
        <f>IF(F73="",SUMIFS(Ave_Age,Pclass_Age,C73,Sex_Age,E73),F73)</f>
        <v>32</v>
      </c>
      <c r="P73">
        <f t="shared" si="9"/>
        <v>1</v>
      </c>
      <c r="Q73" t="str">
        <f t="shared" si="10"/>
        <v>M</v>
      </c>
      <c r="R73">
        <f t="shared" si="11"/>
        <v>1</v>
      </c>
      <c r="S73">
        <f t="shared" si="12"/>
        <v>1</v>
      </c>
      <c r="T73" t="s">
        <v>1754</v>
      </c>
      <c r="U73" t="str">
        <f>VLOOKUP(T73,Cleaning_title!$A$1:$B$20,2,)</f>
        <v>Mr</v>
      </c>
      <c r="V73" t="str">
        <f t="shared" si="13"/>
        <v>CA 33111</v>
      </c>
      <c r="W73" t="str">
        <f t="shared" si="14"/>
        <v xml:space="preserve">CA </v>
      </c>
      <c r="X73" t="str">
        <f>VLOOKUP(W73,Cleaned_Ticket!$L$1:$M$37,2,FALSE)</f>
        <v xml:space="preserve">CA </v>
      </c>
    </row>
    <row r="74" spans="1:24" x14ac:dyDescent="0.2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8"/>
        <v>S</v>
      </c>
      <c r="N74">
        <f>IF(J74="",MEDIAN(Fare),J74)</f>
        <v>46.9</v>
      </c>
      <c r="O74" s="4">
        <f>IF(F74="",SUMIFS(Ave_Age,Pclass_Age,C74,Sex_Age,E74),F74)</f>
        <v>16</v>
      </c>
      <c r="P74">
        <f t="shared" si="9"/>
        <v>0</v>
      </c>
      <c r="Q74" t="str">
        <f t="shared" si="10"/>
        <v>M</v>
      </c>
      <c r="R74">
        <f t="shared" si="11"/>
        <v>8</v>
      </c>
      <c r="S74">
        <f t="shared" si="12"/>
        <v>0</v>
      </c>
      <c r="T74" t="s">
        <v>1756</v>
      </c>
      <c r="U74" t="str">
        <f>VLOOKUP(T74,Cleaning_title!$A$1:$B$20,2,)</f>
        <v>Miss</v>
      </c>
      <c r="V74" t="str">
        <f t="shared" si="13"/>
        <v>CA 2144</v>
      </c>
      <c r="W74" t="str">
        <f t="shared" si="14"/>
        <v xml:space="preserve">CA </v>
      </c>
      <c r="X74" t="str">
        <f>VLOOKUP(W74,Cleaned_Ticket!$L$1:$M$37,2,FALSE)</f>
        <v xml:space="preserve">CA </v>
      </c>
    </row>
    <row r="75" spans="1:24" x14ac:dyDescent="0.2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8"/>
        <v>S</v>
      </c>
      <c r="N75">
        <f>IF(J75="",MEDIAN(Fare),J75)</f>
        <v>73.5</v>
      </c>
      <c r="O75" s="4">
        <f>IF(F75="",SUMIFS(Ave_Age,Pclass_Age,C75,Sex_Age,E75),F75)</f>
        <v>21</v>
      </c>
      <c r="P75">
        <f t="shared" si="9"/>
        <v>1</v>
      </c>
      <c r="Q75" t="str">
        <f t="shared" si="10"/>
        <v>M</v>
      </c>
      <c r="R75">
        <f t="shared" si="11"/>
        <v>1</v>
      </c>
      <c r="S75">
        <f t="shared" si="12"/>
        <v>1</v>
      </c>
      <c r="T75" t="s">
        <v>1754</v>
      </c>
      <c r="U75" t="str">
        <f>VLOOKUP(T75,Cleaning_title!$A$1:$B$20,2,)</f>
        <v>Mr</v>
      </c>
      <c r="V75" t="str">
        <f t="shared" si="13"/>
        <v>SOC 14879</v>
      </c>
      <c r="W75" t="str">
        <f t="shared" si="14"/>
        <v xml:space="preserve">SOC </v>
      </c>
      <c r="X75" t="str">
        <f>VLOOKUP(W75,Cleaned_Ticket!$L$1:$M$37,2,FALSE)</f>
        <v xml:space="preserve">SOC </v>
      </c>
    </row>
    <row r="76" spans="1:24" x14ac:dyDescent="0.2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8"/>
        <v>C</v>
      </c>
      <c r="N76">
        <f>IF(J76="",MEDIAN(Fare),J76)</f>
        <v>14.4542</v>
      </c>
      <c r="O76" s="4">
        <f>IF(F76="",SUMIFS(Ave_Age,Pclass_Age,C76,Sex_Age,E76),F76)</f>
        <v>26</v>
      </c>
      <c r="P76">
        <f t="shared" si="9"/>
        <v>1</v>
      </c>
      <c r="Q76" t="str">
        <f t="shared" si="10"/>
        <v>M</v>
      </c>
      <c r="R76">
        <f t="shared" si="11"/>
        <v>2</v>
      </c>
      <c r="S76">
        <f t="shared" si="12"/>
        <v>0</v>
      </c>
      <c r="T76" t="s">
        <v>1754</v>
      </c>
      <c r="U76" t="str">
        <f>VLOOKUP(T76,Cleaning_title!$A$1:$B$20,2,)</f>
        <v>Mr</v>
      </c>
      <c r="V76" t="str">
        <f t="shared" si="13"/>
        <v xml:space="preserve">xxx </v>
      </c>
      <c r="W76" t="str">
        <f t="shared" si="14"/>
        <v xml:space="preserve">xxx </v>
      </c>
      <c r="X76" t="str">
        <f>VLOOKUP(W76,Cleaned_Ticket!$L$1:$M$37,2,FALSE)</f>
        <v xml:space="preserve">xxx </v>
      </c>
    </row>
    <row r="77" spans="1:24" x14ac:dyDescent="0.2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8"/>
        <v>S</v>
      </c>
      <c r="N77">
        <f>IF(J77="",MEDIAN(Fare),J77)</f>
        <v>56.495800000000003</v>
      </c>
      <c r="O77" s="4">
        <f>IF(F77="",SUMIFS(Ave_Age,Pclass_Age,C77,Sex_Age,E77),F77)</f>
        <v>32</v>
      </c>
      <c r="P77">
        <f t="shared" si="9"/>
        <v>1</v>
      </c>
      <c r="Q77" t="str">
        <f t="shared" si="10"/>
        <v>M</v>
      </c>
      <c r="R77">
        <f t="shared" si="11"/>
        <v>1</v>
      </c>
      <c r="S77">
        <f t="shared" si="12"/>
        <v>1</v>
      </c>
      <c r="T77" t="s">
        <v>1754</v>
      </c>
      <c r="U77" t="str">
        <f>VLOOKUP(T77,Cleaning_title!$A$1:$B$20,2,)</f>
        <v>Mr</v>
      </c>
      <c r="V77" t="str">
        <f t="shared" si="13"/>
        <v xml:space="preserve">xxx </v>
      </c>
      <c r="W77" t="str">
        <f t="shared" si="14"/>
        <v xml:space="preserve">xxx </v>
      </c>
      <c r="X77" t="str">
        <f>VLOOKUP(W77,Cleaned_Ticket!$L$1:$M$37,2,FALSE)</f>
        <v xml:space="preserve">xxx </v>
      </c>
    </row>
    <row r="78" spans="1:24" x14ac:dyDescent="0.2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8"/>
        <v>S</v>
      </c>
      <c r="N78">
        <f>IF(J78="",MEDIAN(Fare),J78)</f>
        <v>7.65</v>
      </c>
      <c r="O78" s="4">
        <f>IF(F78="",SUMIFS(Ave_Age,Pclass_Age,C78,Sex_Age,E78),F78)</f>
        <v>25</v>
      </c>
      <c r="P78">
        <f t="shared" si="9"/>
        <v>1</v>
      </c>
      <c r="Q78" t="str">
        <f t="shared" si="10"/>
        <v>F</v>
      </c>
      <c r="R78">
        <f t="shared" si="11"/>
        <v>1</v>
      </c>
      <c r="S78">
        <f t="shared" si="12"/>
        <v>1</v>
      </c>
      <c r="T78" t="s">
        <v>1754</v>
      </c>
      <c r="U78" t="str">
        <f>VLOOKUP(T78,Cleaning_title!$A$1:$B$20,2,)</f>
        <v>Mr</v>
      </c>
      <c r="V78" t="str">
        <f t="shared" si="13"/>
        <v xml:space="preserve">xxx </v>
      </c>
      <c r="W78" t="str">
        <f t="shared" si="14"/>
        <v xml:space="preserve">xxx </v>
      </c>
      <c r="X78" t="str">
        <f>VLOOKUP(W78,Cleaned_Ticket!$L$1:$M$37,2,FALSE)</f>
        <v xml:space="preserve">xxx </v>
      </c>
    </row>
    <row r="79" spans="1:24" x14ac:dyDescent="0.2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8"/>
        <v>S</v>
      </c>
      <c r="N79">
        <f>IF(J79="",MEDIAN(Fare),J79)</f>
        <v>7.8958000000000004</v>
      </c>
      <c r="O79" s="4">
        <f>IF(F79="",SUMIFS(Ave_Age,Pclass_Age,C79,Sex_Age,E79),F79)</f>
        <v>25.962263610315187</v>
      </c>
      <c r="P79">
        <f t="shared" si="9"/>
        <v>1</v>
      </c>
      <c r="Q79" t="str">
        <f t="shared" si="10"/>
        <v>M</v>
      </c>
      <c r="R79">
        <f t="shared" si="11"/>
        <v>1</v>
      </c>
      <c r="S79">
        <f t="shared" si="12"/>
        <v>1</v>
      </c>
      <c r="T79" t="s">
        <v>1754</v>
      </c>
      <c r="U79" t="str">
        <f>VLOOKUP(T79,Cleaning_title!$A$1:$B$20,2,)</f>
        <v>Mr</v>
      </c>
      <c r="V79" t="str">
        <f t="shared" si="13"/>
        <v xml:space="preserve">xxx </v>
      </c>
      <c r="W79" t="str">
        <f t="shared" si="14"/>
        <v xml:space="preserve">xxx </v>
      </c>
      <c r="X79" t="str">
        <f>VLOOKUP(W79,Cleaned_Ticket!$L$1:$M$37,2,FALSE)</f>
        <v xml:space="preserve">xxx </v>
      </c>
    </row>
    <row r="80" spans="1:24" x14ac:dyDescent="0.2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8"/>
        <v>S</v>
      </c>
      <c r="N80">
        <f>IF(J80="",MEDIAN(Fare),J80)</f>
        <v>8.0500000000000007</v>
      </c>
      <c r="O80" s="4">
        <f>IF(F80="",SUMIFS(Ave_Age,Pclass_Age,C80,Sex_Age,E80),F80)</f>
        <v>25.962263610315187</v>
      </c>
      <c r="P80">
        <f t="shared" si="9"/>
        <v>1</v>
      </c>
      <c r="Q80" t="str">
        <f t="shared" si="10"/>
        <v>M</v>
      </c>
      <c r="R80">
        <f t="shared" si="11"/>
        <v>1</v>
      </c>
      <c r="S80">
        <f t="shared" si="12"/>
        <v>1</v>
      </c>
      <c r="T80" t="s">
        <v>1754</v>
      </c>
      <c r="U80" t="str">
        <f>VLOOKUP(T80,Cleaning_title!$A$1:$B$20,2,)</f>
        <v>Mr</v>
      </c>
      <c r="V80" t="str">
        <f t="shared" si="13"/>
        <v xml:space="preserve">xxx </v>
      </c>
      <c r="W80" t="str">
        <f t="shared" si="14"/>
        <v xml:space="preserve">xxx </v>
      </c>
      <c r="X80" t="str">
        <f>VLOOKUP(W80,Cleaned_Ticket!$L$1:$M$37,2,FALSE)</f>
        <v xml:space="preserve">xxx </v>
      </c>
    </row>
    <row r="81" spans="1:24" x14ac:dyDescent="0.2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8"/>
        <v>S</v>
      </c>
      <c r="N81">
        <f>IF(J81="",MEDIAN(Fare),J81)</f>
        <v>29</v>
      </c>
      <c r="O81" s="4">
        <f>IF(F81="",SUMIFS(Ave_Age,Pclass_Age,C81,Sex_Age,E81),F81)</f>
        <v>0.83</v>
      </c>
      <c r="P81">
        <f t="shared" si="9"/>
        <v>1</v>
      </c>
      <c r="Q81" t="str">
        <f t="shared" si="10"/>
        <v>M</v>
      </c>
      <c r="R81">
        <f t="shared" si="11"/>
        <v>3</v>
      </c>
      <c r="S81">
        <f t="shared" si="12"/>
        <v>0</v>
      </c>
      <c r="T81" t="s">
        <v>1757</v>
      </c>
      <c r="U81" t="str">
        <f>VLOOKUP(T81,Cleaning_title!$A$1:$B$20,2,)</f>
        <v>Master</v>
      </c>
      <c r="V81" t="str">
        <f t="shared" si="13"/>
        <v xml:space="preserve">xxx </v>
      </c>
      <c r="W81" t="str">
        <f t="shared" si="14"/>
        <v xml:space="preserve">xxx </v>
      </c>
      <c r="X81" t="str">
        <f>VLOOKUP(W81,Cleaned_Ticket!$L$1:$M$37,2,FALSE)</f>
        <v xml:space="preserve">xxx </v>
      </c>
    </row>
    <row r="82" spans="1:24" x14ac:dyDescent="0.2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8"/>
        <v>S</v>
      </c>
      <c r="N82">
        <f>IF(J82="",MEDIAN(Fare),J82)</f>
        <v>12.475</v>
      </c>
      <c r="O82" s="4">
        <f>IF(F82="",SUMIFS(Ave_Age,Pclass_Age,C82,Sex_Age,E82),F82)</f>
        <v>30</v>
      </c>
      <c r="P82">
        <f t="shared" si="9"/>
        <v>0</v>
      </c>
      <c r="Q82" t="str">
        <f t="shared" si="10"/>
        <v>M</v>
      </c>
      <c r="R82">
        <f t="shared" si="11"/>
        <v>1</v>
      </c>
      <c r="S82">
        <f t="shared" si="12"/>
        <v>1</v>
      </c>
      <c r="T82" t="s">
        <v>1756</v>
      </c>
      <c r="U82" t="str">
        <f>VLOOKUP(T82,Cleaning_title!$A$1:$B$20,2,)</f>
        <v>Miss</v>
      </c>
      <c r="V82" t="str">
        <f t="shared" si="13"/>
        <v xml:space="preserve">xxx </v>
      </c>
      <c r="W82" t="str">
        <f t="shared" si="14"/>
        <v xml:space="preserve">xxx </v>
      </c>
      <c r="X82" t="str">
        <f>VLOOKUP(W82,Cleaned_Ticket!$L$1:$M$37,2,FALSE)</f>
        <v xml:space="preserve">xxx </v>
      </c>
    </row>
    <row r="83" spans="1:24" x14ac:dyDescent="0.2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8"/>
        <v>S</v>
      </c>
      <c r="N83">
        <f>IF(J83="",MEDIAN(Fare),J83)</f>
        <v>9</v>
      </c>
      <c r="O83" s="4">
        <f>IF(F83="",SUMIFS(Ave_Age,Pclass_Age,C83,Sex_Age,E83),F83)</f>
        <v>22</v>
      </c>
      <c r="P83">
        <f t="shared" si="9"/>
        <v>1</v>
      </c>
      <c r="Q83" t="str">
        <f t="shared" si="10"/>
        <v>M</v>
      </c>
      <c r="R83">
        <f t="shared" si="11"/>
        <v>1</v>
      </c>
      <c r="S83">
        <f t="shared" si="12"/>
        <v>1</v>
      </c>
      <c r="T83" t="s">
        <v>1754</v>
      </c>
      <c r="U83" t="str">
        <f>VLOOKUP(T83,Cleaning_title!$A$1:$B$20,2,)</f>
        <v>Mr</v>
      </c>
      <c r="V83" t="str">
        <f t="shared" si="13"/>
        <v xml:space="preserve">xxx </v>
      </c>
      <c r="W83" t="str">
        <f t="shared" si="14"/>
        <v xml:space="preserve">xxx </v>
      </c>
      <c r="X83" t="str">
        <f>VLOOKUP(W83,Cleaned_Ticket!$L$1:$M$37,2,FALSE)</f>
        <v xml:space="preserve">xxx </v>
      </c>
    </row>
    <row r="84" spans="1:24" x14ac:dyDescent="0.2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8"/>
        <v>S</v>
      </c>
      <c r="N84">
        <f>IF(J84="",MEDIAN(Fare),J84)</f>
        <v>9.5</v>
      </c>
      <c r="O84" s="4">
        <f>IF(F84="",SUMIFS(Ave_Age,Pclass_Age,C84,Sex_Age,E84),F84)</f>
        <v>29</v>
      </c>
      <c r="P84">
        <f t="shared" si="9"/>
        <v>1</v>
      </c>
      <c r="Q84" t="str">
        <f t="shared" si="10"/>
        <v>M</v>
      </c>
      <c r="R84">
        <f t="shared" si="11"/>
        <v>1</v>
      </c>
      <c r="S84">
        <f t="shared" si="12"/>
        <v>1</v>
      </c>
      <c r="T84" t="s">
        <v>1754</v>
      </c>
      <c r="U84" t="str">
        <f>VLOOKUP(T84,Cleaning_title!$A$1:$B$20,2,)</f>
        <v>Mr</v>
      </c>
      <c r="V84" t="str">
        <f t="shared" si="13"/>
        <v xml:space="preserve">xxx </v>
      </c>
      <c r="W84" t="str">
        <f t="shared" si="14"/>
        <v xml:space="preserve">xxx </v>
      </c>
      <c r="X84" t="str">
        <f>VLOOKUP(W84,Cleaned_Ticket!$L$1:$M$37,2,FALSE)</f>
        <v xml:space="preserve">xxx </v>
      </c>
    </row>
    <row r="85" spans="1:24" x14ac:dyDescent="0.2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8"/>
        <v>Q</v>
      </c>
      <c r="N85">
        <f>IF(J85="",MEDIAN(Fare),J85)</f>
        <v>7.7874999999999996</v>
      </c>
      <c r="O85" s="4">
        <f>IF(F85="",SUMIFS(Ave_Age,Pclass_Age,C85,Sex_Age,E85),F85)</f>
        <v>22.185328947368422</v>
      </c>
      <c r="P85">
        <f t="shared" si="9"/>
        <v>0</v>
      </c>
      <c r="Q85" t="str">
        <f t="shared" si="10"/>
        <v>M</v>
      </c>
      <c r="R85">
        <f t="shared" si="11"/>
        <v>1</v>
      </c>
      <c r="S85">
        <f t="shared" si="12"/>
        <v>1</v>
      </c>
      <c r="T85" t="s">
        <v>1756</v>
      </c>
      <c r="U85" t="str">
        <f>VLOOKUP(T85,Cleaning_title!$A$1:$B$20,2,)</f>
        <v>Miss</v>
      </c>
      <c r="V85" t="str">
        <f t="shared" si="13"/>
        <v xml:space="preserve">xxx </v>
      </c>
      <c r="W85" t="str">
        <f t="shared" si="14"/>
        <v xml:space="preserve">xxx </v>
      </c>
      <c r="X85" t="str">
        <f>VLOOKUP(W85,Cleaned_Ticket!$L$1:$M$37,2,FALSE)</f>
        <v xml:space="preserve">xxx </v>
      </c>
    </row>
    <row r="86" spans="1:24" x14ac:dyDescent="0.2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8"/>
        <v>S</v>
      </c>
      <c r="N86">
        <f>IF(J86="",MEDIAN(Fare),J86)</f>
        <v>47.1</v>
      </c>
      <c r="O86" s="4">
        <f>IF(F86="",SUMIFS(Ave_Age,Pclass_Age,C86,Sex_Age,E86),F86)</f>
        <v>28</v>
      </c>
      <c r="P86">
        <f t="shared" si="9"/>
        <v>1</v>
      </c>
      <c r="Q86" t="str">
        <f t="shared" si="10"/>
        <v>M</v>
      </c>
      <c r="R86">
        <f t="shared" si="11"/>
        <v>1</v>
      </c>
      <c r="S86">
        <f t="shared" si="12"/>
        <v>1</v>
      </c>
      <c r="T86" t="s">
        <v>1754</v>
      </c>
      <c r="U86" t="str">
        <f>VLOOKUP(T86,Cleaning_title!$A$1:$B$20,2,)</f>
        <v>Mr</v>
      </c>
      <c r="V86" t="str">
        <f t="shared" si="13"/>
        <v xml:space="preserve">xxx </v>
      </c>
      <c r="W86" t="str">
        <f t="shared" si="14"/>
        <v xml:space="preserve">xxx </v>
      </c>
      <c r="X86" t="str">
        <f>VLOOKUP(W86,Cleaned_Ticket!$L$1:$M$37,2,FALSE)</f>
        <v xml:space="preserve">xxx </v>
      </c>
    </row>
    <row r="87" spans="1:24" x14ac:dyDescent="0.2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8"/>
        <v>S</v>
      </c>
      <c r="N87">
        <f>IF(J87="",MEDIAN(Fare),J87)</f>
        <v>10.5</v>
      </c>
      <c r="O87" s="4">
        <f>IF(F87="",SUMIFS(Ave_Age,Pclass_Age,C87,Sex_Age,E87),F87)</f>
        <v>17</v>
      </c>
      <c r="P87">
        <f t="shared" si="9"/>
        <v>0</v>
      </c>
      <c r="Q87" t="str">
        <f t="shared" si="10"/>
        <v>M</v>
      </c>
      <c r="R87">
        <f t="shared" si="11"/>
        <v>1</v>
      </c>
      <c r="S87">
        <f t="shared" si="12"/>
        <v>1</v>
      </c>
      <c r="T87" t="s">
        <v>1756</v>
      </c>
      <c r="U87" t="str">
        <f>VLOOKUP(T87,Cleaning_title!$A$1:$B$20,2,)</f>
        <v>Miss</v>
      </c>
      <c r="V87" t="str">
        <f t="shared" si="13"/>
        <v>SOC 14885</v>
      </c>
      <c r="W87" t="str">
        <f t="shared" si="14"/>
        <v xml:space="preserve">SOC </v>
      </c>
      <c r="X87" t="str">
        <f>VLOOKUP(W87,Cleaned_Ticket!$L$1:$M$37,2,FALSE)</f>
        <v xml:space="preserve">SOC </v>
      </c>
    </row>
    <row r="88" spans="1:24" x14ac:dyDescent="0.2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8"/>
        <v>S</v>
      </c>
      <c r="N88">
        <f>IF(J88="",MEDIAN(Fare),J88)</f>
        <v>15.85</v>
      </c>
      <c r="O88" s="4">
        <f>IF(F88="",SUMIFS(Ave_Age,Pclass_Age,C88,Sex_Age,E88),F88)</f>
        <v>33</v>
      </c>
      <c r="P88">
        <f t="shared" si="9"/>
        <v>0</v>
      </c>
      <c r="Q88" t="str">
        <f t="shared" si="10"/>
        <v>M</v>
      </c>
      <c r="R88">
        <f t="shared" si="11"/>
        <v>4</v>
      </c>
      <c r="S88">
        <f t="shared" si="12"/>
        <v>0</v>
      </c>
      <c r="T88" t="s">
        <v>1755</v>
      </c>
      <c r="U88" t="str">
        <f>VLOOKUP(T88,Cleaning_title!$A$1:$B$20,2,)</f>
        <v>Mrs</v>
      </c>
      <c r="V88" t="str">
        <f t="shared" si="13"/>
        <v xml:space="preserve">xxx </v>
      </c>
      <c r="W88" t="str">
        <f t="shared" si="14"/>
        <v xml:space="preserve">xxx </v>
      </c>
      <c r="X88" t="str">
        <f>VLOOKUP(W88,Cleaned_Ticket!$L$1:$M$37,2,FALSE)</f>
        <v xml:space="preserve">xxx </v>
      </c>
    </row>
    <row r="89" spans="1:24" x14ac:dyDescent="0.2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8"/>
        <v>S</v>
      </c>
      <c r="N89">
        <f>IF(J89="",MEDIAN(Fare),J89)</f>
        <v>34.375</v>
      </c>
      <c r="O89" s="4">
        <f>IF(F89="",SUMIFS(Ave_Age,Pclass_Age,C89,Sex_Age,E89),F89)</f>
        <v>16</v>
      </c>
      <c r="P89">
        <f t="shared" si="9"/>
        <v>1</v>
      </c>
      <c r="Q89" t="str">
        <f t="shared" si="10"/>
        <v>M</v>
      </c>
      <c r="R89">
        <f t="shared" si="11"/>
        <v>5</v>
      </c>
      <c r="S89">
        <f t="shared" si="12"/>
        <v>0</v>
      </c>
      <c r="T89" t="s">
        <v>1754</v>
      </c>
      <c r="U89" t="str">
        <f>VLOOKUP(T89,Cleaning_title!$A$1:$B$20,2,)</f>
        <v>Mr</v>
      </c>
      <c r="V89" t="str">
        <f t="shared" si="13"/>
        <v>WC 6608</v>
      </c>
      <c r="W89" t="str">
        <f t="shared" si="14"/>
        <v xml:space="preserve">WC </v>
      </c>
      <c r="X89" t="str">
        <f>VLOOKUP(W89,Cleaned_Ticket!$L$1:$M$37,2,FALSE)</f>
        <v xml:space="preserve">WC </v>
      </c>
    </row>
    <row r="90" spans="1:24" x14ac:dyDescent="0.2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8"/>
        <v>S</v>
      </c>
      <c r="N90">
        <f>IF(J90="",MEDIAN(Fare),J90)</f>
        <v>8.0500000000000007</v>
      </c>
      <c r="O90" s="4">
        <f>IF(F90="",SUMIFS(Ave_Age,Pclass_Age,C90,Sex_Age,E90),F90)</f>
        <v>25.962263610315187</v>
      </c>
      <c r="P90">
        <f t="shared" si="9"/>
        <v>1</v>
      </c>
      <c r="Q90" t="str">
        <f t="shared" si="10"/>
        <v>M</v>
      </c>
      <c r="R90">
        <f t="shared" si="11"/>
        <v>1</v>
      </c>
      <c r="S90">
        <f t="shared" si="12"/>
        <v>1</v>
      </c>
      <c r="T90" t="s">
        <v>1754</v>
      </c>
      <c r="U90" t="str">
        <f>VLOOKUP(T90,Cleaning_title!$A$1:$B$20,2,)</f>
        <v>Mr</v>
      </c>
      <c r="V90" t="str">
        <f t="shared" si="13"/>
        <v>SOTONOQ 392086</v>
      </c>
      <c r="W90" t="str">
        <f t="shared" si="14"/>
        <v xml:space="preserve">SOTONOQ </v>
      </c>
      <c r="X90" t="str">
        <f>VLOOKUP(W90,Cleaned_Ticket!$L$1:$M$37,2,FALSE)</f>
        <v xml:space="preserve">SOTONOQ </v>
      </c>
    </row>
    <row r="91" spans="1:24" x14ac:dyDescent="0.2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8"/>
        <v>S</v>
      </c>
      <c r="N91">
        <f>IF(J91="",MEDIAN(Fare),J91)</f>
        <v>263</v>
      </c>
      <c r="O91" s="4">
        <f>IF(F91="",SUMIFS(Ave_Age,Pclass_Age,C91,Sex_Age,E91),F91)</f>
        <v>23</v>
      </c>
      <c r="P91">
        <f t="shared" si="9"/>
        <v>0</v>
      </c>
      <c r="Q91" t="str">
        <f t="shared" si="10"/>
        <v>C</v>
      </c>
      <c r="R91">
        <f t="shared" si="11"/>
        <v>6</v>
      </c>
      <c r="S91">
        <f t="shared" si="12"/>
        <v>0</v>
      </c>
      <c r="T91" t="s">
        <v>1756</v>
      </c>
      <c r="U91" t="str">
        <f>VLOOKUP(T91,Cleaning_title!$A$1:$B$20,2,)</f>
        <v>Miss</v>
      </c>
      <c r="V91" t="str">
        <f t="shared" si="13"/>
        <v xml:space="preserve">xxx </v>
      </c>
      <c r="W91" t="str">
        <f t="shared" si="14"/>
        <v xml:space="preserve">xxx </v>
      </c>
      <c r="X91" t="str">
        <f>VLOOKUP(W91,Cleaned_Ticket!$L$1:$M$37,2,FALSE)</f>
        <v xml:space="preserve">xxx </v>
      </c>
    </row>
    <row r="92" spans="1:24" x14ac:dyDescent="0.2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8"/>
        <v>S</v>
      </c>
      <c r="N92">
        <f>IF(J92="",MEDIAN(Fare),J92)</f>
        <v>8.0500000000000007</v>
      </c>
      <c r="O92" s="4">
        <f>IF(F92="",SUMIFS(Ave_Age,Pclass_Age,C92,Sex_Age,E92),F92)</f>
        <v>24</v>
      </c>
      <c r="P92">
        <f t="shared" si="9"/>
        <v>1</v>
      </c>
      <c r="Q92" t="str">
        <f t="shared" si="10"/>
        <v>M</v>
      </c>
      <c r="R92">
        <f t="shared" si="11"/>
        <v>1</v>
      </c>
      <c r="S92">
        <f t="shared" si="12"/>
        <v>1</v>
      </c>
      <c r="T92" t="s">
        <v>1754</v>
      </c>
      <c r="U92" t="str">
        <f>VLOOKUP(T92,Cleaning_title!$A$1:$B$20,2,)</f>
        <v>Mr</v>
      </c>
      <c r="V92" t="str">
        <f t="shared" si="13"/>
        <v xml:space="preserve">xxx </v>
      </c>
      <c r="W92" t="str">
        <f t="shared" si="14"/>
        <v xml:space="preserve">xxx </v>
      </c>
      <c r="X92" t="str">
        <f>VLOOKUP(W92,Cleaned_Ticket!$L$1:$M$37,2,FALSE)</f>
        <v xml:space="preserve">xxx </v>
      </c>
    </row>
    <row r="93" spans="1:24" x14ac:dyDescent="0.2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8"/>
        <v>S</v>
      </c>
      <c r="N93">
        <f>IF(J93="",MEDIAN(Fare),J93)</f>
        <v>8.0500000000000007</v>
      </c>
      <c r="O93" s="4">
        <f>IF(F93="",SUMIFS(Ave_Age,Pclass_Age,C93,Sex_Age,E93),F93)</f>
        <v>29</v>
      </c>
      <c r="P93">
        <f t="shared" si="9"/>
        <v>1</v>
      </c>
      <c r="Q93" t="str">
        <f t="shared" si="10"/>
        <v>M</v>
      </c>
      <c r="R93">
        <f t="shared" si="11"/>
        <v>1</v>
      </c>
      <c r="S93">
        <f t="shared" si="12"/>
        <v>1</v>
      </c>
      <c r="T93" t="s">
        <v>1754</v>
      </c>
      <c r="U93" t="str">
        <f>VLOOKUP(T93,Cleaning_title!$A$1:$B$20,2,)</f>
        <v>Mr</v>
      </c>
      <c r="V93" t="str">
        <f t="shared" si="13"/>
        <v xml:space="preserve">xxx </v>
      </c>
      <c r="W93" t="str">
        <f t="shared" si="14"/>
        <v xml:space="preserve">xxx </v>
      </c>
      <c r="X93" t="str">
        <f>VLOOKUP(W93,Cleaned_Ticket!$L$1:$M$37,2,FALSE)</f>
        <v xml:space="preserve">xxx </v>
      </c>
    </row>
    <row r="94" spans="1:24" x14ac:dyDescent="0.2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8"/>
        <v>S</v>
      </c>
      <c r="N94">
        <f>IF(J94="",MEDIAN(Fare),J94)</f>
        <v>7.8541999999999996</v>
      </c>
      <c r="O94" s="4">
        <f>IF(F94="",SUMIFS(Ave_Age,Pclass_Age,C94,Sex_Age,E94),F94)</f>
        <v>20</v>
      </c>
      <c r="P94">
        <f t="shared" si="9"/>
        <v>1</v>
      </c>
      <c r="Q94" t="str">
        <f t="shared" si="10"/>
        <v>M</v>
      </c>
      <c r="R94">
        <f t="shared" si="11"/>
        <v>1</v>
      </c>
      <c r="S94">
        <f t="shared" si="12"/>
        <v>1</v>
      </c>
      <c r="T94" t="s">
        <v>1754</v>
      </c>
      <c r="U94" t="str">
        <f>VLOOKUP(T94,Cleaning_title!$A$1:$B$20,2,)</f>
        <v>Mr</v>
      </c>
      <c r="V94" t="str">
        <f t="shared" si="13"/>
        <v xml:space="preserve">xxx </v>
      </c>
      <c r="W94" t="str">
        <f t="shared" si="14"/>
        <v xml:space="preserve">xxx </v>
      </c>
      <c r="X94" t="str">
        <f>VLOOKUP(W94,Cleaned_Ticket!$L$1:$M$37,2,FALSE)</f>
        <v xml:space="preserve">xxx </v>
      </c>
    </row>
    <row r="95" spans="1:24" x14ac:dyDescent="0.2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8"/>
        <v>S</v>
      </c>
      <c r="N95">
        <f>IF(J95="",MEDIAN(Fare),J95)</f>
        <v>61.174999999999997</v>
      </c>
      <c r="O95" s="4">
        <f>IF(F95="",SUMIFS(Ave_Age,Pclass_Age,C95,Sex_Age,E95),F95)</f>
        <v>46</v>
      </c>
      <c r="P95">
        <f t="shared" si="9"/>
        <v>1</v>
      </c>
      <c r="Q95" t="str">
        <f t="shared" si="10"/>
        <v>E</v>
      </c>
      <c r="R95">
        <f t="shared" si="11"/>
        <v>2</v>
      </c>
      <c r="S95">
        <f t="shared" si="12"/>
        <v>0</v>
      </c>
      <c r="T95" t="s">
        <v>1754</v>
      </c>
      <c r="U95" t="str">
        <f>VLOOKUP(T95,Cleaning_title!$A$1:$B$20,2,)</f>
        <v>Mr</v>
      </c>
      <c r="V95" t="str">
        <f t="shared" si="13"/>
        <v>WEP 5734</v>
      </c>
      <c r="W95" t="str">
        <f t="shared" si="14"/>
        <v xml:space="preserve">WEP </v>
      </c>
      <c r="X95" t="str">
        <f>VLOOKUP(W95,Cleaned_Ticket!$L$1:$M$37,2,FALSE)</f>
        <v xml:space="preserve">WEP </v>
      </c>
    </row>
    <row r="96" spans="1:24" x14ac:dyDescent="0.2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8"/>
        <v>S</v>
      </c>
      <c r="N96">
        <f>IF(J96="",MEDIAN(Fare),J96)</f>
        <v>20.574999999999999</v>
      </c>
      <c r="O96" s="4">
        <f>IF(F96="",SUMIFS(Ave_Age,Pclass_Age,C96,Sex_Age,E96),F96)</f>
        <v>26</v>
      </c>
      <c r="P96">
        <f t="shared" si="9"/>
        <v>1</v>
      </c>
      <c r="Q96" t="str">
        <f t="shared" si="10"/>
        <v>M</v>
      </c>
      <c r="R96">
        <f t="shared" si="11"/>
        <v>4</v>
      </c>
      <c r="S96">
        <f t="shared" si="12"/>
        <v>0</v>
      </c>
      <c r="T96" t="s">
        <v>1754</v>
      </c>
      <c r="U96" t="str">
        <f>VLOOKUP(T96,Cleaning_title!$A$1:$B$20,2,)</f>
        <v>Mr</v>
      </c>
      <c r="V96" t="str">
        <f t="shared" si="13"/>
        <v>CA 2315</v>
      </c>
      <c r="W96" t="str">
        <f t="shared" si="14"/>
        <v xml:space="preserve">CA </v>
      </c>
      <c r="X96" t="str">
        <f>VLOOKUP(W96,Cleaned_Ticket!$L$1:$M$37,2,FALSE)</f>
        <v xml:space="preserve">CA </v>
      </c>
    </row>
    <row r="97" spans="1:24" x14ac:dyDescent="0.2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8"/>
        <v>S</v>
      </c>
      <c r="N97">
        <f>IF(J97="",MEDIAN(Fare),J97)</f>
        <v>7.25</v>
      </c>
      <c r="O97" s="4">
        <f>IF(F97="",SUMIFS(Ave_Age,Pclass_Age,C97,Sex_Age,E97),F97)</f>
        <v>59</v>
      </c>
      <c r="P97">
        <f t="shared" si="9"/>
        <v>1</v>
      </c>
      <c r="Q97" t="str">
        <f t="shared" si="10"/>
        <v>M</v>
      </c>
      <c r="R97">
        <f t="shared" si="11"/>
        <v>1</v>
      </c>
      <c r="S97">
        <f t="shared" si="12"/>
        <v>1</v>
      </c>
      <c r="T97" t="s">
        <v>1754</v>
      </c>
      <c r="U97" t="str">
        <f>VLOOKUP(T97,Cleaning_title!$A$1:$B$20,2,)</f>
        <v>Mr</v>
      </c>
      <c r="V97" t="str">
        <f t="shared" si="13"/>
        <v xml:space="preserve">xxx </v>
      </c>
      <c r="W97" t="str">
        <f t="shared" si="14"/>
        <v xml:space="preserve">xxx </v>
      </c>
      <c r="X97" t="str">
        <f>VLOOKUP(W97,Cleaned_Ticket!$L$1:$M$37,2,FALSE)</f>
        <v xml:space="preserve">xxx </v>
      </c>
    </row>
    <row r="98" spans="1:24" x14ac:dyDescent="0.2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8"/>
        <v>S</v>
      </c>
      <c r="N98">
        <f>IF(J98="",MEDIAN(Fare),J98)</f>
        <v>8.0500000000000007</v>
      </c>
      <c r="O98" s="4">
        <f>IF(F98="",SUMIFS(Ave_Age,Pclass_Age,C98,Sex_Age,E98),F98)</f>
        <v>25.962263610315187</v>
      </c>
      <c r="P98">
        <f t="shared" si="9"/>
        <v>1</v>
      </c>
      <c r="Q98" t="str">
        <f t="shared" si="10"/>
        <v>M</v>
      </c>
      <c r="R98">
        <f t="shared" si="11"/>
        <v>1</v>
      </c>
      <c r="S98">
        <f t="shared" si="12"/>
        <v>1</v>
      </c>
      <c r="T98" t="s">
        <v>1754</v>
      </c>
      <c r="U98" t="str">
        <f>VLOOKUP(T98,Cleaning_title!$A$1:$B$20,2,)</f>
        <v>Mr</v>
      </c>
      <c r="V98" t="str">
        <f t="shared" si="13"/>
        <v xml:space="preserve">xxx </v>
      </c>
      <c r="W98" t="str">
        <f t="shared" si="14"/>
        <v xml:space="preserve">xxx </v>
      </c>
      <c r="X98" t="str">
        <f>VLOOKUP(W98,Cleaned_Ticket!$L$1:$M$37,2,FALSE)</f>
        <v xml:space="preserve">xxx </v>
      </c>
    </row>
    <row r="99" spans="1:24" x14ac:dyDescent="0.2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8"/>
        <v>C</v>
      </c>
      <c r="N99">
        <f>IF(J99="",MEDIAN(Fare),J99)</f>
        <v>34.654200000000003</v>
      </c>
      <c r="O99" s="4">
        <f>IF(F99="",SUMIFS(Ave_Age,Pclass_Age,C99,Sex_Age,E99),F99)</f>
        <v>71</v>
      </c>
      <c r="P99">
        <f t="shared" si="9"/>
        <v>1</v>
      </c>
      <c r="Q99" t="str">
        <f t="shared" si="10"/>
        <v>A</v>
      </c>
      <c r="R99">
        <f t="shared" si="11"/>
        <v>1</v>
      </c>
      <c r="S99">
        <f t="shared" si="12"/>
        <v>1</v>
      </c>
      <c r="T99" t="s">
        <v>1754</v>
      </c>
      <c r="U99" t="str">
        <f>VLOOKUP(T99,Cleaning_title!$A$1:$B$20,2,)</f>
        <v>Mr</v>
      </c>
      <c r="V99" t="str">
        <f t="shared" si="13"/>
        <v>PC 17754</v>
      </c>
      <c r="W99" t="str">
        <f t="shared" si="14"/>
        <v xml:space="preserve">PC </v>
      </c>
      <c r="X99" t="str">
        <f>VLOOKUP(W99,Cleaned_Ticket!$L$1:$M$37,2,FALSE)</f>
        <v xml:space="preserve">PC </v>
      </c>
    </row>
    <row r="100" spans="1:24" x14ac:dyDescent="0.2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8"/>
        <v>C</v>
      </c>
      <c r="N100">
        <f>IF(J100="",MEDIAN(Fare),J100)</f>
        <v>63.3583</v>
      </c>
      <c r="O100" s="4">
        <f>IF(F100="",SUMIFS(Ave_Age,Pclass_Age,C100,Sex_Age,E100),F100)</f>
        <v>23</v>
      </c>
      <c r="P100">
        <f t="shared" si="9"/>
        <v>1</v>
      </c>
      <c r="Q100" t="str">
        <f t="shared" si="10"/>
        <v>D</v>
      </c>
      <c r="R100">
        <f t="shared" si="11"/>
        <v>2</v>
      </c>
      <c r="S100">
        <f t="shared" si="12"/>
        <v>0</v>
      </c>
      <c r="T100" t="s">
        <v>1754</v>
      </c>
      <c r="U100" t="str">
        <f>VLOOKUP(T100,Cleaning_title!$A$1:$B$20,2,)</f>
        <v>Mr</v>
      </c>
      <c r="V100" t="str">
        <f t="shared" si="13"/>
        <v>PC 17759</v>
      </c>
      <c r="W100" t="str">
        <f t="shared" si="14"/>
        <v xml:space="preserve">PC </v>
      </c>
      <c r="X100" t="str">
        <f>VLOOKUP(W100,Cleaned_Ticket!$L$1:$M$37,2,FALSE)</f>
        <v xml:space="preserve">PC </v>
      </c>
    </row>
    <row r="101" spans="1:24" x14ac:dyDescent="0.2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8"/>
        <v>S</v>
      </c>
      <c r="N101">
        <f>IF(J101="",MEDIAN(Fare),J101)</f>
        <v>23</v>
      </c>
      <c r="O101" s="4">
        <f>IF(F101="",SUMIFS(Ave_Age,Pclass_Age,C101,Sex_Age,E101),F101)</f>
        <v>34</v>
      </c>
      <c r="P101">
        <f t="shared" si="9"/>
        <v>0</v>
      </c>
      <c r="Q101" t="str">
        <f t="shared" si="10"/>
        <v>M</v>
      </c>
      <c r="R101">
        <f t="shared" si="11"/>
        <v>2</v>
      </c>
      <c r="S101">
        <f t="shared" si="12"/>
        <v>0</v>
      </c>
      <c r="T101" t="s">
        <v>1755</v>
      </c>
      <c r="U101" t="str">
        <f>VLOOKUP(T101,Cleaning_title!$A$1:$B$20,2,)</f>
        <v>Mrs</v>
      </c>
      <c r="V101" t="str">
        <f t="shared" si="13"/>
        <v xml:space="preserve">xxx </v>
      </c>
      <c r="W101" t="str">
        <f t="shared" si="14"/>
        <v xml:space="preserve">xxx </v>
      </c>
      <c r="X101" t="str">
        <f>VLOOKUP(W101,Cleaned_Ticket!$L$1:$M$37,2,FALSE)</f>
        <v xml:space="preserve">xxx </v>
      </c>
    </row>
    <row r="102" spans="1:24" x14ac:dyDescent="0.2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8"/>
        <v>S</v>
      </c>
      <c r="N102">
        <f>IF(J102="",MEDIAN(Fare),J102)</f>
        <v>26</v>
      </c>
      <c r="O102" s="4">
        <f>IF(F102="",SUMIFS(Ave_Age,Pclass_Age,C102,Sex_Age,E102),F102)</f>
        <v>34</v>
      </c>
      <c r="P102">
        <f t="shared" si="9"/>
        <v>1</v>
      </c>
      <c r="Q102" t="str">
        <f t="shared" si="10"/>
        <v>M</v>
      </c>
      <c r="R102">
        <f t="shared" si="11"/>
        <v>2</v>
      </c>
      <c r="S102">
        <f t="shared" si="12"/>
        <v>0</v>
      </c>
      <c r="T102" t="s">
        <v>1754</v>
      </c>
      <c r="U102" t="str">
        <f>VLOOKUP(T102,Cleaning_title!$A$1:$B$20,2,)</f>
        <v>Mr</v>
      </c>
      <c r="V102" t="str">
        <f t="shared" si="13"/>
        <v xml:space="preserve">xxx </v>
      </c>
      <c r="W102" t="str">
        <f t="shared" si="14"/>
        <v xml:space="preserve">xxx </v>
      </c>
      <c r="X102" t="str">
        <f>VLOOKUP(W102,Cleaned_Ticket!$L$1:$M$37,2,FALSE)</f>
        <v xml:space="preserve">xxx </v>
      </c>
    </row>
    <row r="103" spans="1:24" x14ac:dyDescent="0.2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8"/>
        <v>S</v>
      </c>
      <c r="N103">
        <f>IF(J103="",MEDIAN(Fare),J103)</f>
        <v>7.8958000000000004</v>
      </c>
      <c r="O103" s="4">
        <f>IF(F103="",SUMIFS(Ave_Age,Pclass_Age,C103,Sex_Age,E103),F103)</f>
        <v>28</v>
      </c>
      <c r="P103">
        <f t="shared" si="9"/>
        <v>0</v>
      </c>
      <c r="Q103" t="str">
        <f t="shared" si="10"/>
        <v>M</v>
      </c>
      <c r="R103">
        <f t="shared" si="11"/>
        <v>1</v>
      </c>
      <c r="S103">
        <f t="shared" si="12"/>
        <v>1</v>
      </c>
      <c r="T103" t="s">
        <v>1756</v>
      </c>
      <c r="U103" t="str">
        <f>VLOOKUP(T103,Cleaning_title!$A$1:$B$20,2,)</f>
        <v>Miss</v>
      </c>
      <c r="V103" t="str">
        <f t="shared" si="13"/>
        <v xml:space="preserve">xxx </v>
      </c>
      <c r="W103" t="str">
        <f t="shared" si="14"/>
        <v xml:space="preserve">xxx </v>
      </c>
      <c r="X103" t="str">
        <f>VLOOKUP(W103,Cleaned_Ticket!$L$1:$M$37,2,FALSE)</f>
        <v xml:space="preserve">xxx </v>
      </c>
    </row>
    <row r="104" spans="1:24" x14ac:dyDescent="0.2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8"/>
        <v>S</v>
      </c>
      <c r="N104">
        <f>IF(J104="",MEDIAN(Fare),J104)</f>
        <v>7.8958000000000004</v>
      </c>
      <c r="O104" s="4">
        <f>IF(F104="",SUMIFS(Ave_Age,Pclass_Age,C104,Sex_Age,E104),F104)</f>
        <v>25.962263610315187</v>
      </c>
      <c r="P104">
        <f t="shared" si="9"/>
        <v>1</v>
      </c>
      <c r="Q104" t="str">
        <f t="shared" si="10"/>
        <v>M</v>
      </c>
      <c r="R104">
        <f t="shared" si="11"/>
        <v>1</v>
      </c>
      <c r="S104">
        <f t="shared" si="12"/>
        <v>1</v>
      </c>
      <c r="T104" t="s">
        <v>1754</v>
      </c>
      <c r="U104" t="str">
        <f>VLOOKUP(T104,Cleaning_title!$A$1:$B$20,2,)</f>
        <v>Mr</v>
      </c>
      <c r="V104" t="str">
        <f t="shared" si="13"/>
        <v xml:space="preserve">xxx </v>
      </c>
      <c r="W104" t="str">
        <f t="shared" si="14"/>
        <v xml:space="preserve">xxx </v>
      </c>
      <c r="X104" t="str">
        <f>VLOOKUP(W104,Cleaned_Ticket!$L$1:$M$37,2,FALSE)</f>
        <v xml:space="preserve">xxx </v>
      </c>
    </row>
    <row r="105" spans="1:24" x14ac:dyDescent="0.2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8"/>
        <v>S</v>
      </c>
      <c r="N105">
        <f>IF(J105="",MEDIAN(Fare),J105)</f>
        <v>77.287499999999994</v>
      </c>
      <c r="O105" s="4">
        <f>IF(F105="",SUMIFS(Ave_Age,Pclass_Age,C105,Sex_Age,E105),F105)</f>
        <v>21</v>
      </c>
      <c r="P105">
        <f t="shared" si="9"/>
        <v>1</v>
      </c>
      <c r="Q105" t="str">
        <f t="shared" si="10"/>
        <v>D</v>
      </c>
      <c r="R105">
        <f t="shared" si="11"/>
        <v>2</v>
      </c>
      <c r="S105">
        <f t="shared" si="12"/>
        <v>0</v>
      </c>
      <c r="T105" t="s">
        <v>1754</v>
      </c>
      <c r="U105" t="str">
        <f>VLOOKUP(T105,Cleaning_title!$A$1:$B$20,2,)</f>
        <v>Mr</v>
      </c>
      <c r="V105" t="str">
        <f t="shared" si="13"/>
        <v xml:space="preserve">xxx </v>
      </c>
      <c r="W105" t="str">
        <f t="shared" si="14"/>
        <v xml:space="preserve">xxx </v>
      </c>
      <c r="X105" t="str">
        <f>VLOOKUP(W105,Cleaned_Ticket!$L$1:$M$37,2,FALSE)</f>
        <v xml:space="preserve">xxx </v>
      </c>
    </row>
    <row r="106" spans="1:24" x14ac:dyDescent="0.2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8"/>
        <v>S</v>
      </c>
      <c r="N106">
        <f>IF(J106="",MEDIAN(Fare),J106)</f>
        <v>8.6541999999999994</v>
      </c>
      <c r="O106" s="4">
        <f>IF(F106="",SUMIFS(Ave_Age,Pclass_Age,C106,Sex_Age,E106),F106)</f>
        <v>33</v>
      </c>
      <c r="P106">
        <f t="shared" si="9"/>
        <v>1</v>
      </c>
      <c r="Q106" t="str">
        <f t="shared" si="10"/>
        <v>M</v>
      </c>
      <c r="R106">
        <f t="shared" si="11"/>
        <v>1</v>
      </c>
      <c r="S106">
        <f t="shared" si="12"/>
        <v>1</v>
      </c>
      <c r="T106" t="s">
        <v>1754</v>
      </c>
      <c r="U106" t="str">
        <f>VLOOKUP(T106,Cleaning_title!$A$1:$B$20,2,)</f>
        <v>Mr</v>
      </c>
      <c r="V106" t="str">
        <f t="shared" si="13"/>
        <v xml:space="preserve">xxx </v>
      </c>
      <c r="W106" t="str">
        <f t="shared" si="14"/>
        <v xml:space="preserve">xxx </v>
      </c>
      <c r="X106" t="str">
        <f>VLOOKUP(W106,Cleaned_Ticket!$L$1:$M$37,2,FALSE)</f>
        <v xml:space="preserve">xxx </v>
      </c>
    </row>
    <row r="107" spans="1:24" x14ac:dyDescent="0.2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8"/>
        <v>S</v>
      </c>
      <c r="N107">
        <f>IF(J107="",MEDIAN(Fare),J107)</f>
        <v>7.9249999999999998</v>
      </c>
      <c r="O107" s="4">
        <f>IF(F107="",SUMIFS(Ave_Age,Pclass_Age,C107,Sex_Age,E107),F107)</f>
        <v>37</v>
      </c>
      <c r="P107">
        <f t="shared" si="9"/>
        <v>1</v>
      </c>
      <c r="Q107" t="str">
        <f t="shared" si="10"/>
        <v>M</v>
      </c>
      <c r="R107">
        <f t="shared" si="11"/>
        <v>3</v>
      </c>
      <c r="S107">
        <f t="shared" si="12"/>
        <v>0</v>
      </c>
      <c r="T107" t="s">
        <v>1754</v>
      </c>
      <c r="U107" t="str">
        <f>VLOOKUP(T107,Cleaning_title!$A$1:$B$20,2,)</f>
        <v>Mr</v>
      </c>
      <c r="V107" t="str">
        <f t="shared" si="13"/>
        <v xml:space="preserve">xxx </v>
      </c>
      <c r="W107" t="str">
        <f t="shared" si="14"/>
        <v xml:space="preserve">xxx </v>
      </c>
      <c r="X107" t="str">
        <f>VLOOKUP(W107,Cleaned_Ticket!$L$1:$M$37,2,FALSE)</f>
        <v xml:space="preserve">xxx </v>
      </c>
    </row>
    <row r="108" spans="1:24" x14ac:dyDescent="0.2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8"/>
        <v>S</v>
      </c>
      <c r="N108">
        <f>IF(J108="",MEDIAN(Fare),J108)</f>
        <v>7.8958000000000004</v>
      </c>
      <c r="O108" s="4">
        <f>IF(F108="",SUMIFS(Ave_Age,Pclass_Age,C108,Sex_Age,E108),F108)</f>
        <v>28</v>
      </c>
      <c r="P108">
        <f t="shared" si="9"/>
        <v>1</v>
      </c>
      <c r="Q108" t="str">
        <f t="shared" si="10"/>
        <v>M</v>
      </c>
      <c r="R108">
        <f t="shared" si="11"/>
        <v>1</v>
      </c>
      <c r="S108">
        <f t="shared" si="12"/>
        <v>1</v>
      </c>
      <c r="T108" t="s">
        <v>1754</v>
      </c>
      <c r="U108" t="str">
        <f>VLOOKUP(T108,Cleaning_title!$A$1:$B$20,2,)</f>
        <v>Mr</v>
      </c>
      <c r="V108" t="str">
        <f t="shared" si="13"/>
        <v xml:space="preserve">xxx </v>
      </c>
      <c r="W108" t="str">
        <f t="shared" si="14"/>
        <v xml:space="preserve">xxx </v>
      </c>
      <c r="X108" t="str">
        <f>VLOOKUP(W108,Cleaned_Ticket!$L$1:$M$37,2,FALSE)</f>
        <v xml:space="preserve">xxx </v>
      </c>
    </row>
    <row r="109" spans="1:24" x14ac:dyDescent="0.2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8"/>
        <v>S</v>
      </c>
      <c r="N109">
        <f>IF(J109="",MEDIAN(Fare),J109)</f>
        <v>7.65</v>
      </c>
      <c r="O109" s="4">
        <f>IF(F109="",SUMIFS(Ave_Age,Pclass_Age,C109,Sex_Age,E109),F109)</f>
        <v>21</v>
      </c>
      <c r="P109">
        <f t="shared" si="9"/>
        <v>0</v>
      </c>
      <c r="Q109" t="str">
        <f t="shared" si="10"/>
        <v>M</v>
      </c>
      <c r="R109">
        <f t="shared" si="11"/>
        <v>1</v>
      </c>
      <c r="S109">
        <f t="shared" si="12"/>
        <v>1</v>
      </c>
      <c r="T109" t="s">
        <v>1756</v>
      </c>
      <c r="U109" t="str">
        <f>VLOOKUP(T109,Cleaning_title!$A$1:$B$20,2,)</f>
        <v>Miss</v>
      </c>
      <c r="V109" t="str">
        <f t="shared" si="13"/>
        <v xml:space="preserve">xxx </v>
      </c>
      <c r="W109" t="str">
        <f t="shared" si="14"/>
        <v xml:space="preserve">xxx </v>
      </c>
      <c r="X109" t="str">
        <f>VLOOKUP(W109,Cleaned_Ticket!$L$1:$M$37,2,FALSE)</f>
        <v xml:space="preserve">xxx </v>
      </c>
    </row>
    <row r="110" spans="1:24" x14ac:dyDescent="0.2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8"/>
        <v>S</v>
      </c>
      <c r="N110">
        <f>IF(J110="",MEDIAN(Fare),J110)</f>
        <v>7.7750000000000004</v>
      </c>
      <c r="O110" s="4">
        <f>IF(F110="",SUMIFS(Ave_Age,Pclass_Age,C110,Sex_Age,E110),F110)</f>
        <v>25.962263610315187</v>
      </c>
      <c r="P110">
        <f t="shared" si="9"/>
        <v>1</v>
      </c>
      <c r="Q110" t="str">
        <f t="shared" si="10"/>
        <v>M</v>
      </c>
      <c r="R110">
        <f t="shared" si="11"/>
        <v>1</v>
      </c>
      <c r="S110">
        <f t="shared" si="12"/>
        <v>1</v>
      </c>
      <c r="T110" t="s">
        <v>1754</v>
      </c>
      <c r="U110" t="str">
        <f>VLOOKUP(T110,Cleaning_title!$A$1:$B$20,2,)</f>
        <v>Mr</v>
      </c>
      <c r="V110" t="str">
        <f t="shared" si="13"/>
        <v xml:space="preserve">xxx </v>
      </c>
      <c r="W110" t="str">
        <f t="shared" si="14"/>
        <v xml:space="preserve">xxx </v>
      </c>
      <c r="X110" t="str">
        <f>VLOOKUP(W110,Cleaned_Ticket!$L$1:$M$37,2,FALSE)</f>
        <v xml:space="preserve">xxx </v>
      </c>
    </row>
    <row r="111" spans="1:24" x14ac:dyDescent="0.2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8"/>
        <v>S</v>
      </c>
      <c r="N111">
        <f>IF(J111="",MEDIAN(Fare),J111)</f>
        <v>7.8958000000000004</v>
      </c>
      <c r="O111" s="4">
        <f>IF(F111="",SUMIFS(Ave_Age,Pclass_Age,C111,Sex_Age,E111),F111)</f>
        <v>38</v>
      </c>
      <c r="P111">
        <f t="shared" si="9"/>
        <v>1</v>
      </c>
      <c r="Q111" t="str">
        <f t="shared" si="10"/>
        <v>M</v>
      </c>
      <c r="R111">
        <f t="shared" si="11"/>
        <v>1</v>
      </c>
      <c r="S111">
        <f t="shared" si="12"/>
        <v>1</v>
      </c>
      <c r="T111" t="s">
        <v>1754</v>
      </c>
      <c r="U111" t="str">
        <f>VLOOKUP(T111,Cleaning_title!$A$1:$B$20,2,)</f>
        <v>Mr</v>
      </c>
      <c r="V111" t="str">
        <f t="shared" si="13"/>
        <v xml:space="preserve">xxx </v>
      </c>
      <c r="W111" t="str">
        <f t="shared" si="14"/>
        <v xml:space="preserve">xxx </v>
      </c>
      <c r="X111" t="str">
        <f>VLOOKUP(W111,Cleaned_Ticket!$L$1:$M$37,2,FALSE)</f>
        <v xml:space="preserve">xxx </v>
      </c>
    </row>
    <row r="112" spans="1:24" x14ac:dyDescent="0.2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8"/>
        <v>Q</v>
      </c>
      <c r="N112">
        <f>IF(J112="",MEDIAN(Fare),J112)</f>
        <v>24.15</v>
      </c>
      <c r="O112" s="4">
        <f>IF(F112="",SUMIFS(Ave_Age,Pclass_Age,C112,Sex_Age,E112),F112)</f>
        <v>22.185328947368422</v>
      </c>
      <c r="P112">
        <f t="shared" si="9"/>
        <v>0</v>
      </c>
      <c r="Q112" t="str">
        <f t="shared" si="10"/>
        <v>M</v>
      </c>
      <c r="R112">
        <f t="shared" si="11"/>
        <v>2</v>
      </c>
      <c r="S112">
        <f t="shared" si="12"/>
        <v>0</v>
      </c>
      <c r="T112" t="s">
        <v>1756</v>
      </c>
      <c r="U112" t="str">
        <f>VLOOKUP(T112,Cleaning_title!$A$1:$B$20,2,)</f>
        <v>Miss</v>
      </c>
      <c r="V112" t="str">
        <f t="shared" si="13"/>
        <v xml:space="preserve">xxx </v>
      </c>
      <c r="W112" t="str">
        <f t="shared" si="14"/>
        <v xml:space="preserve">xxx </v>
      </c>
      <c r="X112" t="str">
        <f>VLOOKUP(W112,Cleaned_Ticket!$L$1:$M$37,2,FALSE)</f>
        <v xml:space="preserve">xxx </v>
      </c>
    </row>
    <row r="113" spans="1:24" x14ac:dyDescent="0.2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8"/>
        <v>S</v>
      </c>
      <c r="N113">
        <f>IF(J113="",MEDIAN(Fare),J113)</f>
        <v>52</v>
      </c>
      <c r="O113" s="4">
        <f>IF(F113="",SUMIFS(Ave_Age,Pclass_Age,C113,Sex_Age,E113),F113)</f>
        <v>47</v>
      </c>
      <c r="P113">
        <f t="shared" si="9"/>
        <v>1</v>
      </c>
      <c r="Q113" t="str">
        <f t="shared" si="10"/>
        <v>C</v>
      </c>
      <c r="R113">
        <f t="shared" si="11"/>
        <v>1</v>
      </c>
      <c r="S113">
        <f t="shared" si="12"/>
        <v>1</v>
      </c>
      <c r="T113" t="s">
        <v>1754</v>
      </c>
      <c r="U113" t="str">
        <f>VLOOKUP(T113,Cleaning_title!$A$1:$B$20,2,)</f>
        <v>Mr</v>
      </c>
      <c r="V113" t="str">
        <f t="shared" si="13"/>
        <v xml:space="preserve">xxx </v>
      </c>
      <c r="W113" t="str">
        <f t="shared" si="14"/>
        <v xml:space="preserve">xxx </v>
      </c>
      <c r="X113" t="str">
        <f>VLOOKUP(W113,Cleaned_Ticket!$L$1:$M$37,2,FALSE)</f>
        <v xml:space="preserve">xxx </v>
      </c>
    </row>
    <row r="114" spans="1:24" x14ac:dyDescent="0.2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8"/>
        <v>C</v>
      </c>
      <c r="N114">
        <f>IF(J114="",MEDIAN(Fare),J114)</f>
        <v>14.4542</v>
      </c>
      <c r="O114" s="4">
        <f>IF(F114="",SUMIFS(Ave_Age,Pclass_Age,C114,Sex_Age,E114),F114)</f>
        <v>14.5</v>
      </c>
      <c r="P114">
        <f t="shared" si="9"/>
        <v>0</v>
      </c>
      <c r="Q114" t="str">
        <f t="shared" si="10"/>
        <v>M</v>
      </c>
      <c r="R114">
        <f t="shared" si="11"/>
        <v>2</v>
      </c>
      <c r="S114">
        <f t="shared" si="12"/>
        <v>0</v>
      </c>
      <c r="T114" t="s">
        <v>1756</v>
      </c>
      <c r="U114" t="str">
        <f>VLOOKUP(T114,Cleaning_title!$A$1:$B$20,2,)</f>
        <v>Miss</v>
      </c>
      <c r="V114" t="str">
        <f t="shared" si="13"/>
        <v xml:space="preserve">xxx </v>
      </c>
      <c r="W114" t="str">
        <f t="shared" si="14"/>
        <v xml:space="preserve">xxx </v>
      </c>
      <c r="X114" t="str">
        <f>VLOOKUP(W114,Cleaned_Ticket!$L$1:$M$37,2,FALSE)</f>
        <v xml:space="preserve">xxx </v>
      </c>
    </row>
    <row r="115" spans="1:24" x14ac:dyDescent="0.2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8"/>
        <v>S</v>
      </c>
      <c r="N115">
        <f>IF(J115="",MEDIAN(Fare),J115)</f>
        <v>8.0500000000000007</v>
      </c>
      <c r="O115" s="4">
        <f>IF(F115="",SUMIFS(Ave_Age,Pclass_Age,C115,Sex_Age,E115),F115)</f>
        <v>22</v>
      </c>
      <c r="P115">
        <f t="shared" si="9"/>
        <v>1</v>
      </c>
      <c r="Q115" t="str">
        <f t="shared" si="10"/>
        <v>M</v>
      </c>
      <c r="R115">
        <f t="shared" si="11"/>
        <v>1</v>
      </c>
      <c r="S115">
        <f t="shared" si="12"/>
        <v>1</v>
      </c>
      <c r="T115" t="s">
        <v>1754</v>
      </c>
      <c r="U115" t="str">
        <f>VLOOKUP(T115,Cleaning_title!$A$1:$B$20,2,)</f>
        <v>Mr</v>
      </c>
      <c r="V115" t="str">
        <f t="shared" si="13"/>
        <v xml:space="preserve">xxx </v>
      </c>
      <c r="W115" t="str">
        <f t="shared" si="14"/>
        <v xml:space="preserve">xxx </v>
      </c>
      <c r="X115" t="str">
        <f>VLOOKUP(W115,Cleaned_Ticket!$L$1:$M$37,2,FALSE)</f>
        <v xml:space="preserve">xxx </v>
      </c>
    </row>
    <row r="116" spans="1:24" x14ac:dyDescent="0.2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8"/>
        <v>S</v>
      </c>
      <c r="N116">
        <f>IF(J116="",MEDIAN(Fare),J116)</f>
        <v>9.8249999999999993</v>
      </c>
      <c r="O116" s="4">
        <f>IF(F116="",SUMIFS(Ave_Age,Pclass_Age,C116,Sex_Age,E116),F116)</f>
        <v>20</v>
      </c>
      <c r="P116">
        <f t="shared" si="9"/>
        <v>0</v>
      </c>
      <c r="Q116" t="str">
        <f t="shared" si="10"/>
        <v>M</v>
      </c>
      <c r="R116">
        <f t="shared" si="11"/>
        <v>2</v>
      </c>
      <c r="S116">
        <f t="shared" si="12"/>
        <v>0</v>
      </c>
      <c r="T116" t="s">
        <v>1756</v>
      </c>
      <c r="U116" t="str">
        <f>VLOOKUP(T116,Cleaning_title!$A$1:$B$20,2,)</f>
        <v>Miss</v>
      </c>
      <c r="V116" t="str">
        <f t="shared" si="13"/>
        <v xml:space="preserve">xxx </v>
      </c>
      <c r="W116" t="str">
        <f t="shared" si="14"/>
        <v xml:space="preserve">xxx </v>
      </c>
      <c r="X116" t="str">
        <f>VLOOKUP(W116,Cleaned_Ticket!$L$1:$M$37,2,FALSE)</f>
        <v xml:space="preserve">xxx </v>
      </c>
    </row>
    <row r="117" spans="1:24" x14ac:dyDescent="0.2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8"/>
        <v>C</v>
      </c>
      <c r="N117">
        <f>IF(J117="",MEDIAN(Fare),J117)</f>
        <v>14.458299999999999</v>
      </c>
      <c r="O117" s="4">
        <f>IF(F117="",SUMIFS(Ave_Age,Pclass_Age,C117,Sex_Age,E117),F117)</f>
        <v>17</v>
      </c>
      <c r="P117">
        <f t="shared" si="9"/>
        <v>0</v>
      </c>
      <c r="Q117" t="str">
        <f t="shared" si="10"/>
        <v>M</v>
      </c>
      <c r="R117">
        <f t="shared" si="11"/>
        <v>1</v>
      </c>
      <c r="S117">
        <f t="shared" si="12"/>
        <v>1</v>
      </c>
      <c r="T117" t="s">
        <v>1756</v>
      </c>
      <c r="U117" t="str">
        <f>VLOOKUP(T117,Cleaning_title!$A$1:$B$20,2,)</f>
        <v>Miss</v>
      </c>
      <c r="V117" t="str">
        <f t="shared" si="13"/>
        <v xml:space="preserve">xxx </v>
      </c>
      <c r="W117" t="str">
        <f t="shared" si="14"/>
        <v xml:space="preserve">xxx </v>
      </c>
      <c r="X117" t="str">
        <f>VLOOKUP(W117,Cleaned_Ticket!$L$1:$M$37,2,FALSE)</f>
        <v xml:space="preserve">xxx </v>
      </c>
    </row>
    <row r="118" spans="1:24" x14ac:dyDescent="0.2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8"/>
        <v>S</v>
      </c>
      <c r="N118">
        <f>IF(J118="",MEDIAN(Fare),J118)</f>
        <v>7.9249999999999998</v>
      </c>
      <c r="O118" s="4">
        <f>IF(F118="",SUMIFS(Ave_Age,Pclass_Age,C118,Sex_Age,E118),F118)</f>
        <v>21</v>
      </c>
      <c r="P118">
        <f t="shared" si="9"/>
        <v>1</v>
      </c>
      <c r="Q118" t="str">
        <f t="shared" si="10"/>
        <v>M</v>
      </c>
      <c r="R118">
        <f t="shared" si="11"/>
        <v>1</v>
      </c>
      <c r="S118">
        <f t="shared" si="12"/>
        <v>1</v>
      </c>
      <c r="T118" t="s">
        <v>1754</v>
      </c>
      <c r="U118" t="str">
        <f>VLOOKUP(T118,Cleaning_title!$A$1:$B$20,2,)</f>
        <v>Mr</v>
      </c>
      <c r="V118" t="str">
        <f t="shared" si="13"/>
        <v>STONO 2 3101294</v>
      </c>
      <c r="W118" t="str">
        <f t="shared" si="14"/>
        <v xml:space="preserve">STONO </v>
      </c>
      <c r="X118" t="str">
        <f>VLOOKUP(W118,Cleaned_Ticket!$L$1:$M$37,2,FALSE)</f>
        <v xml:space="preserve">STONO </v>
      </c>
    </row>
    <row r="119" spans="1:24" x14ac:dyDescent="0.2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8"/>
        <v>Q</v>
      </c>
      <c r="N119">
        <f>IF(J119="",MEDIAN(Fare),J119)</f>
        <v>7.75</v>
      </c>
      <c r="O119" s="4">
        <f>IF(F119="",SUMIFS(Ave_Age,Pclass_Age,C119,Sex_Age,E119),F119)</f>
        <v>70.5</v>
      </c>
      <c r="P119">
        <f t="shared" si="9"/>
        <v>1</v>
      </c>
      <c r="Q119" t="str">
        <f t="shared" si="10"/>
        <v>M</v>
      </c>
      <c r="R119">
        <f t="shared" si="11"/>
        <v>1</v>
      </c>
      <c r="S119">
        <f t="shared" si="12"/>
        <v>1</v>
      </c>
      <c r="T119" t="s">
        <v>1754</v>
      </c>
      <c r="U119" t="str">
        <f>VLOOKUP(T119,Cleaning_title!$A$1:$B$20,2,)</f>
        <v>Mr</v>
      </c>
      <c r="V119" t="str">
        <f t="shared" si="13"/>
        <v xml:space="preserve">xxx </v>
      </c>
      <c r="W119" t="str">
        <f t="shared" si="14"/>
        <v xml:space="preserve">xxx </v>
      </c>
      <c r="X119" t="str">
        <f>VLOOKUP(W119,Cleaned_Ticket!$L$1:$M$37,2,FALSE)</f>
        <v xml:space="preserve">xxx </v>
      </c>
    </row>
    <row r="120" spans="1:24" x14ac:dyDescent="0.2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8"/>
        <v>S</v>
      </c>
      <c r="N120">
        <f>IF(J120="",MEDIAN(Fare),J120)</f>
        <v>21</v>
      </c>
      <c r="O120" s="4">
        <f>IF(F120="",SUMIFS(Ave_Age,Pclass_Age,C120,Sex_Age,E120),F120)</f>
        <v>29</v>
      </c>
      <c r="P120">
        <f t="shared" si="9"/>
        <v>1</v>
      </c>
      <c r="Q120" t="str">
        <f t="shared" si="10"/>
        <v>M</v>
      </c>
      <c r="R120">
        <f t="shared" si="11"/>
        <v>2</v>
      </c>
      <c r="S120">
        <f t="shared" si="12"/>
        <v>0</v>
      </c>
      <c r="T120" t="s">
        <v>1754</v>
      </c>
      <c r="U120" t="str">
        <f>VLOOKUP(T120,Cleaning_title!$A$1:$B$20,2,)</f>
        <v>Mr</v>
      </c>
      <c r="V120" t="str">
        <f t="shared" si="13"/>
        <v xml:space="preserve">xxx </v>
      </c>
      <c r="W120" t="str">
        <f t="shared" si="14"/>
        <v xml:space="preserve">xxx </v>
      </c>
      <c r="X120" t="str">
        <f>VLOOKUP(W120,Cleaned_Ticket!$L$1:$M$37,2,FALSE)</f>
        <v xml:space="preserve">xxx </v>
      </c>
    </row>
    <row r="121" spans="1:24" x14ac:dyDescent="0.2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8"/>
        <v>C</v>
      </c>
      <c r="N121">
        <f>IF(J121="",MEDIAN(Fare),J121)</f>
        <v>247.52080000000001</v>
      </c>
      <c r="O121" s="4">
        <f>IF(F121="",SUMIFS(Ave_Age,Pclass_Age,C121,Sex_Age,E121),F121)</f>
        <v>24</v>
      </c>
      <c r="P121">
        <f t="shared" si="9"/>
        <v>1</v>
      </c>
      <c r="Q121" t="str">
        <f t="shared" si="10"/>
        <v>B</v>
      </c>
      <c r="R121">
        <f t="shared" si="11"/>
        <v>2</v>
      </c>
      <c r="S121">
        <f t="shared" si="12"/>
        <v>0</v>
      </c>
      <c r="T121" t="s">
        <v>1754</v>
      </c>
      <c r="U121" t="str">
        <f>VLOOKUP(T121,Cleaning_title!$A$1:$B$20,2,)</f>
        <v>Mr</v>
      </c>
      <c r="V121" t="str">
        <f t="shared" si="13"/>
        <v>PC 17558</v>
      </c>
      <c r="W121" t="str">
        <f t="shared" si="14"/>
        <v xml:space="preserve">PC </v>
      </c>
      <c r="X121" t="str">
        <f>VLOOKUP(W121,Cleaned_Ticket!$L$1:$M$37,2,FALSE)</f>
        <v xml:space="preserve">PC </v>
      </c>
    </row>
    <row r="122" spans="1:24" x14ac:dyDescent="0.2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8"/>
        <v>S</v>
      </c>
      <c r="N122">
        <f>IF(J122="",MEDIAN(Fare),J122)</f>
        <v>31.274999999999999</v>
      </c>
      <c r="O122" s="4">
        <f>IF(F122="",SUMIFS(Ave_Age,Pclass_Age,C122,Sex_Age,E122),F122)</f>
        <v>2</v>
      </c>
      <c r="P122">
        <f t="shared" si="9"/>
        <v>0</v>
      </c>
      <c r="Q122" t="str">
        <f t="shared" si="10"/>
        <v>M</v>
      </c>
      <c r="R122">
        <f t="shared" si="11"/>
        <v>7</v>
      </c>
      <c r="S122">
        <f t="shared" si="12"/>
        <v>0</v>
      </c>
      <c r="T122" t="s">
        <v>1756</v>
      </c>
      <c r="U122" t="str">
        <f>VLOOKUP(T122,Cleaning_title!$A$1:$B$20,2,)</f>
        <v>Miss</v>
      </c>
      <c r="V122" t="str">
        <f t="shared" si="13"/>
        <v xml:space="preserve">xxx </v>
      </c>
      <c r="W122" t="str">
        <f t="shared" si="14"/>
        <v xml:space="preserve">xxx </v>
      </c>
      <c r="X122" t="str">
        <f>VLOOKUP(W122,Cleaned_Ticket!$L$1:$M$37,2,FALSE)</f>
        <v xml:space="preserve">xxx </v>
      </c>
    </row>
    <row r="123" spans="1:24" x14ac:dyDescent="0.2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8"/>
        <v>S</v>
      </c>
      <c r="N123">
        <f>IF(J123="",MEDIAN(Fare),J123)</f>
        <v>73.5</v>
      </c>
      <c r="O123" s="4">
        <f>IF(F123="",SUMIFS(Ave_Age,Pclass_Age,C123,Sex_Age,E123),F123)</f>
        <v>21</v>
      </c>
      <c r="P123">
        <f t="shared" si="9"/>
        <v>1</v>
      </c>
      <c r="Q123" t="str">
        <f t="shared" si="10"/>
        <v>M</v>
      </c>
      <c r="R123">
        <f t="shared" si="11"/>
        <v>3</v>
      </c>
      <c r="S123">
        <f t="shared" si="12"/>
        <v>0</v>
      </c>
      <c r="T123" t="s">
        <v>1754</v>
      </c>
      <c r="U123" t="str">
        <f>VLOOKUP(T123,Cleaning_title!$A$1:$B$20,2,)</f>
        <v>Mr</v>
      </c>
      <c r="V123" t="str">
        <f t="shared" si="13"/>
        <v>SOC 14879</v>
      </c>
      <c r="W123" t="str">
        <f t="shared" si="14"/>
        <v xml:space="preserve">SOC </v>
      </c>
      <c r="X123" t="str">
        <f>VLOOKUP(W123,Cleaned_Ticket!$L$1:$M$37,2,FALSE)</f>
        <v xml:space="preserve">SOC </v>
      </c>
    </row>
    <row r="124" spans="1:24" x14ac:dyDescent="0.2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8"/>
        <v>S</v>
      </c>
      <c r="N124">
        <f>IF(J124="",MEDIAN(Fare),J124)</f>
        <v>8.0500000000000007</v>
      </c>
      <c r="O124" s="4">
        <f>IF(F124="",SUMIFS(Ave_Age,Pclass_Age,C124,Sex_Age,E124),F124)</f>
        <v>25.962263610315187</v>
      </c>
      <c r="P124">
        <f t="shared" si="9"/>
        <v>1</v>
      </c>
      <c r="Q124" t="str">
        <f t="shared" si="10"/>
        <v>M</v>
      </c>
      <c r="R124">
        <f t="shared" si="11"/>
        <v>1</v>
      </c>
      <c r="S124">
        <f t="shared" si="12"/>
        <v>1</v>
      </c>
      <c r="T124" t="s">
        <v>1754</v>
      </c>
      <c r="U124" t="str">
        <f>VLOOKUP(T124,Cleaning_title!$A$1:$B$20,2,)</f>
        <v>Mr</v>
      </c>
      <c r="V124" t="str">
        <f t="shared" si="13"/>
        <v>A4 54510</v>
      </c>
      <c r="W124" t="str">
        <f t="shared" si="14"/>
        <v xml:space="preserve">A4 </v>
      </c>
      <c r="X124" t="str">
        <f>VLOOKUP(W124,Cleaned_Ticket!$L$1:$M$37,2,FALSE)</f>
        <v xml:space="preserve">A4 </v>
      </c>
    </row>
    <row r="125" spans="1:24" x14ac:dyDescent="0.2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8"/>
        <v>C</v>
      </c>
      <c r="N125">
        <f>IF(J125="",MEDIAN(Fare),J125)</f>
        <v>30.070799999999998</v>
      </c>
      <c r="O125" s="4">
        <f>IF(F125="",SUMIFS(Ave_Age,Pclass_Age,C125,Sex_Age,E125),F125)</f>
        <v>32.5</v>
      </c>
      <c r="P125">
        <f t="shared" si="9"/>
        <v>1</v>
      </c>
      <c r="Q125" t="str">
        <f t="shared" si="10"/>
        <v>M</v>
      </c>
      <c r="R125">
        <f t="shared" si="11"/>
        <v>2</v>
      </c>
      <c r="S125">
        <f t="shared" si="12"/>
        <v>0</v>
      </c>
      <c r="T125" t="s">
        <v>1754</v>
      </c>
      <c r="U125" t="str">
        <f>VLOOKUP(T125,Cleaning_title!$A$1:$B$20,2,)</f>
        <v>Mr</v>
      </c>
      <c r="V125" t="str">
        <f t="shared" si="13"/>
        <v xml:space="preserve">xxx </v>
      </c>
      <c r="W125" t="str">
        <f t="shared" si="14"/>
        <v xml:space="preserve">xxx </v>
      </c>
      <c r="X125" t="str">
        <f>VLOOKUP(W125,Cleaned_Ticket!$L$1:$M$37,2,FALSE)</f>
        <v xml:space="preserve">xxx </v>
      </c>
    </row>
    <row r="126" spans="1:24" x14ac:dyDescent="0.2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8"/>
        <v>S</v>
      </c>
      <c r="N126">
        <f>IF(J126="",MEDIAN(Fare),J126)</f>
        <v>13</v>
      </c>
      <c r="O126" s="4">
        <f>IF(F126="",SUMIFS(Ave_Age,Pclass_Age,C126,Sex_Age,E126),F126)</f>
        <v>32.5</v>
      </c>
      <c r="P126">
        <f t="shared" si="9"/>
        <v>0</v>
      </c>
      <c r="Q126" t="str">
        <f t="shared" si="10"/>
        <v>E</v>
      </c>
      <c r="R126">
        <f t="shared" si="11"/>
        <v>1</v>
      </c>
      <c r="S126">
        <f t="shared" si="12"/>
        <v>1</v>
      </c>
      <c r="T126" t="s">
        <v>1756</v>
      </c>
      <c r="U126" t="str">
        <f>VLOOKUP(T126,Cleaning_title!$A$1:$B$20,2,)</f>
        <v>Miss</v>
      </c>
      <c r="V126" t="str">
        <f t="shared" si="13"/>
        <v xml:space="preserve">xxx </v>
      </c>
      <c r="W126" t="str">
        <f t="shared" si="14"/>
        <v xml:space="preserve">xxx </v>
      </c>
      <c r="X126" t="str">
        <f>VLOOKUP(W126,Cleaned_Ticket!$L$1:$M$37,2,FALSE)</f>
        <v xml:space="preserve">xxx </v>
      </c>
    </row>
    <row r="127" spans="1:24" x14ac:dyDescent="0.2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8"/>
        <v>S</v>
      </c>
      <c r="N127">
        <f>IF(J127="",MEDIAN(Fare),J127)</f>
        <v>77.287499999999994</v>
      </c>
      <c r="O127" s="4">
        <f>IF(F127="",SUMIFS(Ave_Age,Pclass_Age,C127,Sex_Age,E127),F127)</f>
        <v>54</v>
      </c>
      <c r="P127">
        <f t="shared" si="9"/>
        <v>1</v>
      </c>
      <c r="Q127" t="str">
        <f t="shared" si="10"/>
        <v>D</v>
      </c>
      <c r="R127">
        <f t="shared" si="11"/>
        <v>2</v>
      </c>
      <c r="S127">
        <f t="shared" si="12"/>
        <v>0</v>
      </c>
      <c r="T127" t="s">
        <v>1754</v>
      </c>
      <c r="U127" t="str">
        <f>VLOOKUP(T127,Cleaning_title!$A$1:$B$20,2,)</f>
        <v>Mr</v>
      </c>
      <c r="V127" t="str">
        <f t="shared" si="13"/>
        <v xml:space="preserve">xxx </v>
      </c>
      <c r="W127" t="str">
        <f t="shared" si="14"/>
        <v xml:space="preserve">xxx </v>
      </c>
      <c r="X127" t="str">
        <f>VLOOKUP(W127,Cleaned_Ticket!$L$1:$M$37,2,FALSE)</f>
        <v xml:space="preserve">xxx </v>
      </c>
    </row>
    <row r="128" spans="1:24" x14ac:dyDescent="0.2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8"/>
        <v>C</v>
      </c>
      <c r="N128">
        <f>IF(J128="",MEDIAN(Fare),J128)</f>
        <v>11.2417</v>
      </c>
      <c r="O128" s="4">
        <f>IF(F128="",SUMIFS(Ave_Age,Pclass_Age,C128,Sex_Age,E128),F128)</f>
        <v>12</v>
      </c>
      <c r="P128">
        <f t="shared" si="9"/>
        <v>1</v>
      </c>
      <c r="Q128" t="str">
        <f t="shared" si="10"/>
        <v>M</v>
      </c>
      <c r="R128">
        <f t="shared" si="11"/>
        <v>2</v>
      </c>
      <c r="S128">
        <f t="shared" si="12"/>
        <v>0</v>
      </c>
      <c r="T128" t="s">
        <v>1757</v>
      </c>
      <c r="U128" t="str">
        <f>VLOOKUP(T128,Cleaning_title!$A$1:$B$20,2,)</f>
        <v>Master</v>
      </c>
      <c r="V128" t="str">
        <f t="shared" si="13"/>
        <v xml:space="preserve">xxx </v>
      </c>
      <c r="W128" t="str">
        <f t="shared" si="14"/>
        <v xml:space="preserve">xxx </v>
      </c>
      <c r="X128" t="str">
        <f>VLOOKUP(W128,Cleaned_Ticket!$L$1:$M$37,2,FALSE)</f>
        <v xml:space="preserve">xxx </v>
      </c>
    </row>
    <row r="129" spans="1:24" x14ac:dyDescent="0.2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8"/>
        <v>Q</v>
      </c>
      <c r="N129">
        <f>IF(J129="",MEDIAN(Fare),J129)</f>
        <v>7.75</v>
      </c>
      <c r="O129" s="4">
        <f>IF(F129="",SUMIFS(Ave_Age,Pclass_Age,C129,Sex_Age,E129),F129)</f>
        <v>25.962263610315187</v>
      </c>
      <c r="P129">
        <f t="shared" si="9"/>
        <v>1</v>
      </c>
      <c r="Q129" t="str">
        <f t="shared" si="10"/>
        <v>M</v>
      </c>
      <c r="R129">
        <f t="shared" si="11"/>
        <v>1</v>
      </c>
      <c r="S129">
        <f t="shared" si="12"/>
        <v>1</v>
      </c>
      <c r="T129" t="s">
        <v>1754</v>
      </c>
      <c r="U129" t="str">
        <f>VLOOKUP(T129,Cleaning_title!$A$1:$B$20,2,)</f>
        <v>Mr</v>
      </c>
      <c r="V129" t="str">
        <f t="shared" si="13"/>
        <v xml:space="preserve">xxx </v>
      </c>
      <c r="W129" t="str">
        <f t="shared" si="14"/>
        <v xml:space="preserve">xxx </v>
      </c>
      <c r="X129" t="str">
        <f>VLOOKUP(W129,Cleaned_Ticket!$L$1:$M$37,2,FALSE)</f>
        <v xml:space="preserve">xxx </v>
      </c>
    </row>
    <row r="130" spans="1:24" x14ac:dyDescent="0.2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8"/>
        <v>S</v>
      </c>
      <c r="N130">
        <f>IF(J130="",MEDIAN(Fare),J130)</f>
        <v>7.1417000000000002</v>
      </c>
      <c r="O130" s="4">
        <f>IF(F130="",SUMIFS(Ave_Age,Pclass_Age,C130,Sex_Age,E130),F130)</f>
        <v>24</v>
      </c>
      <c r="P130">
        <f t="shared" si="9"/>
        <v>1</v>
      </c>
      <c r="Q130" t="str">
        <f t="shared" si="10"/>
        <v>M</v>
      </c>
      <c r="R130">
        <f t="shared" si="11"/>
        <v>1</v>
      </c>
      <c r="S130">
        <f t="shared" si="12"/>
        <v>1</v>
      </c>
      <c r="T130" t="s">
        <v>1754</v>
      </c>
      <c r="U130" t="str">
        <f>VLOOKUP(T130,Cleaning_title!$A$1:$B$20,2,)</f>
        <v>Mr</v>
      </c>
      <c r="V130" t="str">
        <f t="shared" si="13"/>
        <v>C 17369</v>
      </c>
      <c r="W130" t="str">
        <f t="shared" si="14"/>
        <v xml:space="preserve">C </v>
      </c>
      <c r="X130" t="str">
        <f>VLOOKUP(W130,Cleaned_Ticket!$L$1:$M$37,2,FALSE)</f>
        <v xml:space="preserve">C </v>
      </c>
    </row>
    <row r="131" spans="1:24" x14ac:dyDescent="0.2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8"/>
        <v>C</v>
      </c>
      <c r="N131">
        <f>IF(J131="",MEDIAN(Fare),J131)</f>
        <v>22.3583</v>
      </c>
      <c r="O131" s="4">
        <f>IF(F131="",SUMIFS(Ave_Age,Pclass_Age,C131,Sex_Age,E131),F131)</f>
        <v>22.185328947368422</v>
      </c>
      <c r="P131">
        <f t="shared" si="9"/>
        <v>0</v>
      </c>
      <c r="Q131" t="str">
        <f t="shared" si="10"/>
        <v>F</v>
      </c>
      <c r="R131">
        <f t="shared" si="11"/>
        <v>3</v>
      </c>
      <c r="S131">
        <f t="shared" si="12"/>
        <v>0</v>
      </c>
      <c r="T131" t="s">
        <v>1756</v>
      </c>
      <c r="U131" t="str">
        <f>VLOOKUP(T131,Cleaning_title!$A$1:$B$20,2,)</f>
        <v>Miss</v>
      </c>
      <c r="V131" t="str">
        <f t="shared" si="13"/>
        <v xml:space="preserve">xxx </v>
      </c>
      <c r="W131" t="str">
        <f t="shared" si="14"/>
        <v xml:space="preserve">xxx </v>
      </c>
      <c r="X131" t="str">
        <f>VLOOKUP(W131,Cleaned_Ticket!$L$1:$M$37,2,FALSE)</f>
        <v xml:space="preserve">xxx </v>
      </c>
    </row>
    <row r="132" spans="1:24" x14ac:dyDescent="0.2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5">IF(L132="","S",L132)</f>
        <v>S</v>
      </c>
      <c r="N132">
        <f>IF(J132="",MEDIAN(Fare),J132)</f>
        <v>6.9749999999999996</v>
      </c>
      <c r="O132" s="4">
        <f>IF(F132="",SUMIFS(Ave_Age,Pclass_Age,C132,Sex_Age,E132),F132)</f>
        <v>45</v>
      </c>
      <c r="P132">
        <f t="shared" ref="P132:P195" si="16">IF(E132="male",1,0)</f>
        <v>1</v>
      </c>
      <c r="Q132" t="str">
        <f t="shared" ref="Q132:Q195" si="17">IF(K132="","M",LEFT(K132,1))</f>
        <v>M</v>
      </c>
      <c r="R132">
        <f t="shared" ref="R132:R195" si="18">G132+H132+1</f>
        <v>1</v>
      </c>
      <c r="S132">
        <f t="shared" ref="S132:S195" si="19">IF(R132=1,1,0)</f>
        <v>1</v>
      </c>
      <c r="T132" t="s">
        <v>1754</v>
      </c>
      <c r="U132" t="str">
        <f>VLOOKUP(T132,Cleaning_title!$A$1:$B$20,2,)</f>
        <v>Mr</v>
      </c>
      <c r="V132" t="str">
        <f t="shared" ref="V132:V195" si="20">IF(ISNUMBER(I132),"xxx ",SUBSTITUTE(SUBSTITUTE(I132,"/",""),".",""))</f>
        <v xml:space="preserve">xxx </v>
      </c>
      <c r="W132" t="str">
        <f t="shared" ref="W132:W195" si="21">LEFT(V132,FIND(" ",V132))</f>
        <v xml:space="preserve">xxx </v>
      </c>
      <c r="X132" t="str">
        <f>VLOOKUP(W132,Cleaned_Ticket!$L$1:$M$37,2,FALSE)</f>
        <v xml:space="preserve">xxx </v>
      </c>
    </row>
    <row r="133" spans="1:24" x14ac:dyDescent="0.2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5"/>
        <v>C</v>
      </c>
      <c r="N133">
        <f>IF(J133="",MEDIAN(Fare),J133)</f>
        <v>7.8958000000000004</v>
      </c>
      <c r="O133" s="4">
        <f>IF(F133="",SUMIFS(Ave_Age,Pclass_Age,C133,Sex_Age,E133),F133)</f>
        <v>33</v>
      </c>
      <c r="P133">
        <f t="shared" si="16"/>
        <v>1</v>
      </c>
      <c r="Q133" t="str">
        <f t="shared" si="17"/>
        <v>M</v>
      </c>
      <c r="R133">
        <f t="shared" si="18"/>
        <v>1</v>
      </c>
      <c r="S133">
        <f t="shared" si="19"/>
        <v>1</v>
      </c>
      <c r="T133" t="s">
        <v>1754</v>
      </c>
      <c r="U133" t="str">
        <f>VLOOKUP(T133,Cleaning_title!$A$1:$B$20,2,)</f>
        <v>Mr</v>
      </c>
      <c r="V133" t="str">
        <f t="shared" si="20"/>
        <v xml:space="preserve">xxx </v>
      </c>
      <c r="W133" t="str">
        <f t="shared" si="21"/>
        <v xml:space="preserve">xxx </v>
      </c>
      <c r="X133" t="str">
        <f>VLOOKUP(W133,Cleaned_Ticket!$L$1:$M$37,2,FALSE)</f>
        <v xml:space="preserve">xxx </v>
      </c>
    </row>
    <row r="134" spans="1:24" x14ac:dyDescent="0.2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5"/>
        <v>S</v>
      </c>
      <c r="N134">
        <f>IF(J134="",MEDIAN(Fare),J134)</f>
        <v>7.05</v>
      </c>
      <c r="O134" s="4">
        <f>IF(F134="",SUMIFS(Ave_Age,Pclass_Age,C134,Sex_Age,E134),F134)</f>
        <v>20</v>
      </c>
      <c r="P134">
        <f t="shared" si="16"/>
        <v>1</v>
      </c>
      <c r="Q134" t="str">
        <f t="shared" si="17"/>
        <v>M</v>
      </c>
      <c r="R134">
        <f t="shared" si="18"/>
        <v>1</v>
      </c>
      <c r="S134">
        <f t="shared" si="19"/>
        <v>1</v>
      </c>
      <c r="T134" t="s">
        <v>1754</v>
      </c>
      <c r="U134" t="str">
        <f>VLOOKUP(T134,Cleaning_title!$A$1:$B$20,2,)</f>
        <v>Mr</v>
      </c>
      <c r="V134" t="str">
        <f t="shared" si="20"/>
        <v>SOTONOQ 3101307</v>
      </c>
      <c r="W134" t="str">
        <f t="shared" si="21"/>
        <v xml:space="preserve">SOTONOQ </v>
      </c>
      <c r="X134" t="str">
        <f>VLOOKUP(W134,Cleaned_Ticket!$L$1:$M$37,2,FALSE)</f>
        <v xml:space="preserve">SOTONOQ </v>
      </c>
    </row>
    <row r="135" spans="1:24" x14ac:dyDescent="0.2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5"/>
        <v>S</v>
      </c>
      <c r="N135">
        <f>IF(J135="",MEDIAN(Fare),J135)</f>
        <v>14.5</v>
      </c>
      <c r="O135" s="4">
        <f>IF(F135="",SUMIFS(Ave_Age,Pclass_Age,C135,Sex_Age,E135),F135)</f>
        <v>47</v>
      </c>
      <c r="P135">
        <f t="shared" si="16"/>
        <v>0</v>
      </c>
      <c r="Q135" t="str">
        <f t="shared" si="17"/>
        <v>M</v>
      </c>
      <c r="R135">
        <f t="shared" si="18"/>
        <v>2</v>
      </c>
      <c r="S135">
        <f t="shared" si="19"/>
        <v>0</v>
      </c>
      <c r="T135" t="s">
        <v>1755</v>
      </c>
      <c r="U135" t="str">
        <f>VLOOKUP(T135,Cleaning_title!$A$1:$B$20,2,)</f>
        <v>Mrs</v>
      </c>
      <c r="V135" t="str">
        <f t="shared" si="20"/>
        <v>A5 3337</v>
      </c>
      <c r="W135" t="str">
        <f t="shared" si="21"/>
        <v xml:space="preserve">A5 </v>
      </c>
      <c r="X135" t="str">
        <f>VLOOKUP(W135,Cleaned_Ticket!$L$1:$M$37,2,FALSE)</f>
        <v xml:space="preserve">A5 </v>
      </c>
    </row>
    <row r="136" spans="1:24" x14ac:dyDescent="0.2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5"/>
        <v>S</v>
      </c>
      <c r="N136">
        <f>IF(J136="",MEDIAN(Fare),J136)</f>
        <v>26</v>
      </c>
      <c r="O136" s="4">
        <f>IF(F136="",SUMIFS(Ave_Age,Pclass_Age,C136,Sex_Age,E136),F136)</f>
        <v>29</v>
      </c>
      <c r="P136">
        <f t="shared" si="16"/>
        <v>0</v>
      </c>
      <c r="Q136" t="str">
        <f t="shared" si="17"/>
        <v>M</v>
      </c>
      <c r="R136">
        <f t="shared" si="18"/>
        <v>2</v>
      </c>
      <c r="S136">
        <f t="shared" si="19"/>
        <v>0</v>
      </c>
      <c r="T136" t="s">
        <v>1755</v>
      </c>
      <c r="U136" t="str">
        <f>VLOOKUP(T136,Cleaning_title!$A$1:$B$20,2,)</f>
        <v>Mrs</v>
      </c>
      <c r="V136" t="str">
        <f t="shared" si="20"/>
        <v xml:space="preserve">xxx </v>
      </c>
      <c r="W136" t="str">
        <f t="shared" si="21"/>
        <v xml:space="preserve">xxx </v>
      </c>
      <c r="X136" t="str">
        <f>VLOOKUP(W136,Cleaned_Ticket!$L$1:$M$37,2,FALSE)</f>
        <v xml:space="preserve">xxx </v>
      </c>
    </row>
    <row r="137" spans="1:24" x14ac:dyDescent="0.2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5"/>
        <v>S</v>
      </c>
      <c r="N137">
        <f>IF(J137="",MEDIAN(Fare),J137)</f>
        <v>13</v>
      </c>
      <c r="O137" s="4">
        <f>IF(F137="",SUMIFS(Ave_Age,Pclass_Age,C137,Sex_Age,E137),F137)</f>
        <v>25</v>
      </c>
      <c r="P137">
        <f t="shared" si="16"/>
        <v>1</v>
      </c>
      <c r="Q137" t="str">
        <f t="shared" si="17"/>
        <v>M</v>
      </c>
      <c r="R137">
        <f t="shared" si="18"/>
        <v>1</v>
      </c>
      <c r="S137">
        <f t="shared" si="19"/>
        <v>1</v>
      </c>
      <c r="T137" t="s">
        <v>1754</v>
      </c>
      <c r="U137" t="str">
        <f>VLOOKUP(T137,Cleaning_title!$A$1:$B$20,2,)</f>
        <v>Mr</v>
      </c>
      <c r="V137" t="str">
        <f t="shared" si="20"/>
        <v>CA 29178</v>
      </c>
      <c r="W137" t="str">
        <f t="shared" si="21"/>
        <v xml:space="preserve">CA </v>
      </c>
      <c r="X137" t="str">
        <f>VLOOKUP(W137,Cleaned_Ticket!$L$1:$M$37,2,FALSE)</f>
        <v xml:space="preserve">CA </v>
      </c>
    </row>
    <row r="138" spans="1:24" x14ac:dyDescent="0.2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5"/>
        <v>C</v>
      </c>
      <c r="N138">
        <f>IF(J138="",MEDIAN(Fare),J138)</f>
        <v>15.0458</v>
      </c>
      <c r="O138" s="4">
        <f>IF(F138="",SUMIFS(Ave_Age,Pclass_Age,C138,Sex_Age,E138),F138)</f>
        <v>23</v>
      </c>
      <c r="P138">
        <f t="shared" si="16"/>
        <v>1</v>
      </c>
      <c r="Q138" t="str">
        <f t="shared" si="17"/>
        <v>M</v>
      </c>
      <c r="R138">
        <f t="shared" si="18"/>
        <v>1</v>
      </c>
      <c r="S138">
        <f t="shared" si="19"/>
        <v>1</v>
      </c>
      <c r="T138" t="s">
        <v>1754</v>
      </c>
      <c r="U138" t="str">
        <f>VLOOKUP(T138,Cleaning_title!$A$1:$B$20,2,)</f>
        <v>Mr</v>
      </c>
      <c r="V138" t="str">
        <f t="shared" si="20"/>
        <v>SCPARIS 2133</v>
      </c>
      <c r="W138" t="str">
        <f t="shared" si="21"/>
        <v xml:space="preserve">SCPARIS </v>
      </c>
      <c r="X138" t="str">
        <f>VLOOKUP(W138,Cleaned_Ticket!$L$1:$M$37,2,FALSE)</f>
        <v xml:space="preserve">SCParis </v>
      </c>
    </row>
    <row r="139" spans="1:24" x14ac:dyDescent="0.2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5"/>
        <v>S</v>
      </c>
      <c r="N139">
        <f>IF(J139="",MEDIAN(Fare),J139)</f>
        <v>26.283300000000001</v>
      </c>
      <c r="O139" s="4">
        <f>IF(F139="",SUMIFS(Ave_Age,Pclass_Age,C139,Sex_Age,E139),F139)</f>
        <v>19</v>
      </c>
      <c r="P139">
        <f t="shared" si="16"/>
        <v>0</v>
      </c>
      <c r="Q139" t="str">
        <f t="shared" si="17"/>
        <v>D</v>
      </c>
      <c r="R139">
        <f t="shared" si="18"/>
        <v>3</v>
      </c>
      <c r="S139">
        <f t="shared" si="19"/>
        <v>0</v>
      </c>
      <c r="T139" t="s">
        <v>1756</v>
      </c>
      <c r="U139" t="str">
        <f>VLOOKUP(T139,Cleaning_title!$A$1:$B$20,2,)</f>
        <v>Miss</v>
      </c>
      <c r="V139" t="str">
        <f t="shared" si="20"/>
        <v xml:space="preserve">xxx </v>
      </c>
      <c r="W139" t="str">
        <f t="shared" si="21"/>
        <v xml:space="preserve">xxx </v>
      </c>
      <c r="X139" t="str">
        <f>VLOOKUP(W139,Cleaned_Ticket!$L$1:$M$37,2,FALSE)</f>
        <v xml:space="preserve">xxx </v>
      </c>
    </row>
    <row r="140" spans="1:24" x14ac:dyDescent="0.2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5"/>
        <v>S</v>
      </c>
      <c r="N140">
        <f>IF(J140="",MEDIAN(Fare),J140)</f>
        <v>53.1</v>
      </c>
      <c r="O140" s="4">
        <f>IF(F140="",SUMIFS(Ave_Age,Pclass_Age,C140,Sex_Age,E140),F140)</f>
        <v>37</v>
      </c>
      <c r="P140">
        <f t="shared" si="16"/>
        <v>1</v>
      </c>
      <c r="Q140" t="str">
        <f t="shared" si="17"/>
        <v>C</v>
      </c>
      <c r="R140">
        <f t="shared" si="18"/>
        <v>2</v>
      </c>
      <c r="S140">
        <f t="shared" si="19"/>
        <v>0</v>
      </c>
      <c r="T140" t="s">
        <v>1754</v>
      </c>
      <c r="U140" t="str">
        <f>VLOOKUP(T140,Cleaning_title!$A$1:$B$20,2,)</f>
        <v>Mr</v>
      </c>
      <c r="V140" t="str">
        <f t="shared" si="20"/>
        <v xml:space="preserve">xxx </v>
      </c>
      <c r="W140" t="str">
        <f t="shared" si="21"/>
        <v xml:space="preserve">xxx </v>
      </c>
      <c r="X140" t="str">
        <f>VLOOKUP(W140,Cleaned_Ticket!$L$1:$M$37,2,FALSE)</f>
        <v xml:space="preserve">xxx </v>
      </c>
    </row>
    <row r="141" spans="1:24" x14ac:dyDescent="0.2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5"/>
        <v>S</v>
      </c>
      <c r="N141">
        <f>IF(J141="",MEDIAN(Fare),J141)</f>
        <v>9.2166999999999994</v>
      </c>
      <c r="O141" s="4">
        <f>IF(F141="",SUMIFS(Ave_Age,Pclass_Age,C141,Sex_Age,E141),F141)</f>
        <v>16</v>
      </c>
      <c r="P141">
        <f t="shared" si="16"/>
        <v>1</v>
      </c>
      <c r="Q141" t="str">
        <f t="shared" si="17"/>
        <v>M</v>
      </c>
      <c r="R141">
        <f t="shared" si="18"/>
        <v>1</v>
      </c>
      <c r="S141">
        <f t="shared" si="19"/>
        <v>1</v>
      </c>
      <c r="T141" t="s">
        <v>1754</v>
      </c>
      <c r="U141" t="str">
        <f>VLOOKUP(T141,Cleaning_title!$A$1:$B$20,2,)</f>
        <v>Mr</v>
      </c>
      <c r="V141" t="str">
        <f t="shared" si="20"/>
        <v xml:space="preserve">xxx </v>
      </c>
      <c r="W141" t="str">
        <f t="shared" si="21"/>
        <v xml:space="preserve">xxx </v>
      </c>
      <c r="X141" t="str">
        <f>VLOOKUP(W141,Cleaned_Ticket!$L$1:$M$37,2,FALSE)</f>
        <v xml:space="preserve">xxx </v>
      </c>
    </row>
    <row r="142" spans="1:24" x14ac:dyDescent="0.2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5"/>
        <v>C</v>
      </c>
      <c r="N142">
        <f>IF(J142="",MEDIAN(Fare),J142)</f>
        <v>79.2</v>
      </c>
      <c r="O142" s="4">
        <f>IF(F142="",SUMIFS(Ave_Age,Pclass_Age,C142,Sex_Age,E142),F142)</f>
        <v>24</v>
      </c>
      <c r="P142">
        <f t="shared" si="16"/>
        <v>1</v>
      </c>
      <c r="Q142" t="str">
        <f t="shared" si="17"/>
        <v>B</v>
      </c>
      <c r="R142">
        <f t="shared" si="18"/>
        <v>1</v>
      </c>
      <c r="S142">
        <f t="shared" si="19"/>
        <v>1</v>
      </c>
      <c r="T142" t="s">
        <v>1754</v>
      </c>
      <c r="U142" t="str">
        <f>VLOOKUP(T142,Cleaning_title!$A$1:$B$20,2,)</f>
        <v>Mr</v>
      </c>
      <c r="V142" t="str">
        <f t="shared" si="20"/>
        <v>PC 17593</v>
      </c>
      <c r="W142" t="str">
        <f t="shared" si="21"/>
        <v xml:space="preserve">PC </v>
      </c>
      <c r="X142" t="str">
        <f>VLOOKUP(W142,Cleaned_Ticket!$L$1:$M$37,2,FALSE)</f>
        <v xml:space="preserve">PC </v>
      </c>
    </row>
    <row r="143" spans="1:24" x14ac:dyDescent="0.2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5"/>
        <v>C</v>
      </c>
      <c r="N143">
        <f>IF(J143="",MEDIAN(Fare),J143)</f>
        <v>15.245799999999999</v>
      </c>
      <c r="O143" s="4">
        <f>IF(F143="",SUMIFS(Ave_Age,Pclass_Age,C143,Sex_Age,E143),F143)</f>
        <v>22.185328947368422</v>
      </c>
      <c r="P143">
        <f t="shared" si="16"/>
        <v>0</v>
      </c>
      <c r="Q143" t="str">
        <f t="shared" si="17"/>
        <v>M</v>
      </c>
      <c r="R143">
        <f t="shared" si="18"/>
        <v>3</v>
      </c>
      <c r="S143">
        <f t="shared" si="19"/>
        <v>0</v>
      </c>
      <c r="T143" t="s">
        <v>1755</v>
      </c>
      <c r="U143" t="str">
        <f>VLOOKUP(T143,Cleaning_title!$A$1:$B$20,2,)</f>
        <v>Mrs</v>
      </c>
      <c r="V143" t="str">
        <f t="shared" si="20"/>
        <v xml:space="preserve">xxx </v>
      </c>
      <c r="W143" t="str">
        <f t="shared" si="21"/>
        <v xml:space="preserve">xxx </v>
      </c>
      <c r="X143" t="str">
        <f>VLOOKUP(W143,Cleaned_Ticket!$L$1:$M$37,2,FALSE)</f>
        <v xml:space="preserve">xxx </v>
      </c>
    </row>
    <row r="144" spans="1:24" x14ac:dyDescent="0.2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5"/>
        <v>S</v>
      </c>
      <c r="N144">
        <f>IF(J144="",MEDIAN(Fare),J144)</f>
        <v>7.75</v>
      </c>
      <c r="O144" s="4">
        <f>IF(F144="",SUMIFS(Ave_Age,Pclass_Age,C144,Sex_Age,E144),F144)</f>
        <v>22</v>
      </c>
      <c r="P144">
        <f t="shared" si="16"/>
        <v>0</v>
      </c>
      <c r="Q144" t="str">
        <f t="shared" si="17"/>
        <v>M</v>
      </c>
      <c r="R144">
        <f t="shared" si="18"/>
        <v>1</v>
      </c>
      <c r="S144">
        <f t="shared" si="19"/>
        <v>1</v>
      </c>
      <c r="T144" t="s">
        <v>1756</v>
      </c>
      <c r="U144" t="str">
        <f>VLOOKUP(T144,Cleaning_title!$A$1:$B$20,2,)</f>
        <v>Miss</v>
      </c>
      <c r="V144" t="str">
        <f t="shared" si="20"/>
        <v xml:space="preserve">xxx </v>
      </c>
      <c r="W144" t="str">
        <f t="shared" si="21"/>
        <v xml:space="preserve">xxx </v>
      </c>
      <c r="X144" t="str">
        <f>VLOOKUP(W144,Cleaned_Ticket!$L$1:$M$37,2,FALSE)</f>
        <v xml:space="preserve">xxx </v>
      </c>
    </row>
    <row r="145" spans="1:24" x14ac:dyDescent="0.2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5"/>
        <v>S</v>
      </c>
      <c r="N145">
        <f>IF(J145="",MEDIAN(Fare),J145)</f>
        <v>15.85</v>
      </c>
      <c r="O145" s="4">
        <f>IF(F145="",SUMIFS(Ave_Age,Pclass_Age,C145,Sex_Age,E145),F145)</f>
        <v>24</v>
      </c>
      <c r="P145">
        <f t="shared" si="16"/>
        <v>0</v>
      </c>
      <c r="Q145" t="str">
        <f t="shared" si="17"/>
        <v>M</v>
      </c>
      <c r="R145">
        <f t="shared" si="18"/>
        <v>2</v>
      </c>
      <c r="S145">
        <f t="shared" si="19"/>
        <v>0</v>
      </c>
      <c r="T145" t="s">
        <v>1755</v>
      </c>
      <c r="U145" t="str">
        <f>VLOOKUP(T145,Cleaning_title!$A$1:$B$20,2,)</f>
        <v>Mrs</v>
      </c>
      <c r="V145" t="str">
        <f t="shared" si="20"/>
        <v>STONO2 3101279</v>
      </c>
      <c r="W145" t="str">
        <f t="shared" si="21"/>
        <v xml:space="preserve">STONO2 </v>
      </c>
      <c r="X145" t="str">
        <f>VLOOKUP(W145,Cleaned_Ticket!$L$1:$M$37,2,FALSE)</f>
        <v xml:space="preserve">STONO2 </v>
      </c>
    </row>
    <row r="146" spans="1:24" x14ac:dyDescent="0.2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5"/>
        <v>Q</v>
      </c>
      <c r="N146">
        <f>IF(J146="",MEDIAN(Fare),J146)</f>
        <v>6.75</v>
      </c>
      <c r="O146" s="4">
        <f>IF(F146="",SUMIFS(Ave_Age,Pclass_Age,C146,Sex_Age,E146),F146)</f>
        <v>19</v>
      </c>
      <c r="P146">
        <f t="shared" si="16"/>
        <v>1</v>
      </c>
      <c r="Q146" t="str">
        <f t="shared" si="17"/>
        <v>M</v>
      </c>
      <c r="R146">
        <f t="shared" si="18"/>
        <v>1</v>
      </c>
      <c r="S146">
        <f t="shared" si="19"/>
        <v>1</v>
      </c>
      <c r="T146" t="s">
        <v>1754</v>
      </c>
      <c r="U146" t="str">
        <f>VLOOKUP(T146,Cleaning_title!$A$1:$B$20,2,)</f>
        <v>Mr</v>
      </c>
      <c r="V146" t="str">
        <f t="shared" si="20"/>
        <v xml:space="preserve">xxx </v>
      </c>
      <c r="W146" t="str">
        <f t="shared" si="21"/>
        <v xml:space="preserve">xxx </v>
      </c>
      <c r="X146" t="str">
        <f>VLOOKUP(W146,Cleaned_Ticket!$L$1:$M$37,2,FALSE)</f>
        <v xml:space="preserve">xxx </v>
      </c>
    </row>
    <row r="147" spans="1:24" x14ac:dyDescent="0.2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5"/>
        <v>S</v>
      </c>
      <c r="N147">
        <f>IF(J147="",MEDIAN(Fare),J147)</f>
        <v>11.5</v>
      </c>
      <c r="O147" s="4">
        <f>IF(F147="",SUMIFS(Ave_Age,Pclass_Age,C147,Sex_Age,E147),F147)</f>
        <v>18</v>
      </c>
      <c r="P147">
        <f t="shared" si="16"/>
        <v>1</v>
      </c>
      <c r="Q147" t="str">
        <f t="shared" si="17"/>
        <v>M</v>
      </c>
      <c r="R147">
        <f t="shared" si="18"/>
        <v>1</v>
      </c>
      <c r="S147">
        <f t="shared" si="19"/>
        <v>1</v>
      </c>
      <c r="T147" t="s">
        <v>1754</v>
      </c>
      <c r="U147" t="str">
        <f>VLOOKUP(T147,Cleaning_title!$A$1:$B$20,2,)</f>
        <v>Mr</v>
      </c>
      <c r="V147" t="str">
        <f t="shared" si="20"/>
        <v xml:space="preserve">xxx </v>
      </c>
      <c r="W147" t="str">
        <f t="shared" si="21"/>
        <v xml:space="preserve">xxx </v>
      </c>
      <c r="X147" t="str">
        <f>VLOOKUP(W147,Cleaned_Ticket!$L$1:$M$37,2,FALSE)</f>
        <v xml:space="preserve">xxx </v>
      </c>
    </row>
    <row r="148" spans="1:24" x14ac:dyDescent="0.2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5"/>
        <v>S</v>
      </c>
      <c r="N148">
        <f>IF(J148="",MEDIAN(Fare),J148)</f>
        <v>36.75</v>
      </c>
      <c r="O148" s="4">
        <f>IF(F148="",SUMIFS(Ave_Age,Pclass_Age,C148,Sex_Age,E148),F148)</f>
        <v>19</v>
      </c>
      <c r="P148">
        <f t="shared" si="16"/>
        <v>1</v>
      </c>
      <c r="Q148" t="str">
        <f t="shared" si="17"/>
        <v>M</v>
      </c>
      <c r="R148">
        <f t="shared" si="18"/>
        <v>3</v>
      </c>
      <c r="S148">
        <f t="shared" si="19"/>
        <v>0</v>
      </c>
      <c r="T148" t="s">
        <v>1754</v>
      </c>
      <c r="U148" t="str">
        <f>VLOOKUP(T148,Cleaning_title!$A$1:$B$20,2,)</f>
        <v>Mr</v>
      </c>
      <c r="V148" t="str">
        <f t="shared" si="20"/>
        <v>CA 33112</v>
      </c>
      <c r="W148" t="str">
        <f t="shared" si="21"/>
        <v xml:space="preserve">CA </v>
      </c>
      <c r="X148" t="str">
        <f>VLOOKUP(W148,Cleaned_Ticket!$L$1:$M$37,2,FALSE)</f>
        <v xml:space="preserve">CA </v>
      </c>
    </row>
    <row r="149" spans="1:24" x14ac:dyDescent="0.2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5"/>
        <v>S</v>
      </c>
      <c r="N149">
        <f>IF(J149="",MEDIAN(Fare),J149)</f>
        <v>7.7957999999999998</v>
      </c>
      <c r="O149" s="4">
        <f>IF(F149="",SUMIFS(Ave_Age,Pclass_Age,C149,Sex_Age,E149),F149)</f>
        <v>27</v>
      </c>
      <c r="P149">
        <f t="shared" si="16"/>
        <v>1</v>
      </c>
      <c r="Q149" t="str">
        <f t="shared" si="17"/>
        <v>M</v>
      </c>
      <c r="R149">
        <f t="shared" si="18"/>
        <v>1</v>
      </c>
      <c r="S149">
        <f t="shared" si="19"/>
        <v>1</v>
      </c>
      <c r="T149" t="s">
        <v>1754</v>
      </c>
      <c r="U149" t="str">
        <f>VLOOKUP(T149,Cleaning_title!$A$1:$B$20,2,)</f>
        <v>Mr</v>
      </c>
      <c r="V149" t="str">
        <f t="shared" si="20"/>
        <v xml:space="preserve">xxx </v>
      </c>
      <c r="W149" t="str">
        <f t="shared" si="21"/>
        <v xml:space="preserve">xxx </v>
      </c>
      <c r="X149" t="str">
        <f>VLOOKUP(W149,Cleaned_Ticket!$L$1:$M$37,2,FALSE)</f>
        <v xml:space="preserve">xxx </v>
      </c>
    </row>
    <row r="150" spans="1:24" x14ac:dyDescent="0.2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5"/>
        <v>S</v>
      </c>
      <c r="N150">
        <f>IF(J150="",MEDIAN(Fare),J150)</f>
        <v>34.375</v>
      </c>
      <c r="O150" s="4">
        <f>IF(F150="",SUMIFS(Ave_Age,Pclass_Age,C150,Sex_Age,E150),F150)</f>
        <v>9</v>
      </c>
      <c r="P150">
        <f t="shared" si="16"/>
        <v>0</v>
      </c>
      <c r="Q150" t="str">
        <f t="shared" si="17"/>
        <v>M</v>
      </c>
      <c r="R150">
        <f t="shared" si="18"/>
        <v>5</v>
      </c>
      <c r="S150">
        <f t="shared" si="19"/>
        <v>0</v>
      </c>
      <c r="T150" t="s">
        <v>1756</v>
      </c>
      <c r="U150" t="str">
        <f>VLOOKUP(T150,Cleaning_title!$A$1:$B$20,2,)</f>
        <v>Miss</v>
      </c>
      <c r="V150" t="str">
        <f t="shared" si="20"/>
        <v>WC 6608</v>
      </c>
      <c r="W150" t="str">
        <f t="shared" si="21"/>
        <v xml:space="preserve">WC </v>
      </c>
      <c r="X150" t="str">
        <f>VLOOKUP(W150,Cleaned_Ticket!$L$1:$M$37,2,FALSE)</f>
        <v xml:space="preserve">WC </v>
      </c>
    </row>
    <row r="151" spans="1:24" x14ac:dyDescent="0.2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5"/>
        <v>S</v>
      </c>
      <c r="N151">
        <f>IF(J151="",MEDIAN(Fare),J151)</f>
        <v>26</v>
      </c>
      <c r="O151" s="4">
        <f>IF(F151="",SUMIFS(Ave_Age,Pclass_Age,C151,Sex_Age,E151),F151)</f>
        <v>36.5</v>
      </c>
      <c r="P151">
        <f t="shared" si="16"/>
        <v>1</v>
      </c>
      <c r="Q151" t="str">
        <f t="shared" si="17"/>
        <v>F</v>
      </c>
      <c r="R151">
        <f t="shared" si="18"/>
        <v>3</v>
      </c>
      <c r="S151">
        <f t="shared" si="19"/>
        <v>0</v>
      </c>
      <c r="T151" t="s">
        <v>1754</v>
      </c>
      <c r="U151" t="str">
        <f>VLOOKUP(T151,Cleaning_title!$A$1:$B$20,2,)</f>
        <v>Mr</v>
      </c>
      <c r="V151" t="str">
        <f t="shared" si="20"/>
        <v xml:space="preserve">xxx </v>
      </c>
      <c r="W151" t="str">
        <f t="shared" si="21"/>
        <v xml:space="preserve">xxx </v>
      </c>
      <c r="X151" t="str">
        <f>VLOOKUP(W151,Cleaned_Ticket!$L$1:$M$37,2,FALSE)</f>
        <v xml:space="preserve">xxx </v>
      </c>
    </row>
    <row r="152" spans="1:24" x14ac:dyDescent="0.2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5"/>
        <v>S</v>
      </c>
      <c r="N152">
        <f>IF(J152="",MEDIAN(Fare),J152)</f>
        <v>13</v>
      </c>
      <c r="O152" s="4">
        <f>IF(F152="",SUMIFS(Ave_Age,Pclass_Age,C152,Sex_Age,E152),F152)</f>
        <v>42</v>
      </c>
      <c r="P152">
        <f t="shared" si="16"/>
        <v>1</v>
      </c>
      <c r="Q152" t="str">
        <f t="shared" si="17"/>
        <v>M</v>
      </c>
      <c r="R152">
        <f t="shared" si="18"/>
        <v>1</v>
      </c>
      <c r="S152">
        <f t="shared" si="19"/>
        <v>1</v>
      </c>
      <c r="T152" t="s">
        <v>1759</v>
      </c>
      <c r="U152" t="str">
        <f>VLOOKUP(T152,Cleaning_title!$A$1:$B$20,2,)</f>
        <v>Royalty</v>
      </c>
      <c r="V152" t="str">
        <f t="shared" si="20"/>
        <v xml:space="preserve">xxx </v>
      </c>
      <c r="W152" t="str">
        <f t="shared" si="21"/>
        <v xml:space="preserve">xxx </v>
      </c>
      <c r="X152" t="str">
        <f>VLOOKUP(W152,Cleaned_Ticket!$L$1:$M$37,2,FALSE)</f>
        <v xml:space="preserve">xxx </v>
      </c>
    </row>
    <row r="153" spans="1:24" x14ac:dyDescent="0.2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5"/>
        <v>S</v>
      </c>
      <c r="N153">
        <f>IF(J153="",MEDIAN(Fare),J153)</f>
        <v>12.525</v>
      </c>
      <c r="O153" s="4">
        <f>IF(F153="",SUMIFS(Ave_Age,Pclass_Age,C153,Sex_Age,E153),F153)</f>
        <v>51</v>
      </c>
      <c r="P153">
        <f t="shared" si="16"/>
        <v>1</v>
      </c>
      <c r="Q153" t="str">
        <f t="shared" si="17"/>
        <v>M</v>
      </c>
      <c r="R153">
        <f t="shared" si="18"/>
        <v>1</v>
      </c>
      <c r="S153">
        <f t="shared" si="19"/>
        <v>1</v>
      </c>
      <c r="T153" t="s">
        <v>1759</v>
      </c>
      <c r="U153" t="str">
        <f>VLOOKUP(T153,Cleaning_title!$A$1:$B$20,2,)</f>
        <v>Royalty</v>
      </c>
      <c r="V153" t="str">
        <f t="shared" si="20"/>
        <v>SOP 1166</v>
      </c>
      <c r="W153" t="str">
        <f t="shared" si="21"/>
        <v xml:space="preserve">SOP </v>
      </c>
      <c r="X153" t="str">
        <f>VLOOKUP(W153,Cleaned_Ticket!$L$1:$M$37,2,FALSE)</f>
        <v>Single</v>
      </c>
    </row>
    <row r="154" spans="1:24" x14ac:dyDescent="0.2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5"/>
        <v>S</v>
      </c>
      <c r="N154">
        <f>IF(J154="",MEDIAN(Fare),J154)</f>
        <v>66.599999999999994</v>
      </c>
      <c r="O154" s="4">
        <f>IF(F154="",SUMIFS(Ave_Age,Pclass_Age,C154,Sex_Age,E154),F154)</f>
        <v>22</v>
      </c>
      <c r="P154">
        <f t="shared" si="16"/>
        <v>0</v>
      </c>
      <c r="Q154" t="str">
        <f t="shared" si="17"/>
        <v>C</v>
      </c>
      <c r="R154">
        <f t="shared" si="18"/>
        <v>2</v>
      </c>
      <c r="S154">
        <f t="shared" si="19"/>
        <v>0</v>
      </c>
      <c r="T154" t="s">
        <v>1755</v>
      </c>
      <c r="U154" t="str">
        <f>VLOOKUP(T154,Cleaning_title!$A$1:$B$20,2,)</f>
        <v>Mrs</v>
      </c>
      <c r="V154" t="str">
        <f t="shared" si="20"/>
        <v xml:space="preserve">xxx </v>
      </c>
      <c r="W154" t="str">
        <f t="shared" si="21"/>
        <v xml:space="preserve">xxx </v>
      </c>
      <c r="X154" t="str">
        <f>VLOOKUP(W154,Cleaned_Ticket!$L$1:$M$37,2,FALSE)</f>
        <v xml:space="preserve">xxx </v>
      </c>
    </row>
    <row r="155" spans="1:24" x14ac:dyDescent="0.2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5"/>
        <v>S</v>
      </c>
      <c r="N155">
        <f>IF(J155="",MEDIAN(Fare),J155)</f>
        <v>8.0500000000000007</v>
      </c>
      <c r="O155" s="4">
        <f>IF(F155="",SUMIFS(Ave_Age,Pclass_Age,C155,Sex_Age,E155),F155)</f>
        <v>55.5</v>
      </c>
      <c r="P155">
        <f t="shared" si="16"/>
        <v>1</v>
      </c>
      <c r="Q155" t="str">
        <f t="shared" si="17"/>
        <v>M</v>
      </c>
      <c r="R155">
        <f t="shared" si="18"/>
        <v>1</v>
      </c>
      <c r="S155">
        <f t="shared" si="19"/>
        <v>1</v>
      </c>
      <c r="T155" t="s">
        <v>1754</v>
      </c>
      <c r="U155" t="str">
        <f>VLOOKUP(T155,Cleaning_title!$A$1:$B$20,2,)</f>
        <v>Mr</v>
      </c>
      <c r="V155" t="str">
        <f t="shared" si="20"/>
        <v>A5 11206</v>
      </c>
      <c r="W155" t="str">
        <f t="shared" si="21"/>
        <v xml:space="preserve">A5 </v>
      </c>
      <c r="X155" t="str">
        <f>VLOOKUP(W155,Cleaned_Ticket!$L$1:$M$37,2,FALSE)</f>
        <v xml:space="preserve">A5 </v>
      </c>
    </row>
    <row r="156" spans="1:24" x14ac:dyDescent="0.2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5"/>
        <v>S</v>
      </c>
      <c r="N156">
        <f>IF(J156="",MEDIAN(Fare),J156)</f>
        <v>14.5</v>
      </c>
      <c r="O156" s="4">
        <f>IF(F156="",SUMIFS(Ave_Age,Pclass_Age,C156,Sex_Age,E156),F156)</f>
        <v>40.5</v>
      </c>
      <c r="P156">
        <f t="shared" si="16"/>
        <v>1</v>
      </c>
      <c r="Q156" t="str">
        <f t="shared" si="17"/>
        <v>M</v>
      </c>
      <c r="R156">
        <f t="shared" si="18"/>
        <v>3</v>
      </c>
      <c r="S156">
        <f t="shared" si="19"/>
        <v>0</v>
      </c>
      <c r="T156" t="s">
        <v>1754</v>
      </c>
      <c r="U156" t="str">
        <f>VLOOKUP(T156,Cleaning_title!$A$1:$B$20,2,)</f>
        <v>Mr</v>
      </c>
      <c r="V156" t="str">
        <f t="shared" si="20"/>
        <v>A5 851</v>
      </c>
      <c r="W156" t="str">
        <f t="shared" si="21"/>
        <v xml:space="preserve">A5 </v>
      </c>
      <c r="X156" t="str">
        <f>VLOOKUP(W156,Cleaned_Ticket!$L$1:$M$37,2,FALSE)</f>
        <v xml:space="preserve">A5 </v>
      </c>
    </row>
    <row r="157" spans="1:24" x14ac:dyDescent="0.2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5"/>
        <v>S</v>
      </c>
      <c r="N157">
        <f>IF(J157="",MEDIAN(Fare),J157)</f>
        <v>7.3125</v>
      </c>
      <c r="O157" s="4">
        <f>IF(F157="",SUMIFS(Ave_Age,Pclass_Age,C157,Sex_Age,E157),F157)</f>
        <v>25.962263610315187</v>
      </c>
      <c r="P157">
        <f t="shared" si="16"/>
        <v>1</v>
      </c>
      <c r="Q157" t="str">
        <f t="shared" si="17"/>
        <v>M</v>
      </c>
      <c r="R157">
        <f t="shared" si="18"/>
        <v>1</v>
      </c>
      <c r="S157">
        <f t="shared" si="19"/>
        <v>1</v>
      </c>
      <c r="T157" t="s">
        <v>1754</v>
      </c>
      <c r="U157" t="str">
        <f>VLOOKUP(T157,Cleaning_title!$A$1:$B$20,2,)</f>
        <v>Mr</v>
      </c>
      <c r="V157" t="str">
        <f t="shared" si="20"/>
        <v>Fa 265302</v>
      </c>
      <c r="W157" t="str">
        <f t="shared" si="21"/>
        <v xml:space="preserve">Fa </v>
      </c>
      <c r="X157" t="str">
        <f>VLOOKUP(W157,Cleaned_Ticket!$L$1:$M$37,2,FALSE)</f>
        <v>Single</v>
      </c>
    </row>
    <row r="158" spans="1:24" x14ac:dyDescent="0.2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5"/>
        <v>C</v>
      </c>
      <c r="N158">
        <f>IF(J158="",MEDIAN(Fare),J158)</f>
        <v>61.379199999999997</v>
      </c>
      <c r="O158" s="4">
        <f>IF(F158="",SUMIFS(Ave_Age,Pclass_Age,C158,Sex_Age,E158),F158)</f>
        <v>51</v>
      </c>
      <c r="P158">
        <f t="shared" si="16"/>
        <v>1</v>
      </c>
      <c r="Q158" t="str">
        <f t="shared" si="17"/>
        <v>M</v>
      </c>
      <c r="R158">
        <f t="shared" si="18"/>
        <v>2</v>
      </c>
      <c r="S158">
        <f t="shared" si="19"/>
        <v>0</v>
      </c>
      <c r="T158" t="s">
        <v>1754</v>
      </c>
      <c r="U158" t="str">
        <f>VLOOKUP(T158,Cleaning_title!$A$1:$B$20,2,)</f>
        <v>Mr</v>
      </c>
      <c r="V158" t="str">
        <f t="shared" si="20"/>
        <v>PC 17597</v>
      </c>
      <c r="W158" t="str">
        <f t="shared" si="21"/>
        <v xml:space="preserve">PC </v>
      </c>
      <c r="X158" t="str">
        <f>VLOOKUP(W158,Cleaned_Ticket!$L$1:$M$37,2,FALSE)</f>
        <v xml:space="preserve">PC </v>
      </c>
    </row>
    <row r="159" spans="1:24" x14ac:dyDescent="0.2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5"/>
        <v>Q</v>
      </c>
      <c r="N159">
        <f>IF(J159="",MEDIAN(Fare),J159)</f>
        <v>7.7332999999999998</v>
      </c>
      <c r="O159" s="4">
        <f>IF(F159="",SUMIFS(Ave_Age,Pclass_Age,C159,Sex_Age,E159),F159)</f>
        <v>16</v>
      </c>
      <c r="P159">
        <f t="shared" si="16"/>
        <v>0</v>
      </c>
      <c r="Q159" t="str">
        <f t="shared" si="17"/>
        <v>M</v>
      </c>
      <c r="R159">
        <f t="shared" si="18"/>
        <v>1</v>
      </c>
      <c r="S159">
        <f t="shared" si="19"/>
        <v>1</v>
      </c>
      <c r="T159" t="s">
        <v>1756</v>
      </c>
      <c r="U159" t="str">
        <f>VLOOKUP(T159,Cleaning_title!$A$1:$B$20,2,)</f>
        <v>Miss</v>
      </c>
      <c r="V159" t="str">
        <f t="shared" si="20"/>
        <v xml:space="preserve">xxx </v>
      </c>
      <c r="W159" t="str">
        <f t="shared" si="21"/>
        <v xml:space="preserve">xxx </v>
      </c>
      <c r="X159" t="str">
        <f>VLOOKUP(W159,Cleaned_Ticket!$L$1:$M$37,2,FALSE)</f>
        <v xml:space="preserve">xxx </v>
      </c>
    </row>
    <row r="160" spans="1:24" x14ac:dyDescent="0.2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5"/>
        <v>S</v>
      </c>
      <c r="N160">
        <f>IF(J160="",MEDIAN(Fare),J160)</f>
        <v>8.0500000000000007</v>
      </c>
      <c r="O160" s="4">
        <f>IF(F160="",SUMIFS(Ave_Age,Pclass_Age,C160,Sex_Age,E160),F160)</f>
        <v>30</v>
      </c>
      <c r="P160">
        <f t="shared" si="16"/>
        <v>1</v>
      </c>
      <c r="Q160" t="str">
        <f t="shared" si="17"/>
        <v>M</v>
      </c>
      <c r="R160">
        <f t="shared" si="18"/>
        <v>1</v>
      </c>
      <c r="S160">
        <f t="shared" si="19"/>
        <v>1</v>
      </c>
      <c r="T160" t="s">
        <v>1754</v>
      </c>
      <c r="U160" t="str">
        <f>VLOOKUP(T160,Cleaning_title!$A$1:$B$20,2,)</f>
        <v>Mr</v>
      </c>
      <c r="V160" t="str">
        <f t="shared" si="20"/>
        <v>SOTONOQ 392090</v>
      </c>
      <c r="W160" t="str">
        <f t="shared" si="21"/>
        <v xml:space="preserve">SOTONOQ </v>
      </c>
      <c r="X160" t="str">
        <f>VLOOKUP(W160,Cleaned_Ticket!$L$1:$M$37,2,FALSE)</f>
        <v xml:space="preserve">SOTONOQ </v>
      </c>
    </row>
    <row r="161" spans="1:24" x14ac:dyDescent="0.2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5"/>
        <v>S</v>
      </c>
      <c r="N161">
        <f>IF(J161="",MEDIAN(Fare),J161)</f>
        <v>8.6624999999999996</v>
      </c>
      <c r="O161" s="4">
        <f>IF(F161="",SUMIFS(Ave_Age,Pclass_Age,C161,Sex_Age,E161),F161)</f>
        <v>25.962263610315187</v>
      </c>
      <c r="P161">
        <f t="shared" si="16"/>
        <v>1</v>
      </c>
      <c r="Q161" t="str">
        <f t="shared" si="17"/>
        <v>M</v>
      </c>
      <c r="R161">
        <f t="shared" si="18"/>
        <v>1</v>
      </c>
      <c r="S161">
        <f t="shared" si="19"/>
        <v>1</v>
      </c>
      <c r="T161" t="s">
        <v>1754</v>
      </c>
      <c r="U161" t="str">
        <f>VLOOKUP(T161,Cleaning_title!$A$1:$B$20,2,)</f>
        <v>Mr</v>
      </c>
      <c r="V161" t="str">
        <f t="shared" si="20"/>
        <v xml:space="preserve">xxx </v>
      </c>
      <c r="W161" t="str">
        <f t="shared" si="21"/>
        <v xml:space="preserve">xxx </v>
      </c>
      <c r="X161" t="str">
        <f>VLOOKUP(W161,Cleaned_Ticket!$L$1:$M$37,2,FALSE)</f>
        <v xml:space="preserve">xxx </v>
      </c>
    </row>
    <row r="162" spans="1:24" x14ac:dyDescent="0.2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5"/>
        <v>S</v>
      </c>
      <c r="N162">
        <f>IF(J162="",MEDIAN(Fare),J162)</f>
        <v>69.55</v>
      </c>
      <c r="O162" s="4">
        <f>IF(F162="",SUMIFS(Ave_Age,Pclass_Age,C162,Sex_Age,E162),F162)</f>
        <v>25.962263610315187</v>
      </c>
      <c r="P162">
        <f t="shared" si="16"/>
        <v>1</v>
      </c>
      <c r="Q162" t="str">
        <f t="shared" si="17"/>
        <v>M</v>
      </c>
      <c r="R162">
        <f t="shared" si="18"/>
        <v>11</v>
      </c>
      <c r="S162">
        <f t="shared" si="19"/>
        <v>0</v>
      </c>
      <c r="T162" t="s">
        <v>1757</v>
      </c>
      <c r="U162" t="str">
        <f>VLOOKUP(T162,Cleaning_title!$A$1:$B$20,2,)</f>
        <v>Master</v>
      </c>
      <c r="V162" t="str">
        <f t="shared" si="20"/>
        <v>CA 2343</v>
      </c>
      <c r="W162" t="str">
        <f t="shared" si="21"/>
        <v xml:space="preserve">CA </v>
      </c>
      <c r="X162" t="str">
        <f>VLOOKUP(W162,Cleaned_Ticket!$L$1:$M$37,2,FALSE)</f>
        <v xml:space="preserve">CA </v>
      </c>
    </row>
    <row r="163" spans="1:24" x14ac:dyDescent="0.2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5"/>
        <v>S</v>
      </c>
      <c r="N163">
        <f>IF(J163="",MEDIAN(Fare),J163)</f>
        <v>16.100000000000001</v>
      </c>
      <c r="O163" s="4">
        <f>IF(F163="",SUMIFS(Ave_Age,Pclass_Age,C163,Sex_Age,E163),F163)</f>
        <v>44</v>
      </c>
      <c r="P163">
        <f t="shared" si="16"/>
        <v>1</v>
      </c>
      <c r="Q163" t="str">
        <f t="shared" si="17"/>
        <v>M</v>
      </c>
      <c r="R163">
        <f t="shared" si="18"/>
        <v>2</v>
      </c>
      <c r="S163">
        <f t="shared" si="19"/>
        <v>0</v>
      </c>
      <c r="T163" t="s">
        <v>1754</v>
      </c>
      <c r="U163" t="str">
        <f>VLOOKUP(T163,Cleaning_title!$A$1:$B$20,2,)</f>
        <v>Mr</v>
      </c>
      <c r="V163" t="str">
        <f t="shared" si="20"/>
        <v xml:space="preserve">xxx </v>
      </c>
      <c r="W163" t="str">
        <f t="shared" si="21"/>
        <v xml:space="preserve">xxx </v>
      </c>
      <c r="X163" t="str">
        <f>VLOOKUP(W163,Cleaned_Ticket!$L$1:$M$37,2,FALSE)</f>
        <v xml:space="preserve">xxx </v>
      </c>
    </row>
    <row r="164" spans="1:24" x14ac:dyDescent="0.2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5"/>
        <v>S</v>
      </c>
      <c r="N164">
        <f>IF(J164="",MEDIAN(Fare),J164)</f>
        <v>15.75</v>
      </c>
      <c r="O164" s="4">
        <f>IF(F164="",SUMIFS(Ave_Age,Pclass_Age,C164,Sex_Age,E164),F164)</f>
        <v>40</v>
      </c>
      <c r="P164">
        <f t="shared" si="16"/>
        <v>0</v>
      </c>
      <c r="Q164" t="str">
        <f t="shared" si="17"/>
        <v>M</v>
      </c>
      <c r="R164">
        <f t="shared" si="18"/>
        <v>1</v>
      </c>
      <c r="S164">
        <f t="shared" si="19"/>
        <v>1</v>
      </c>
      <c r="T164" t="s">
        <v>1755</v>
      </c>
      <c r="U164" t="str">
        <f>VLOOKUP(T164,Cleaning_title!$A$1:$B$20,2,)</f>
        <v>Mrs</v>
      </c>
      <c r="V164" t="str">
        <f t="shared" si="20"/>
        <v>CA 33595</v>
      </c>
      <c r="W164" t="str">
        <f t="shared" si="21"/>
        <v xml:space="preserve">CA </v>
      </c>
      <c r="X164" t="str">
        <f>VLOOKUP(W164,Cleaned_Ticket!$L$1:$M$37,2,FALSE)</f>
        <v xml:space="preserve">CA </v>
      </c>
    </row>
    <row r="165" spans="1:24" x14ac:dyDescent="0.2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5"/>
        <v>S</v>
      </c>
      <c r="N165">
        <f>IF(J165="",MEDIAN(Fare),J165)</f>
        <v>7.7750000000000004</v>
      </c>
      <c r="O165" s="4">
        <f>IF(F165="",SUMIFS(Ave_Age,Pclass_Age,C165,Sex_Age,E165),F165)</f>
        <v>26</v>
      </c>
      <c r="P165">
        <f t="shared" si="16"/>
        <v>1</v>
      </c>
      <c r="Q165" t="str">
        <f t="shared" si="17"/>
        <v>M</v>
      </c>
      <c r="R165">
        <f t="shared" si="18"/>
        <v>1</v>
      </c>
      <c r="S165">
        <f t="shared" si="19"/>
        <v>1</v>
      </c>
      <c r="T165" t="s">
        <v>1754</v>
      </c>
      <c r="U165" t="str">
        <f>VLOOKUP(T165,Cleaning_title!$A$1:$B$20,2,)</f>
        <v>Mr</v>
      </c>
      <c r="V165" t="str">
        <f t="shared" si="20"/>
        <v xml:space="preserve">xxx </v>
      </c>
      <c r="W165" t="str">
        <f t="shared" si="21"/>
        <v xml:space="preserve">xxx </v>
      </c>
      <c r="X165" t="str">
        <f>VLOOKUP(W165,Cleaned_Ticket!$L$1:$M$37,2,FALSE)</f>
        <v xml:space="preserve">xxx </v>
      </c>
    </row>
    <row r="166" spans="1:24" x14ac:dyDescent="0.2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5"/>
        <v>S</v>
      </c>
      <c r="N166">
        <f>IF(J166="",MEDIAN(Fare),J166)</f>
        <v>8.6624999999999996</v>
      </c>
      <c r="O166" s="4">
        <f>IF(F166="",SUMIFS(Ave_Age,Pclass_Age,C166,Sex_Age,E166),F166)</f>
        <v>17</v>
      </c>
      <c r="P166">
        <f t="shared" si="16"/>
        <v>1</v>
      </c>
      <c r="Q166" t="str">
        <f t="shared" si="17"/>
        <v>M</v>
      </c>
      <c r="R166">
        <f t="shared" si="18"/>
        <v>1</v>
      </c>
      <c r="S166">
        <f t="shared" si="19"/>
        <v>1</v>
      </c>
      <c r="T166" t="s">
        <v>1754</v>
      </c>
      <c r="U166" t="str">
        <f>VLOOKUP(T166,Cleaning_title!$A$1:$B$20,2,)</f>
        <v>Mr</v>
      </c>
      <c r="V166" t="str">
        <f t="shared" si="20"/>
        <v xml:space="preserve">xxx </v>
      </c>
      <c r="W166" t="str">
        <f t="shared" si="21"/>
        <v xml:space="preserve">xxx </v>
      </c>
      <c r="X166" t="str">
        <f>VLOOKUP(W166,Cleaned_Ticket!$L$1:$M$37,2,FALSE)</f>
        <v xml:space="preserve">xxx </v>
      </c>
    </row>
    <row r="167" spans="1:24" x14ac:dyDescent="0.2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5"/>
        <v>S</v>
      </c>
      <c r="N167">
        <f>IF(J167="",MEDIAN(Fare),J167)</f>
        <v>39.6875</v>
      </c>
      <c r="O167" s="4">
        <f>IF(F167="",SUMIFS(Ave_Age,Pclass_Age,C167,Sex_Age,E167),F167)</f>
        <v>1</v>
      </c>
      <c r="P167">
        <f t="shared" si="16"/>
        <v>1</v>
      </c>
      <c r="Q167" t="str">
        <f t="shared" si="17"/>
        <v>M</v>
      </c>
      <c r="R167">
        <f t="shared" si="18"/>
        <v>6</v>
      </c>
      <c r="S167">
        <f t="shared" si="19"/>
        <v>0</v>
      </c>
      <c r="T167" t="s">
        <v>1757</v>
      </c>
      <c r="U167" t="str">
        <f>VLOOKUP(T167,Cleaning_title!$A$1:$B$20,2,)</f>
        <v>Master</v>
      </c>
      <c r="V167" t="str">
        <f t="shared" si="20"/>
        <v xml:space="preserve">xxx </v>
      </c>
      <c r="W167" t="str">
        <f t="shared" si="21"/>
        <v xml:space="preserve">xxx </v>
      </c>
      <c r="X167" t="str">
        <f>VLOOKUP(W167,Cleaned_Ticket!$L$1:$M$37,2,FALSE)</f>
        <v xml:space="preserve">xxx </v>
      </c>
    </row>
    <row r="168" spans="1:24" x14ac:dyDescent="0.2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5"/>
        <v>S</v>
      </c>
      <c r="N168">
        <f>IF(J168="",MEDIAN(Fare),J168)</f>
        <v>20.524999999999999</v>
      </c>
      <c r="O168" s="4">
        <f>IF(F168="",SUMIFS(Ave_Age,Pclass_Age,C168,Sex_Age,E168),F168)</f>
        <v>9</v>
      </c>
      <c r="P168">
        <f t="shared" si="16"/>
        <v>1</v>
      </c>
      <c r="Q168" t="str">
        <f t="shared" si="17"/>
        <v>M</v>
      </c>
      <c r="R168">
        <f t="shared" si="18"/>
        <v>3</v>
      </c>
      <c r="S168">
        <f t="shared" si="19"/>
        <v>0</v>
      </c>
      <c r="T168" t="s">
        <v>1757</v>
      </c>
      <c r="U168" t="str">
        <f>VLOOKUP(T168,Cleaning_title!$A$1:$B$20,2,)</f>
        <v>Master</v>
      </c>
      <c r="V168" t="str">
        <f t="shared" si="20"/>
        <v xml:space="preserve">xxx </v>
      </c>
      <c r="W168" t="str">
        <f t="shared" si="21"/>
        <v xml:space="preserve">xxx </v>
      </c>
      <c r="X168" t="str">
        <f>VLOOKUP(W168,Cleaned_Ticket!$L$1:$M$37,2,FALSE)</f>
        <v xml:space="preserve">xxx </v>
      </c>
    </row>
    <row r="169" spans="1:24" x14ac:dyDescent="0.2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5"/>
        <v>S</v>
      </c>
      <c r="N169">
        <f>IF(J169="",MEDIAN(Fare),J169)</f>
        <v>55</v>
      </c>
      <c r="O169" s="4">
        <f>IF(F169="",SUMIFS(Ave_Age,Pclass_Age,C169,Sex_Age,E169),F169)</f>
        <v>37.037593984962406</v>
      </c>
      <c r="P169">
        <f t="shared" si="16"/>
        <v>0</v>
      </c>
      <c r="Q169" t="str">
        <f t="shared" si="17"/>
        <v>E</v>
      </c>
      <c r="R169">
        <f t="shared" si="18"/>
        <v>2</v>
      </c>
      <c r="S169">
        <f t="shared" si="19"/>
        <v>0</v>
      </c>
      <c r="T169" t="s">
        <v>1755</v>
      </c>
      <c r="U169" t="str">
        <f>VLOOKUP(T169,Cleaning_title!$A$1:$B$20,2,)</f>
        <v>Mrs</v>
      </c>
      <c r="V169" t="str">
        <f t="shared" si="20"/>
        <v xml:space="preserve">xxx </v>
      </c>
      <c r="W169" t="str">
        <f t="shared" si="21"/>
        <v xml:space="preserve">xxx </v>
      </c>
      <c r="X169" t="str">
        <f>VLOOKUP(W169,Cleaned_Ticket!$L$1:$M$37,2,FALSE)</f>
        <v xml:space="preserve">xxx </v>
      </c>
    </row>
    <row r="170" spans="1:24" x14ac:dyDescent="0.2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5"/>
        <v>S</v>
      </c>
      <c r="N170">
        <f>IF(J170="",MEDIAN(Fare),J170)</f>
        <v>27.9</v>
      </c>
      <c r="O170" s="4">
        <f>IF(F170="",SUMIFS(Ave_Age,Pclass_Age,C170,Sex_Age,E170),F170)</f>
        <v>45</v>
      </c>
      <c r="P170">
        <f t="shared" si="16"/>
        <v>0</v>
      </c>
      <c r="Q170" t="str">
        <f t="shared" si="17"/>
        <v>M</v>
      </c>
      <c r="R170">
        <f t="shared" si="18"/>
        <v>6</v>
      </c>
      <c r="S170">
        <f t="shared" si="19"/>
        <v>0</v>
      </c>
      <c r="T170" t="s">
        <v>1755</v>
      </c>
      <c r="U170" t="str">
        <f>VLOOKUP(T170,Cleaning_title!$A$1:$B$20,2,)</f>
        <v>Mrs</v>
      </c>
      <c r="V170" t="str">
        <f t="shared" si="20"/>
        <v xml:space="preserve">xxx </v>
      </c>
      <c r="W170" t="str">
        <f t="shared" si="21"/>
        <v xml:space="preserve">xxx </v>
      </c>
      <c r="X170" t="str">
        <f>VLOOKUP(W170,Cleaned_Ticket!$L$1:$M$37,2,FALSE)</f>
        <v xml:space="preserve">xxx </v>
      </c>
    </row>
    <row r="171" spans="1:24" x14ac:dyDescent="0.2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5"/>
        <v>S</v>
      </c>
      <c r="N171">
        <f>IF(J171="",MEDIAN(Fare),J171)</f>
        <v>25.925000000000001</v>
      </c>
      <c r="O171" s="4">
        <f>IF(F171="",SUMIFS(Ave_Age,Pclass_Age,C171,Sex_Age,E171),F171)</f>
        <v>41.029271523178807</v>
      </c>
      <c r="P171">
        <f t="shared" si="16"/>
        <v>1</v>
      </c>
      <c r="Q171" t="str">
        <f t="shared" si="17"/>
        <v>M</v>
      </c>
      <c r="R171">
        <f t="shared" si="18"/>
        <v>1</v>
      </c>
      <c r="S171">
        <f t="shared" si="19"/>
        <v>1</v>
      </c>
      <c r="T171" t="s">
        <v>1754</v>
      </c>
      <c r="U171" t="str">
        <f>VLOOKUP(T171,Cleaning_title!$A$1:$B$20,2,)</f>
        <v>Mr</v>
      </c>
      <c r="V171" t="str">
        <f t="shared" si="20"/>
        <v>PC 17318</v>
      </c>
      <c r="W171" t="str">
        <f t="shared" si="21"/>
        <v xml:space="preserve">PC </v>
      </c>
      <c r="X171" t="str">
        <f>VLOOKUP(W171,Cleaned_Ticket!$L$1:$M$37,2,FALSE)</f>
        <v xml:space="preserve">PC </v>
      </c>
    </row>
    <row r="172" spans="1:24" x14ac:dyDescent="0.2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5"/>
        <v>S</v>
      </c>
      <c r="N172">
        <f>IF(J172="",MEDIAN(Fare),J172)</f>
        <v>56.495800000000003</v>
      </c>
      <c r="O172" s="4">
        <f>IF(F172="",SUMIFS(Ave_Age,Pclass_Age,C172,Sex_Age,E172),F172)</f>
        <v>28</v>
      </c>
      <c r="P172">
        <f t="shared" si="16"/>
        <v>1</v>
      </c>
      <c r="Q172" t="str">
        <f t="shared" si="17"/>
        <v>M</v>
      </c>
      <c r="R172">
        <f t="shared" si="18"/>
        <v>1</v>
      </c>
      <c r="S172">
        <f t="shared" si="19"/>
        <v>1</v>
      </c>
      <c r="T172" t="s">
        <v>1754</v>
      </c>
      <c r="U172" t="str">
        <f>VLOOKUP(T172,Cleaning_title!$A$1:$B$20,2,)</f>
        <v>Mr</v>
      </c>
      <c r="V172" t="str">
        <f t="shared" si="20"/>
        <v xml:space="preserve">xxx </v>
      </c>
      <c r="W172" t="str">
        <f t="shared" si="21"/>
        <v xml:space="preserve">xxx </v>
      </c>
      <c r="X172" t="str">
        <f>VLOOKUP(W172,Cleaned_Ticket!$L$1:$M$37,2,FALSE)</f>
        <v xml:space="preserve">xxx </v>
      </c>
    </row>
    <row r="173" spans="1:24" x14ac:dyDescent="0.2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5"/>
        <v>S</v>
      </c>
      <c r="N173">
        <f>IF(J173="",MEDIAN(Fare),J173)</f>
        <v>33.5</v>
      </c>
      <c r="O173" s="4">
        <f>IF(F173="",SUMIFS(Ave_Age,Pclass_Age,C173,Sex_Age,E173),F173)</f>
        <v>61</v>
      </c>
      <c r="P173">
        <f t="shared" si="16"/>
        <v>1</v>
      </c>
      <c r="Q173" t="str">
        <f t="shared" si="17"/>
        <v>B</v>
      </c>
      <c r="R173">
        <f t="shared" si="18"/>
        <v>1</v>
      </c>
      <c r="S173">
        <f t="shared" si="19"/>
        <v>1</v>
      </c>
      <c r="T173" t="s">
        <v>1754</v>
      </c>
      <c r="U173" t="str">
        <f>VLOOKUP(T173,Cleaning_title!$A$1:$B$20,2,)</f>
        <v>Mr</v>
      </c>
      <c r="V173" t="str">
        <f t="shared" si="20"/>
        <v xml:space="preserve">xxx </v>
      </c>
      <c r="W173" t="str">
        <f t="shared" si="21"/>
        <v xml:space="preserve">xxx </v>
      </c>
      <c r="X173" t="str">
        <f>VLOOKUP(W173,Cleaned_Ticket!$L$1:$M$37,2,FALSE)</f>
        <v xml:space="preserve">xxx </v>
      </c>
    </row>
    <row r="174" spans="1:24" x14ac:dyDescent="0.2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5"/>
        <v>Q</v>
      </c>
      <c r="N174">
        <f>IF(J174="",MEDIAN(Fare),J174)</f>
        <v>29.125</v>
      </c>
      <c r="O174" s="4">
        <f>IF(F174="",SUMIFS(Ave_Age,Pclass_Age,C174,Sex_Age,E174),F174)</f>
        <v>4</v>
      </c>
      <c r="P174">
        <f t="shared" si="16"/>
        <v>1</v>
      </c>
      <c r="Q174" t="str">
        <f t="shared" si="17"/>
        <v>M</v>
      </c>
      <c r="R174">
        <f t="shared" si="18"/>
        <v>6</v>
      </c>
      <c r="S174">
        <f t="shared" si="19"/>
        <v>0</v>
      </c>
      <c r="T174" t="s">
        <v>1757</v>
      </c>
      <c r="U174" t="str">
        <f>VLOOKUP(T174,Cleaning_title!$A$1:$B$20,2,)</f>
        <v>Master</v>
      </c>
      <c r="V174" t="str">
        <f t="shared" si="20"/>
        <v xml:space="preserve">xxx </v>
      </c>
      <c r="W174" t="str">
        <f t="shared" si="21"/>
        <v xml:space="preserve">xxx </v>
      </c>
      <c r="X174" t="str">
        <f>VLOOKUP(W174,Cleaned_Ticket!$L$1:$M$37,2,FALSE)</f>
        <v xml:space="preserve">xxx </v>
      </c>
    </row>
    <row r="175" spans="1:24" x14ac:dyDescent="0.2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5"/>
        <v>S</v>
      </c>
      <c r="N175">
        <f>IF(J175="",MEDIAN(Fare),J175)</f>
        <v>11.1333</v>
      </c>
      <c r="O175" s="4">
        <f>IF(F175="",SUMIFS(Ave_Age,Pclass_Age,C175,Sex_Age,E175),F175)</f>
        <v>1</v>
      </c>
      <c r="P175">
        <f t="shared" si="16"/>
        <v>0</v>
      </c>
      <c r="Q175" t="str">
        <f t="shared" si="17"/>
        <v>M</v>
      </c>
      <c r="R175">
        <f t="shared" si="18"/>
        <v>3</v>
      </c>
      <c r="S175">
        <f t="shared" si="19"/>
        <v>0</v>
      </c>
      <c r="T175" t="s">
        <v>1756</v>
      </c>
      <c r="U175" t="str">
        <f>VLOOKUP(T175,Cleaning_title!$A$1:$B$20,2,)</f>
        <v>Miss</v>
      </c>
      <c r="V175" t="str">
        <f t="shared" si="20"/>
        <v xml:space="preserve">xxx </v>
      </c>
      <c r="W175" t="str">
        <f t="shared" si="21"/>
        <v xml:space="preserve">xxx </v>
      </c>
      <c r="X175" t="str">
        <f>VLOOKUP(W175,Cleaned_Ticket!$L$1:$M$37,2,FALSE)</f>
        <v xml:space="preserve">xxx </v>
      </c>
    </row>
    <row r="176" spans="1:24" x14ac:dyDescent="0.2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5"/>
        <v>S</v>
      </c>
      <c r="N176">
        <f>IF(J176="",MEDIAN(Fare),J176)</f>
        <v>7.9249999999999998</v>
      </c>
      <c r="O176" s="4">
        <f>IF(F176="",SUMIFS(Ave_Age,Pclass_Age,C176,Sex_Age,E176),F176)</f>
        <v>21</v>
      </c>
      <c r="P176">
        <f t="shared" si="16"/>
        <v>1</v>
      </c>
      <c r="Q176" t="str">
        <f t="shared" si="17"/>
        <v>M</v>
      </c>
      <c r="R176">
        <f t="shared" si="18"/>
        <v>1</v>
      </c>
      <c r="S176">
        <f t="shared" si="19"/>
        <v>1</v>
      </c>
      <c r="T176" t="s">
        <v>1754</v>
      </c>
      <c r="U176" t="str">
        <f>VLOOKUP(T176,Cleaning_title!$A$1:$B$20,2,)</f>
        <v>Mr</v>
      </c>
      <c r="V176" t="str">
        <f t="shared" si="20"/>
        <v>STONO 2 3101280</v>
      </c>
      <c r="W176" t="str">
        <f t="shared" si="21"/>
        <v xml:space="preserve">STONO </v>
      </c>
      <c r="X176" t="str">
        <f>VLOOKUP(W176,Cleaned_Ticket!$L$1:$M$37,2,FALSE)</f>
        <v xml:space="preserve">STONO </v>
      </c>
    </row>
    <row r="177" spans="1:24" x14ac:dyDescent="0.2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5"/>
        <v>C</v>
      </c>
      <c r="N177">
        <f>IF(J177="",MEDIAN(Fare),J177)</f>
        <v>30.695799999999998</v>
      </c>
      <c r="O177" s="4">
        <f>IF(F177="",SUMIFS(Ave_Age,Pclass_Age,C177,Sex_Age,E177),F177)</f>
        <v>56</v>
      </c>
      <c r="P177">
        <f t="shared" si="16"/>
        <v>1</v>
      </c>
      <c r="Q177" t="str">
        <f t="shared" si="17"/>
        <v>A</v>
      </c>
      <c r="R177">
        <f t="shared" si="18"/>
        <v>1</v>
      </c>
      <c r="S177">
        <f t="shared" si="19"/>
        <v>1</v>
      </c>
      <c r="T177" t="s">
        <v>1754</v>
      </c>
      <c r="U177" t="str">
        <f>VLOOKUP(T177,Cleaning_title!$A$1:$B$20,2,)</f>
        <v>Mr</v>
      </c>
      <c r="V177" t="str">
        <f t="shared" si="20"/>
        <v xml:space="preserve">xxx </v>
      </c>
      <c r="W177" t="str">
        <f t="shared" si="21"/>
        <v xml:space="preserve">xxx </v>
      </c>
      <c r="X177" t="str">
        <f>VLOOKUP(W177,Cleaned_Ticket!$L$1:$M$37,2,FALSE)</f>
        <v xml:space="preserve">xxx </v>
      </c>
    </row>
    <row r="178" spans="1:24" x14ac:dyDescent="0.2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5"/>
        <v>S</v>
      </c>
      <c r="N178">
        <f>IF(J178="",MEDIAN(Fare),J178)</f>
        <v>7.8541999999999996</v>
      </c>
      <c r="O178" s="4">
        <f>IF(F178="",SUMIFS(Ave_Age,Pclass_Age,C178,Sex_Age,E178),F178)</f>
        <v>18</v>
      </c>
      <c r="P178">
        <f t="shared" si="16"/>
        <v>1</v>
      </c>
      <c r="Q178" t="str">
        <f t="shared" si="17"/>
        <v>M</v>
      </c>
      <c r="R178">
        <f t="shared" si="18"/>
        <v>3</v>
      </c>
      <c r="S178">
        <f t="shared" si="19"/>
        <v>0</v>
      </c>
      <c r="T178" t="s">
        <v>1754</v>
      </c>
      <c r="U178" t="str">
        <f>VLOOKUP(T178,Cleaning_title!$A$1:$B$20,2,)</f>
        <v>Mr</v>
      </c>
      <c r="V178" t="str">
        <f t="shared" si="20"/>
        <v xml:space="preserve">xxx </v>
      </c>
      <c r="W178" t="str">
        <f t="shared" si="21"/>
        <v xml:space="preserve">xxx </v>
      </c>
      <c r="X178" t="str">
        <f>VLOOKUP(W178,Cleaned_Ticket!$L$1:$M$37,2,FALSE)</f>
        <v xml:space="preserve">xxx </v>
      </c>
    </row>
    <row r="179" spans="1:24" x14ac:dyDescent="0.2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5"/>
        <v>S</v>
      </c>
      <c r="N179">
        <f>IF(J179="",MEDIAN(Fare),J179)</f>
        <v>25.466699999999999</v>
      </c>
      <c r="O179" s="4">
        <f>IF(F179="",SUMIFS(Ave_Age,Pclass_Age,C179,Sex_Age,E179),F179)</f>
        <v>25.962263610315187</v>
      </c>
      <c r="P179">
        <f t="shared" si="16"/>
        <v>1</v>
      </c>
      <c r="Q179" t="str">
        <f t="shared" si="17"/>
        <v>M</v>
      </c>
      <c r="R179">
        <f t="shared" si="18"/>
        <v>5</v>
      </c>
      <c r="S179">
        <f t="shared" si="19"/>
        <v>0</v>
      </c>
      <c r="T179" t="s">
        <v>1757</v>
      </c>
      <c r="U179" t="str">
        <f>VLOOKUP(T179,Cleaning_title!$A$1:$B$20,2,)</f>
        <v>Master</v>
      </c>
      <c r="V179" t="str">
        <f t="shared" si="20"/>
        <v xml:space="preserve">xxx </v>
      </c>
      <c r="W179" t="str">
        <f t="shared" si="21"/>
        <v xml:space="preserve">xxx </v>
      </c>
      <c r="X179" t="str">
        <f>VLOOKUP(W179,Cleaned_Ticket!$L$1:$M$37,2,FALSE)</f>
        <v xml:space="preserve">xxx </v>
      </c>
    </row>
    <row r="180" spans="1:24" x14ac:dyDescent="0.2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5"/>
        <v>C</v>
      </c>
      <c r="N180">
        <f>IF(J180="",MEDIAN(Fare),J180)</f>
        <v>28.712499999999999</v>
      </c>
      <c r="O180" s="4">
        <f>IF(F180="",SUMIFS(Ave_Age,Pclass_Age,C180,Sex_Age,E180),F180)</f>
        <v>50</v>
      </c>
      <c r="P180">
        <f t="shared" si="16"/>
        <v>0</v>
      </c>
      <c r="Q180" t="str">
        <f t="shared" si="17"/>
        <v>C</v>
      </c>
      <c r="R180">
        <f t="shared" si="18"/>
        <v>1</v>
      </c>
      <c r="S180">
        <f t="shared" si="19"/>
        <v>1</v>
      </c>
      <c r="T180" t="s">
        <v>1756</v>
      </c>
      <c r="U180" t="str">
        <f>VLOOKUP(T180,Cleaning_title!$A$1:$B$20,2,)</f>
        <v>Miss</v>
      </c>
      <c r="V180" t="str">
        <f t="shared" si="20"/>
        <v>PC 17595</v>
      </c>
      <c r="W180" t="str">
        <f t="shared" si="21"/>
        <v xml:space="preserve">PC </v>
      </c>
      <c r="X180" t="str">
        <f>VLOOKUP(W180,Cleaned_Ticket!$L$1:$M$37,2,FALSE)</f>
        <v xml:space="preserve">PC </v>
      </c>
    </row>
    <row r="181" spans="1:24" x14ac:dyDescent="0.2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5"/>
        <v>S</v>
      </c>
      <c r="N181">
        <f>IF(J181="",MEDIAN(Fare),J181)</f>
        <v>13</v>
      </c>
      <c r="O181" s="4">
        <f>IF(F181="",SUMIFS(Ave_Age,Pclass_Age,C181,Sex_Age,E181),F181)</f>
        <v>30</v>
      </c>
      <c r="P181">
        <f t="shared" si="16"/>
        <v>1</v>
      </c>
      <c r="Q181" t="str">
        <f t="shared" si="17"/>
        <v>M</v>
      </c>
      <c r="R181">
        <f t="shared" si="18"/>
        <v>1</v>
      </c>
      <c r="S181">
        <f t="shared" si="19"/>
        <v>1</v>
      </c>
      <c r="T181" t="s">
        <v>1754</v>
      </c>
      <c r="U181" t="str">
        <f>VLOOKUP(T181,Cleaning_title!$A$1:$B$20,2,)</f>
        <v>Mr</v>
      </c>
      <c r="V181" t="str">
        <f t="shared" si="20"/>
        <v xml:space="preserve">xxx </v>
      </c>
      <c r="W181" t="str">
        <f t="shared" si="21"/>
        <v xml:space="preserve">xxx </v>
      </c>
      <c r="X181" t="str">
        <f>VLOOKUP(W181,Cleaned_Ticket!$L$1:$M$37,2,FALSE)</f>
        <v xml:space="preserve">xxx </v>
      </c>
    </row>
    <row r="182" spans="1:24" x14ac:dyDescent="0.2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5"/>
        <v>S</v>
      </c>
      <c r="N182">
        <f>IF(J182="",MEDIAN(Fare),J182)</f>
        <v>0</v>
      </c>
      <c r="O182" s="4">
        <f>IF(F182="",SUMIFS(Ave_Age,Pclass_Age,C182,Sex_Age,E182),F182)</f>
        <v>36</v>
      </c>
      <c r="P182">
        <f t="shared" si="16"/>
        <v>1</v>
      </c>
      <c r="Q182" t="str">
        <f t="shared" si="17"/>
        <v>M</v>
      </c>
      <c r="R182">
        <f t="shared" si="18"/>
        <v>1</v>
      </c>
      <c r="S182">
        <f t="shared" si="19"/>
        <v>1</v>
      </c>
      <c r="T182" t="s">
        <v>1754</v>
      </c>
      <c r="U182" t="str">
        <f>VLOOKUP(T182,Cleaning_title!$A$1:$B$20,2,)</f>
        <v>Mr</v>
      </c>
      <c r="V182" t="str">
        <f t="shared" si="20"/>
        <v>LINE</v>
      </c>
      <c r="W182" t="s">
        <v>280</v>
      </c>
      <c r="X182" t="str">
        <f>VLOOKUP(W182,Cleaned_Ticket!$L$1:$M$37,2,FALSE)</f>
        <v>LINE</v>
      </c>
    </row>
    <row r="183" spans="1:24" x14ac:dyDescent="0.2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5"/>
        <v>S</v>
      </c>
      <c r="N183">
        <f>IF(J183="",MEDIAN(Fare),J183)</f>
        <v>69.55</v>
      </c>
      <c r="O183" s="4">
        <f>IF(F183="",SUMIFS(Ave_Age,Pclass_Age,C183,Sex_Age,E183),F183)</f>
        <v>22.185328947368422</v>
      </c>
      <c r="P183">
        <f t="shared" si="16"/>
        <v>0</v>
      </c>
      <c r="Q183" t="str">
        <f t="shared" si="17"/>
        <v>M</v>
      </c>
      <c r="R183">
        <f t="shared" si="18"/>
        <v>11</v>
      </c>
      <c r="S183">
        <f t="shared" si="19"/>
        <v>0</v>
      </c>
      <c r="T183" t="s">
        <v>1756</v>
      </c>
      <c r="U183" t="str">
        <f>VLOOKUP(T183,Cleaning_title!$A$1:$B$20,2,)</f>
        <v>Miss</v>
      </c>
      <c r="V183" t="str">
        <f t="shared" si="20"/>
        <v>CA 2343</v>
      </c>
      <c r="W183" t="str">
        <f t="shared" si="21"/>
        <v xml:space="preserve">CA </v>
      </c>
      <c r="X183" t="str">
        <f>VLOOKUP(W183,Cleaned_Ticket!$L$1:$M$37,2,FALSE)</f>
        <v xml:space="preserve">CA </v>
      </c>
    </row>
    <row r="184" spans="1:24" x14ac:dyDescent="0.2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5"/>
        <v>C</v>
      </c>
      <c r="N184">
        <f>IF(J184="",MEDIAN(Fare),J184)</f>
        <v>15.05</v>
      </c>
      <c r="O184" s="4">
        <f>IF(F184="",SUMIFS(Ave_Age,Pclass_Age,C184,Sex_Age,E184),F184)</f>
        <v>30.815379746835443</v>
      </c>
      <c r="P184">
        <f t="shared" si="16"/>
        <v>1</v>
      </c>
      <c r="Q184" t="str">
        <f t="shared" si="17"/>
        <v>M</v>
      </c>
      <c r="R184">
        <f t="shared" si="18"/>
        <v>1</v>
      </c>
      <c r="S184">
        <f t="shared" si="19"/>
        <v>1</v>
      </c>
      <c r="T184" t="s">
        <v>1754</v>
      </c>
      <c r="U184" t="str">
        <f>VLOOKUP(T184,Cleaning_title!$A$1:$B$20,2,)</f>
        <v>Mr</v>
      </c>
      <c r="V184" t="str">
        <f t="shared" si="20"/>
        <v>SCPARIS 2131</v>
      </c>
      <c r="W184" t="str">
        <f t="shared" si="21"/>
        <v xml:space="preserve">SCPARIS </v>
      </c>
      <c r="X184" t="str">
        <f>VLOOKUP(W184,Cleaned_Ticket!$L$1:$M$37,2,FALSE)</f>
        <v xml:space="preserve">SCParis </v>
      </c>
    </row>
    <row r="185" spans="1:24" x14ac:dyDescent="0.2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5"/>
        <v>S</v>
      </c>
      <c r="N185">
        <f>IF(J185="",MEDIAN(Fare),J185)</f>
        <v>31.387499999999999</v>
      </c>
      <c r="O185" s="4">
        <f>IF(F185="",SUMIFS(Ave_Age,Pclass_Age,C185,Sex_Age,E185),F185)</f>
        <v>9</v>
      </c>
      <c r="P185">
        <f t="shared" si="16"/>
        <v>1</v>
      </c>
      <c r="Q185" t="str">
        <f t="shared" si="17"/>
        <v>M</v>
      </c>
      <c r="R185">
        <f t="shared" si="18"/>
        <v>7</v>
      </c>
      <c r="S185">
        <f t="shared" si="19"/>
        <v>0</v>
      </c>
      <c r="T185" t="s">
        <v>1757</v>
      </c>
      <c r="U185" t="str">
        <f>VLOOKUP(T185,Cleaning_title!$A$1:$B$20,2,)</f>
        <v>Master</v>
      </c>
      <c r="V185" t="str">
        <f t="shared" si="20"/>
        <v xml:space="preserve">xxx </v>
      </c>
      <c r="W185" t="str">
        <f t="shared" si="21"/>
        <v xml:space="preserve">xxx </v>
      </c>
      <c r="X185" t="str">
        <f>VLOOKUP(W185,Cleaned_Ticket!$L$1:$M$37,2,FALSE)</f>
        <v xml:space="preserve">xxx </v>
      </c>
    </row>
    <row r="186" spans="1:24" x14ac:dyDescent="0.2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5"/>
        <v>S</v>
      </c>
      <c r="N186">
        <f>IF(J186="",MEDIAN(Fare),J186)</f>
        <v>39</v>
      </c>
      <c r="O186" s="4">
        <f>IF(F186="",SUMIFS(Ave_Age,Pclass_Age,C186,Sex_Age,E186),F186)</f>
        <v>1</v>
      </c>
      <c r="P186">
        <f t="shared" si="16"/>
        <v>1</v>
      </c>
      <c r="Q186" t="str">
        <f t="shared" si="17"/>
        <v>F</v>
      </c>
      <c r="R186">
        <f t="shared" si="18"/>
        <v>4</v>
      </c>
      <c r="S186">
        <f t="shared" si="19"/>
        <v>0</v>
      </c>
      <c r="T186" t="s">
        <v>1757</v>
      </c>
      <c r="U186" t="str">
        <f>VLOOKUP(T186,Cleaning_title!$A$1:$B$20,2,)</f>
        <v>Master</v>
      </c>
      <c r="V186" t="str">
        <f t="shared" si="20"/>
        <v xml:space="preserve">xxx </v>
      </c>
      <c r="W186" t="str">
        <f t="shared" si="21"/>
        <v xml:space="preserve">xxx </v>
      </c>
      <c r="X186" t="str">
        <f>VLOOKUP(W186,Cleaned_Ticket!$L$1:$M$37,2,FALSE)</f>
        <v xml:space="preserve">xxx </v>
      </c>
    </row>
    <row r="187" spans="1:24" x14ac:dyDescent="0.2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5"/>
        <v>S</v>
      </c>
      <c r="N187">
        <f>IF(J187="",MEDIAN(Fare),J187)</f>
        <v>22.024999999999999</v>
      </c>
      <c r="O187" s="4">
        <f>IF(F187="",SUMIFS(Ave_Age,Pclass_Age,C187,Sex_Age,E187),F187)</f>
        <v>4</v>
      </c>
      <c r="P187">
        <f t="shared" si="16"/>
        <v>0</v>
      </c>
      <c r="Q187" t="str">
        <f t="shared" si="17"/>
        <v>M</v>
      </c>
      <c r="R187">
        <f t="shared" si="18"/>
        <v>3</v>
      </c>
      <c r="S187">
        <f t="shared" si="19"/>
        <v>0</v>
      </c>
      <c r="T187" t="s">
        <v>1756</v>
      </c>
      <c r="U187" t="str">
        <f>VLOOKUP(T187,Cleaning_title!$A$1:$B$20,2,)</f>
        <v>Miss</v>
      </c>
      <c r="V187" t="str">
        <f t="shared" si="20"/>
        <v xml:space="preserve">xxx </v>
      </c>
      <c r="W187" t="str">
        <f t="shared" si="21"/>
        <v xml:space="preserve">xxx </v>
      </c>
      <c r="X187" t="str">
        <f>VLOOKUP(W187,Cleaned_Ticket!$L$1:$M$37,2,FALSE)</f>
        <v xml:space="preserve">xxx </v>
      </c>
    </row>
    <row r="188" spans="1:24" x14ac:dyDescent="0.2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5"/>
        <v>S</v>
      </c>
      <c r="N188">
        <f>IF(J188="",MEDIAN(Fare),J188)</f>
        <v>50</v>
      </c>
      <c r="O188" s="4">
        <f>IF(F188="",SUMIFS(Ave_Age,Pclass_Age,C188,Sex_Age,E188),F188)</f>
        <v>41.029271523178807</v>
      </c>
      <c r="P188">
        <f t="shared" si="16"/>
        <v>1</v>
      </c>
      <c r="Q188" t="str">
        <f t="shared" si="17"/>
        <v>A</v>
      </c>
      <c r="R188">
        <f t="shared" si="18"/>
        <v>1</v>
      </c>
      <c r="S188">
        <f t="shared" si="19"/>
        <v>1</v>
      </c>
      <c r="T188" t="s">
        <v>1754</v>
      </c>
      <c r="U188" t="str">
        <f>VLOOKUP(T188,Cleaning_title!$A$1:$B$20,2,)</f>
        <v>Mr</v>
      </c>
      <c r="V188" t="str">
        <f t="shared" si="20"/>
        <v xml:space="preserve">xxx </v>
      </c>
      <c r="W188" t="str">
        <f t="shared" si="21"/>
        <v xml:space="preserve">xxx </v>
      </c>
      <c r="X188" t="str">
        <f>VLOOKUP(W188,Cleaned_Ticket!$L$1:$M$37,2,FALSE)</f>
        <v xml:space="preserve">xxx </v>
      </c>
    </row>
    <row r="189" spans="1:24" x14ac:dyDescent="0.2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5"/>
        <v>Q</v>
      </c>
      <c r="N189">
        <f>IF(J189="",MEDIAN(Fare),J189)</f>
        <v>15.5</v>
      </c>
      <c r="O189" s="4">
        <f>IF(F189="",SUMIFS(Ave_Age,Pclass_Age,C189,Sex_Age,E189),F189)</f>
        <v>22.185328947368422</v>
      </c>
      <c r="P189">
        <f t="shared" si="16"/>
        <v>0</v>
      </c>
      <c r="Q189" t="str">
        <f t="shared" si="17"/>
        <v>M</v>
      </c>
      <c r="R189">
        <f t="shared" si="18"/>
        <v>2</v>
      </c>
      <c r="S189">
        <f t="shared" si="19"/>
        <v>0</v>
      </c>
      <c r="T189" t="s">
        <v>1755</v>
      </c>
      <c r="U189" t="str">
        <f>VLOOKUP(T189,Cleaning_title!$A$1:$B$20,2,)</f>
        <v>Mrs</v>
      </c>
      <c r="V189" t="str">
        <f t="shared" si="20"/>
        <v xml:space="preserve">xxx </v>
      </c>
      <c r="W189" t="str">
        <f t="shared" si="21"/>
        <v xml:space="preserve">xxx </v>
      </c>
      <c r="X189" t="str">
        <f>VLOOKUP(W189,Cleaned_Ticket!$L$1:$M$37,2,FALSE)</f>
        <v xml:space="preserve">xxx </v>
      </c>
    </row>
    <row r="190" spans="1:24" x14ac:dyDescent="0.2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5"/>
        <v>S</v>
      </c>
      <c r="N190">
        <f>IF(J190="",MEDIAN(Fare),J190)</f>
        <v>26.55</v>
      </c>
      <c r="O190" s="4">
        <f>IF(F190="",SUMIFS(Ave_Age,Pclass_Age,C190,Sex_Age,E190),F190)</f>
        <v>45</v>
      </c>
      <c r="P190">
        <f t="shared" si="16"/>
        <v>1</v>
      </c>
      <c r="Q190" t="str">
        <f t="shared" si="17"/>
        <v>M</v>
      </c>
      <c r="R190">
        <f t="shared" si="18"/>
        <v>1</v>
      </c>
      <c r="S190">
        <f t="shared" si="19"/>
        <v>1</v>
      </c>
      <c r="T190" t="s">
        <v>1754</v>
      </c>
      <c r="U190" t="str">
        <f>VLOOKUP(T190,Cleaning_title!$A$1:$B$20,2,)</f>
        <v>Mr</v>
      </c>
      <c r="V190" t="str">
        <f t="shared" si="20"/>
        <v xml:space="preserve">xxx </v>
      </c>
      <c r="W190" t="str">
        <f t="shared" si="21"/>
        <v xml:space="preserve">xxx </v>
      </c>
      <c r="X190" t="str">
        <f>VLOOKUP(W190,Cleaned_Ticket!$L$1:$M$37,2,FALSE)</f>
        <v xml:space="preserve">xxx </v>
      </c>
    </row>
    <row r="191" spans="1:24" x14ac:dyDescent="0.2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5"/>
        <v>Q</v>
      </c>
      <c r="N191">
        <f>IF(J191="",MEDIAN(Fare),J191)</f>
        <v>15.5</v>
      </c>
      <c r="O191" s="4">
        <f>IF(F191="",SUMIFS(Ave_Age,Pclass_Age,C191,Sex_Age,E191),F191)</f>
        <v>40</v>
      </c>
      <c r="P191">
        <f t="shared" si="16"/>
        <v>1</v>
      </c>
      <c r="Q191" t="str">
        <f t="shared" si="17"/>
        <v>M</v>
      </c>
      <c r="R191">
        <f t="shared" si="18"/>
        <v>3</v>
      </c>
      <c r="S191">
        <f t="shared" si="19"/>
        <v>0</v>
      </c>
      <c r="T191" t="s">
        <v>1754</v>
      </c>
      <c r="U191" t="str">
        <f>VLOOKUP(T191,Cleaning_title!$A$1:$B$20,2,)</f>
        <v>Mr</v>
      </c>
      <c r="V191" t="str">
        <f t="shared" si="20"/>
        <v xml:space="preserve">xxx </v>
      </c>
      <c r="W191" t="str">
        <f t="shared" si="21"/>
        <v xml:space="preserve">xxx </v>
      </c>
      <c r="X191" t="str">
        <f>VLOOKUP(W191,Cleaned_Ticket!$L$1:$M$37,2,FALSE)</f>
        <v xml:space="preserve">xxx </v>
      </c>
    </row>
    <row r="192" spans="1:24" x14ac:dyDescent="0.2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5"/>
        <v>S</v>
      </c>
      <c r="N192">
        <f>IF(J192="",MEDIAN(Fare),J192)</f>
        <v>7.8958000000000004</v>
      </c>
      <c r="O192" s="4">
        <f>IF(F192="",SUMIFS(Ave_Age,Pclass_Age,C192,Sex_Age,E192),F192)</f>
        <v>36</v>
      </c>
      <c r="P192">
        <f t="shared" si="16"/>
        <v>1</v>
      </c>
      <c r="Q192" t="str">
        <f t="shared" si="17"/>
        <v>M</v>
      </c>
      <c r="R192">
        <f t="shared" si="18"/>
        <v>1</v>
      </c>
      <c r="S192">
        <f t="shared" si="19"/>
        <v>1</v>
      </c>
      <c r="T192" t="s">
        <v>1754</v>
      </c>
      <c r="U192" t="str">
        <f>VLOOKUP(T192,Cleaning_title!$A$1:$B$20,2,)</f>
        <v>Mr</v>
      </c>
      <c r="V192" t="str">
        <f t="shared" si="20"/>
        <v xml:space="preserve">xxx </v>
      </c>
      <c r="W192" t="str">
        <f t="shared" si="21"/>
        <v xml:space="preserve">xxx </v>
      </c>
      <c r="X192" t="str">
        <f>VLOOKUP(W192,Cleaned_Ticket!$L$1:$M$37,2,FALSE)</f>
        <v xml:space="preserve">xxx </v>
      </c>
    </row>
    <row r="193" spans="1:24" x14ac:dyDescent="0.2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5"/>
        <v>S</v>
      </c>
      <c r="N193">
        <f>IF(J193="",MEDIAN(Fare),J193)</f>
        <v>13</v>
      </c>
      <c r="O193" s="4">
        <f>IF(F193="",SUMIFS(Ave_Age,Pclass_Age,C193,Sex_Age,E193),F193)</f>
        <v>32</v>
      </c>
      <c r="P193">
        <f t="shared" si="16"/>
        <v>0</v>
      </c>
      <c r="Q193" t="str">
        <f t="shared" si="17"/>
        <v>M</v>
      </c>
      <c r="R193">
        <f t="shared" si="18"/>
        <v>1</v>
      </c>
      <c r="S193">
        <f t="shared" si="19"/>
        <v>1</v>
      </c>
      <c r="T193" t="s">
        <v>1755</v>
      </c>
      <c r="U193" t="str">
        <f>VLOOKUP(T193,Cleaning_title!$A$1:$B$20,2,)</f>
        <v>Mrs</v>
      </c>
      <c r="V193" t="str">
        <f t="shared" si="20"/>
        <v xml:space="preserve">xxx </v>
      </c>
      <c r="W193" t="str">
        <f t="shared" si="21"/>
        <v xml:space="preserve">xxx </v>
      </c>
      <c r="X193" t="str">
        <f>VLOOKUP(W193,Cleaned_Ticket!$L$1:$M$37,2,FALSE)</f>
        <v xml:space="preserve">xxx </v>
      </c>
    </row>
    <row r="194" spans="1:24" x14ac:dyDescent="0.2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5"/>
        <v>S</v>
      </c>
      <c r="N194">
        <f>IF(J194="",MEDIAN(Fare),J194)</f>
        <v>13</v>
      </c>
      <c r="O194" s="4">
        <f>IF(F194="",SUMIFS(Ave_Age,Pclass_Age,C194,Sex_Age,E194),F194)</f>
        <v>19</v>
      </c>
      <c r="P194">
        <f t="shared" si="16"/>
        <v>1</v>
      </c>
      <c r="Q194" t="str">
        <f t="shared" si="17"/>
        <v>M</v>
      </c>
      <c r="R194">
        <f t="shared" si="18"/>
        <v>1</v>
      </c>
      <c r="S194">
        <f t="shared" si="19"/>
        <v>1</v>
      </c>
      <c r="T194" t="s">
        <v>1754</v>
      </c>
      <c r="U194" t="str">
        <f>VLOOKUP(T194,Cleaning_title!$A$1:$B$20,2,)</f>
        <v>Mr</v>
      </c>
      <c r="V194" t="str">
        <f t="shared" si="20"/>
        <v xml:space="preserve">xxx </v>
      </c>
      <c r="W194" t="str">
        <f t="shared" si="21"/>
        <v xml:space="preserve">xxx </v>
      </c>
      <c r="X194" t="str">
        <f>VLOOKUP(W194,Cleaned_Ticket!$L$1:$M$37,2,FALSE)</f>
        <v xml:space="preserve">xxx </v>
      </c>
    </row>
    <row r="195" spans="1:24" x14ac:dyDescent="0.2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5"/>
        <v>S</v>
      </c>
      <c r="N195">
        <f>IF(J195="",MEDIAN(Fare),J195)</f>
        <v>7.8541999999999996</v>
      </c>
      <c r="O195" s="4">
        <f>IF(F195="",SUMIFS(Ave_Age,Pclass_Age,C195,Sex_Age,E195),F195)</f>
        <v>19</v>
      </c>
      <c r="P195">
        <f t="shared" si="16"/>
        <v>0</v>
      </c>
      <c r="Q195" t="str">
        <f t="shared" si="17"/>
        <v>M</v>
      </c>
      <c r="R195">
        <f t="shared" si="18"/>
        <v>2</v>
      </c>
      <c r="S195">
        <f t="shared" si="19"/>
        <v>0</v>
      </c>
      <c r="T195" t="s">
        <v>1756</v>
      </c>
      <c r="U195" t="str">
        <f>VLOOKUP(T195,Cleaning_title!$A$1:$B$20,2,)</f>
        <v>Miss</v>
      </c>
      <c r="V195" t="str">
        <f t="shared" si="20"/>
        <v xml:space="preserve">xxx </v>
      </c>
      <c r="W195" t="str">
        <f t="shared" si="21"/>
        <v xml:space="preserve">xxx </v>
      </c>
      <c r="X195" t="str">
        <f>VLOOKUP(W195,Cleaned_Ticket!$L$1:$M$37,2,FALSE)</f>
        <v xml:space="preserve">xxx </v>
      </c>
    </row>
    <row r="196" spans="1:24" x14ac:dyDescent="0.2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22">IF(L196="","S",L196)</f>
        <v>S</v>
      </c>
      <c r="N196">
        <f>IF(J196="",MEDIAN(Fare),J196)</f>
        <v>26</v>
      </c>
      <c r="O196" s="4">
        <f>IF(F196="",SUMIFS(Ave_Age,Pclass_Age,C196,Sex_Age,E196),F196)</f>
        <v>3</v>
      </c>
      <c r="P196">
        <f t="shared" ref="P196:P259" si="23">IF(E196="male",1,0)</f>
        <v>1</v>
      </c>
      <c r="Q196" t="str">
        <f t="shared" ref="Q196:Q259" si="24">IF(K196="","M",LEFT(K196,1))</f>
        <v>F</v>
      </c>
      <c r="R196">
        <f t="shared" ref="R196:R259" si="25">G196+H196+1</f>
        <v>3</v>
      </c>
      <c r="S196">
        <f t="shared" ref="S196:S259" si="26">IF(R196=1,1,0)</f>
        <v>0</v>
      </c>
      <c r="T196" t="s">
        <v>1757</v>
      </c>
      <c r="U196" t="str">
        <f>VLOOKUP(T196,Cleaning_title!$A$1:$B$20,2,)</f>
        <v>Master</v>
      </c>
      <c r="V196" t="str">
        <f t="shared" ref="V196:V259" si="27">IF(ISNUMBER(I196),"xxx ",SUBSTITUTE(SUBSTITUTE(I196,"/",""),".",""))</f>
        <v xml:space="preserve">xxx </v>
      </c>
      <c r="W196" t="str">
        <f t="shared" ref="W196:W259" si="28">LEFT(V196,FIND(" ",V196))</f>
        <v xml:space="preserve">xxx </v>
      </c>
      <c r="X196" t="str">
        <f>VLOOKUP(W196,Cleaned_Ticket!$L$1:$M$37,2,FALSE)</f>
        <v xml:space="preserve">xxx </v>
      </c>
    </row>
    <row r="197" spans="1:24" x14ac:dyDescent="0.2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22"/>
        <v>C</v>
      </c>
      <c r="N197">
        <f>IF(J197="",MEDIAN(Fare),J197)</f>
        <v>27.720800000000001</v>
      </c>
      <c r="O197" s="4">
        <f>IF(F197="",SUMIFS(Ave_Age,Pclass_Age,C197,Sex_Age,E197),F197)</f>
        <v>44</v>
      </c>
      <c r="P197">
        <f t="shared" si="23"/>
        <v>0</v>
      </c>
      <c r="Q197" t="str">
        <f t="shared" si="24"/>
        <v>B</v>
      </c>
      <c r="R197">
        <f t="shared" si="25"/>
        <v>1</v>
      </c>
      <c r="S197">
        <f t="shared" si="26"/>
        <v>1</v>
      </c>
      <c r="T197" t="s">
        <v>1755</v>
      </c>
      <c r="U197" t="str">
        <f>VLOOKUP(T197,Cleaning_title!$A$1:$B$20,2,)</f>
        <v>Mrs</v>
      </c>
      <c r="V197" t="str">
        <f t="shared" si="27"/>
        <v>PC 17610</v>
      </c>
      <c r="W197" t="str">
        <f t="shared" si="28"/>
        <v xml:space="preserve">PC </v>
      </c>
      <c r="X197" t="str">
        <f>VLOOKUP(W197,Cleaned_Ticket!$L$1:$M$37,2,FALSE)</f>
        <v xml:space="preserve">PC </v>
      </c>
    </row>
    <row r="198" spans="1:24" x14ac:dyDescent="0.2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22"/>
        <v>C</v>
      </c>
      <c r="N198">
        <f>IF(J198="",MEDIAN(Fare),J198)</f>
        <v>146.52080000000001</v>
      </c>
      <c r="O198" s="4">
        <f>IF(F198="",SUMIFS(Ave_Age,Pclass_Age,C198,Sex_Age,E198),F198)</f>
        <v>58</v>
      </c>
      <c r="P198">
        <f t="shared" si="23"/>
        <v>0</v>
      </c>
      <c r="Q198" t="str">
        <f t="shared" si="24"/>
        <v>B</v>
      </c>
      <c r="R198">
        <f t="shared" si="25"/>
        <v>1</v>
      </c>
      <c r="S198">
        <f t="shared" si="26"/>
        <v>1</v>
      </c>
      <c r="T198" t="s">
        <v>1756</v>
      </c>
      <c r="U198" t="str">
        <f>VLOOKUP(T198,Cleaning_title!$A$1:$B$20,2,)</f>
        <v>Miss</v>
      </c>
      <c r="V198" t="str">
        <f t="shared" si="27"/>
        <v>PC 17569</v>
      </c>
      <c r="W198" t="str">
        <f t="shared" si="28"/>
        <v xml:space="preserve">PC </v>
      </c>
      <c r="X198" t="str">
        <f>VLOOKUP(W198,Cleaned_Ticket!$L$1:$M$37,2,FALSE)</f>
        <v xml:space="preserve">PC </v>
      </c>
    </row>
    <row r="199" spans="1:24" x14ac:dyDescent="0.2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22"/>
        <v>Q</v>
      </c>
      <c r="N199">
        <f>IF(J199="",MEDIAN(Fare),J199)</f>
        <v>7.75</v>
      </c>
      <c r="O199" s="4">
        <f>IF(F199="",SUMIFS(Ave_Age,Pclass_Age,C199,Sex_Age,E199),F199)</f>
        <v>25.962263610315187</v>
      </c>
      <c r="P199">
        <f t="shared" si="23"/>
        <v>1</v>
      </c>
      <c r="Q199" t="str">
        <f t="shared" si="24"/>
        <v>M</v>
      </c>
      <c r="R199">
        <f t="shared" si="25"/>
        <v>1</v>
      </c>
      <c r="S199">
        <f t="shared" si="26"/>
        <v>1</v>
      </c>
      <c r="T199" t="s">
        <v>1754</v>
      </c>
      <c r="U199" t="str">
        <f>VLOOKUP(T199,Cleaning_title!$A$1:$B$20,2,)</f>
        <v>Mr</v>
      </c>
      <c r="V199" t="str">
        <f t="shared" si="27"/>
        <v xml:space="preserve">xxx </v>
      </c>
      <c r="W199" t="str">
        <f t="shared" si="28"/>
        <v xml:space="preserve">xxx </v>
      </c>
      <c r="X199" t="str">
        <f>VLOOKUP(W199,Cleaned_Ticket!$L$1:$M$37,2,FALSE)</f>
        <v xml:space="preserve">xxx </v>
      </c>
    </row>
    <row r="200" spans="1:24" x14ac:dyDescent="0.2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22"/>
        <v>S</v>
      </c>
      <c r="N200">
        <f>IF(J200="",MEDIAN(Fare),J200)</f>
        <v>8.4041999999999994</v>
      </c>
      <c r="O200" s="4">
        <f>IF(F200="",SUMIFS(Ave_Age,Pclass_Age,C200,Sex_Age,E200),F200)</f>
        <v>42</v>
      </c>
      <c r="P200">
        <f t="shared" si="23"/>
        <v>1</v>
      </c>
      <c r="Q200" t="str">
        <f t="shared" si="24"/>
        <v>M</v>
      </c>
      <c r="R200">
        <f t="shared" si="25"/>
        <v>2</v>
      </c>
      <c r="S200">
        <f t="shared" si="26"/>
        <v>0</v>
      </c>
      <c r="T200" t="s">
        <v>1754</v>
      </c>
      <c r="U200" t="str">
        <f>VLOOKUP(T200,Cleaning_title!$A$1:$B$20,2,)</f>
        <v>Mr</v>
      </c>
      <c r="V200" t="str">
        <f t="shared" si="27"/>
        <v xml:space="preserve">xxx </v>
      </c>
      <c r="W200" t="str">
        <f t="shared" si="28"/>
        <v xml:space="preserve">xxx </v>
      </c>
      <c r="X200" t="str">
        <f>VLOOKUP(W200,Cleaned_Ticket!$L$1:$M$37,2,FALSE)</f>
        <v xml:space="preserve">xxx </v>
      </c>
    </row>
    <row r="201" spans="1:24" x14ac:dyDescent="0.2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22"/>
        <v>Q</v>
      </c>
      <c r="N201">
        <f>IF(J201="",MEDIAN(Fare),J201)</f>
        <v>7.75</v>
      </c>
      <c r="O201" s="4">
        <f>IF(F201="",SUMIFS(Ave_Age,Pclass_Age,C201,Sex_Age,E201),F201)</f>
        <v>22.185328947368422</v>
      </c>
      <c r="P201">
        <f t="shared" si="23"/>
        <v>0</v>
      </c>
      <c r="Q201" t="str">
        <f t="shared" si="24"/>
        <v>M</v>
      </c>
      <c r="R201">
        <f t="shared" si="25"/>
        <v>1</v>
      </c>
      <c r="S201">
        <f t="shared" si="26"/>
        <v>1</v>
      </c>
      <c r="T201" t="s">
        <v>1756</v>
      </c>
      <c r="U201" t="str">
        <f>VLOOKUP(T201,Cleaning_title!$A$1:$B$20,2,)</f>
        <v>Miss</v>
      </c>
      <c r="V201" t="str">
        <f t="shared" si="27"/>
        <v xml:space="preserve">xxx </v>
      </c>
      <c r="W201" t="str">
        <f t="shared" si="28"/>
        <v xml:space="preserve">xxx </v>
      </c>
      <c r="X201" t="str">
        <f>VLOOKUP(W201,Cleaned_Ticket!$L$1:$M$37,2,FALSE)</f>
        <v xml:space="preserve">xxx </v>
      </c>
    </row>
    <row r="202" spans="1:24" x14ac:dyDescent="0.2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22"/>
        <v>S</v>
      </c>
      <c r="N202">
        <f>IF(J202="",MEDIAN(Fare),J202)</f>
        <v>13</v>
      </c>
      <c r="O202" s="4">
        <f>IF(F202="",SUMIFS(Ave_Age,Pclass_Age,C202,Sex_Age,E202),F202)</f>
        <v>24</v>
      </c>
      <c r="P202">
        <f t="shared" si="23"/>
        <v>0</v>
      </c>
      <c r="Q202" t="str">
        <f t="shared" si="24"/>
        <v>M</v>
      </c>
      <c r="R202">
        <f t="shared" si="25"/>
        <v>1</v>
      </c>
      <c r="S202">
        <f t="shared" si="26"/>
        <v>1</v>
      </c>
      <c r="T202" t="s">
        <v>1756</v>
      </c>
      <c r="U202" t="str">
        <f>VLOOKUP(T202,Cleaning_title!$A$1:$B$20,2,)</f>
        <v>Miss</v>
      </c>
      <c r="V202" t="str">
        <f t="shared" si="27"/>
        <v xml:space="preserve">xxx </v>
      </c>
      <c r="W202" t="str">
        <f t="shared" si="28"/>
        <v xml:space="preserve">xxx </v>
      </c>
      <c r="X202" t="str">
        <f>VLOOKUP(W202,Cleaned_Ticket!$L$1:$M$37,2,FALSE)</f>
        <v xml:space="preserve">xxx </v>
      </c>
    </row>
    <row r="203" spans="1:24" x14ac:dyDescent="0.2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22"/>
        <v>S</v>
      </c>
      <c r="N203">
        <f>IF(J203="",MEDIAN(Fare),J203)</f>
        <v>9.5</v>
      </c>
      <c r="O203" s="4">
        <f>IF(F203="",SUMIFS(Ave_Age,Pclass_Age,C203,Sex_Age,E203),F203)</f>
        <v>28</v>
      </c>
      <c r="P203">
        <f t="shared" si="23"/>
        <v>1</v>
      </c>
      <c r="Q203" t="str">
        <f t="shared" si="24"/>
        <v>M</v>
      </c>
      <c r="R203">
        <f t="shared" si="25"/>
        <v>1</v>
      </c>
      <c r="S203">
        <f t="shared" si="26"/>
        <v>1</v>
      </c>
      <c r="T203" t="s">
        <v>1754</v>
      </c>
      <c r="U203" t="str">
        <f>VLOOKUP(T203,Cleaning_title!$A$1:$B$20,2,)</f>
        <v>Mr</v>
      </c>
      <c r="V203" t="str">
        <f t="shared" si="27"/>
        <v xml:space="preserve">xxx </v>
      </c>
      <c r="W203" t="str">
        <f t="shared" si="28"/>
        <v xml:space="preserve">xxx </v>
      </c>
      <c r="X203" t="str">
        <f>VLOOKUP(W203,Cleaned_Ticket!$L$1:$M$37,2,FALSE)</f>
        <v xml:space="preserve">xxx </v>
      </c>
    </row>
    <row r="204" spans="1:24" x14ac:dyDescent="0.2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22"/>
        <v>S</v>
      </c>
      <c r="N204">
        <f>IF(J204="",MEDIAN(Fare),J204)</f>
        <v>69.55</v>
      </c>
      <c r="O204" s="4">
        <f>IF(F204="",SUMIFS(Ave_Age,Pclass_Age,C204,Sex_Age,E204),F204)</f>
        <v>25.962263610315187</v>
      </c>
      <c r="P204">
        <f t="shared" si="23"/>
        <v>1</v>
      </c>
      <c r="Q204" t="str">
        <f t="shared" si="24"/>
        <v>M</v>
      </c>
      <c r="R204">
        <f t="shared" si="25"/>
        <v>11</v>
      </c>
      <c r="S204">
        <f t="shared" si="26"/>
        <v>0</v>
      </c>
      <c r="T204" t="s">
        <v>1754</v>
      </c>
      <c r="U204" t="str">
        <f>VLOOKUP(T204,Cleaning_title!$A$1:$B$20,2,)</f>
        <v>Mr</v>
      </c>
      <c r="V204" t="str">
        <f t="shared" si="27"/>
        <v>CA 2343</v>
      </c>
      <c r="W204" t="str">
        <f t="shared" si="28"/>
        <v xml:space="preserve">CA </v>
      </c>
      <c r="X204" t="str">
        <f>VLOOKUP(W204,Cleaned_Ticket!$L$1:$M$37,2,FALSE)</f>
        <v xml:space="preserve">CA </v>
      </c>
    </row>
    <row r="205" spans="1:24" x14ac:dyDescent="0.2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22"/>
        <v>S</v>
      </c>
      <c r="N205">
        <f>IF(J205="",MEDIAN(Fare),J205)</f>
        <v>6.4958</v>
      </c>
      <c r="O205" s="4">
        <f>IF(F205="",SUMIFS(Ave_Age,Pclass_Age,C205,Sex_Age,E205),F205)</f>
        <v>34</v>
      </c>
      <c r="P205">
        <f t="shared" si="23"/>
        <v>1</v>
      </c>
      <c r="Q205" t="str">
        <f t="shared" si="24"/>
        <v>M</v>
      </c>
      <c r="R205">
        <f t="shared" si="25"/>
        <v>1</v>
      </c>
      <c r="S205">
        <f t="shared" si="26"/>
        <v>1</v>
      </c>
      <c r="T205" t="s">
        <v>1754</v>
      </c>
      <c r="U205" t="str">
        <f>VLOOKUP(T205,Cleaning_title!$A$1:$B$20,2,)</f>
        <v>Mr</v>
      </c>
      <c r="V205" t="str">
        <f t="shared" si="27"/>
        <v xml:space="preserve">xxx </v>
      </c>
      <c r="W205" t="str">
        <f t="shared" si="28"/>
        <v xml:space="preserve">xxx </v>
      </c>
      <c r="X205" t="str">
        <f>VLOOKUP(W205,Cleaned_Ticket!$L$1:$M$37,2,FALSE)</f>
        <v xml:space="preserve">xxx </v>
      </c>
    </row>
    <row r="206" spans="1:24" x14ac:dyDescent="0.2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22"/>
        <v>C</v>
      </c>
      <c r="N206">
        <f>IF(J206="",MEDIAN(Fare),J206)</f>
        <v>7.2249999999999996</v>
      </c>
      <c r="O206" s="4">
        <f>IF(F206="",SUMIFS(Ave_Age,Pclass_Age,C206,Sex_Age,E206),F206)</f>
        <v>45.5</v>
      </c>
      <c r="P206">
        <f t="shared" si="23"/>
        <v>1</v>
      </c>
      <c r="Q206" t="str">
        <f t="shared" si="24"/>
        <v>M</v>
      </c>
      <c r="R206">
        <f t="shared" si="25"/>
        <v>1</v>
      </c>
      <c r="S206">
        <f t="shared" si="26"/>
        <v>1</v>
      </c>
      <c r="T206" t="s">
        <v>1754</v>
      </c>
      <c r="U206" t="str">
        <f>VLOOKUP(T206,Cleaning_title!$A$1:$B$20,2,)</f>
        <v>Mr</v>
      </c>
      <c r="V206" t="str">
        <f t="shared" si="27"/>
        <v xml:space="preserve">xxx </v>
      </c>
      <c r="W206" t="str">
        <f t="shared" si="28"/>
        <v xml:space="preserve">xxx </v>
      </c>
      <c r="X206" t="str">
        <f>VLOOKUP(W206,Cleaned_Ticket!$L$1:$M$37,2,FALSE)</f>
        <v xml:space="preserve">xxx </v>
      </c>
    </row>
    <row r="207" spans="1:24" x14ac:dyDescent="0.2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22"/>
        <v>S</v>
      </c>
      <c r="N207">
        <f>IF(J207="",MEDIAN(Fare),J207)</f>
        <v>8.0500000000000007</v>
      </c>
      <c r="O207" s="4">
        <f>IF(F207="",SUMIFS(Ave_Age,Pclass_Age,C207,Sex_Age,E207),F207)</f>
        <v>18</v>
      </c>
      <c r="P207">
        <f t="shared" si="23"/>
        <v>1</v>
      </c>
      <c r="Q207" t="str">
        <f t="shared" si="24"/>
        <v>M</v>
      </c>
      <c r="R207">
        <f t="shared" si="25"/>
        <v>1</v>
      </c>
      <c r="S207">
        <f t="shared" si="26"/>
        <v>1</v>
      </c>
      <c r="T207" t="s">
        <v>1754</v>
      </c>
      <c r="U207" t="str">
        <f>VLOOKUP(T207,Cleaning_title!$A$1:$B$20,2,)</f>
        <v>Mr</v>
      </c>
      <c r="V207" t="str">
        <f t="shared" si="27"/>
        <v>A5 3540</v>
      </c>
      <c r="W207" t="str">
        <f t="shared" si="28"/>
        <v xml:space="preserve">A5 </v>
      </c>
      <c r="X207" t="str">
        <f>VLOOKUP(W207,Cleaned_Ticket!$L$1:$M$37,2,FALSE)</f>
        <v xml:space="preserve">A5 </v>
      </c>
    </row>
    <row r="208" spans="1:24" x14ac:dyDescent="0.2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22"/>
        <v>S</v>
      </c>
      <c r="N208">
        <f>IF(J208="",MEDIAN(Fare),J208)</f>
        <v>10.4625</v>
      </c>
      <c r="O208" s="4">
        <f>IF(F208="",SUMIFS(Ave_Age,Pclass_Age,C208,Sex_Age,E208),F208)</f>
        <v>2</v>
      </c>
      <c r="P208">
        <f t="shared" si="23"/>
        <v>0</v>
      </c>
      <c r="Q208" t="str">
        <f t="shared" si="24"/>
        <v>G</v>
      </c>
      <c r="R208">
        <f t="shared" si="25"/>
        <v>2</v>
      </c>
      <c r="S208">
        <f t="shared" si="26"/>
        <v>0</v>
      </c>
      <c r="T208" t="s">
        <v>1756</v>
      </c>
      <c r="U208" t="str">
        <f>VLOOKUP(T208,Cleaning_title!$A$1:$B$20,2,)</f>
        <v>Miss</v>
      </c>
      <c r="V208" t="str">
        <f t="shared" si="27"/>
        <v xml:space="preserve">xxx </v>
      </c>
      <c r="W208" t="str">
        <f t="shared" si="28"/>
        <v xml:space="preserve">xxx </v>
      </c>
      <c r="X208" t="str">
        <f>VLOOKUP(W208,Cleaned_Ticket!$L$1:$M$37,2,FALSE)</f>
        <v xml:space="preserve">xxx </v>
      </c>
    </row>
    <row r="209" spans="1:24" x14ac:dyDescent="0.2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22"/>
        <v>S</v>
      </c>
      <c r="N209">
        <f>IF(J209="",MEDIAN(Fare),J209)</f>
        <v>15.85</v>
      </c>
      <c r="O209" s="4">
        <f>IF(F209="",SUMIFS(Ave_Age,Pclass_Age,C209,Sex_Age,E209),F209)</f>
        <v>32</v>
      </c>
      <c r="P209">
        <f t="shared" si="23"/>
        <v>1</v>
      </c>
      <c r="Q209" t="str">
        <f t="shared" si="24"/>
        <v>M</v>
      </c>
      <c r="R209">
        <f t="shared" si="25"/>
        <v>2</v>
      </c>
      <c r="S209">
        <f t="shared" si="26"/>
        <v>0</v>
      </c>
      <c r="T209" t="s">
        <v>1754</v>
      </c>
      <c r="U209" t="str">
        <f>VLOOKUP(T209,Cleaning_title!$A$1:$B$20,2,)</f>
        <v>Mr</v>
      </c>
      <c r="V209" t="str">
        <f t="shared" si="27"/>
        <v xml:space="preserve">xxx </v>
      </c>
      <c r="W209" t="str">
        <f t="shared" si="28"/>
        <v xml:space="preserve">xxx </v>
      </c>
      <c r="X209" t="str">
        <f>VLOOKUP(W209,Cleaned_Ticket!$L$1:$M$37,2,FALSE)</f>
        <v xml:space="preserve">xxx </v>
      </c>
    </row>
    <row r="210" spans="1:24" x14ac:dyDescent="0.2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22"/>
        <v>C</v>
      </c>
      <c r="N210">
        <f>IF(J210="",MEDIAN(Fare),J210)</f>
        <v>18.787500000000001</v>
      </c>
      <c r="O210" s="4">
        <f>IF(F210="",SUMIFS(Ave_Age,Pclass_Age,C210,Sex_Age,E210),F210)</f>
        <v>26</v>
      </c>
      <c r="P210">
        <f t="shared" si="23"/>
        <v>1</v>
      </c>
      <c r="Q210" t="str">
        <f t="shared" si="24"/>
        <v>M</v>
      </c>
      <c r="R210">
        <f t="shared" si="25"/>
        <v>1</v>
      </c>
      <c r="S210">
        <f t="shared" si="26"/>
        <v>1</v>
      </c>
      <c r="T210" t="s">
        <v>1754</v>
      </c>
      <c r="U210" t="str">
        <f>VLOOKUP(T210,Cleaning_title!$A$1:$B$20,2,)</f>
        <v>Mr</v>
      </c>
      <c r="V210" t="str">
        <f t="shared" si="27"/>
        <v xml:space="preserve">xxx </v>
      </c>
      <c r="W210" t="str">
        <f t="shared" si="28"/>
        <v xml:space="preserve">xxx </v>
      </c>
      <c r="X210" t="str">
        <f>VLOOKUP(W210,Cleaned_Ticket!$L$1:$M$37,2,FALSE)</f>
        <v xml:space="preserve">xxx </v>
      </c>
    </row>
    <row r="211" spans="1:24" x14ac:dyDescent="0.2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22"/>
        <v>Q</v>
      </c>
      <c r="N211">
        <f>IF(J211="",MEDIAN(Fare),J211)</f>
        <v>7.75</v>
      </c>
      <c r="O211" s="4">
        <f>IF(F211="",SUMIFS(Ave_Age,Pclass_Age,C211,Sex_Age,E211),F211)</f>
        <v>16</v>
      </c>
      <c r="P211">
        <f t="shared" si="23"/>
        <v>0</v>
      </c>
      <c r="Q211" t="str">
        <f t="shared" si="24"/>
        <v>M</v>
      </c>
      <c r="R211">
        <f t="shared" si="25"/>
        <v>1</v>
      </c>
      <c r="S211">
        <f t="shared" si="26"/>
        <v>1</v>
      </c>
      <c r="T211" t="s">
        <v>1756</v>
      </c>
      <c r="U211" t="str">
        <f>VLOOKUP(T211,Cleaning_title!$A$1:$B$20,2,)</f>
        <v>Miss</v>
      </c>
      <c r="V211" t="str">
        <f t="shared" si="27"/>
        <v xml:space="preserve">xxx </v>
      </c>
      <c r="W211" t="str">
        <f t="shared" si="28"/>
        <v xml:space="preserve">xxx </v>
      </c>
      <c r="X211" t="str">
        <f>VLOOKUP(W211,Cleaned_Ticket!$L$1:$M$37,2,FALSE)</f>
        <v xml:space="preserve">xxx </v>
      </c>
    </row>
    <row r="212" spans="1:24" x14ac:dyDescent="0.2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22"/>
        <v>C</v>
      </c>
      <c r="N212">
        <f>IF(J212="",MEDIAN(Fare),J212)</f>
        <v>31</v>
      </c>
      <c r="O212" s="4">
        <f>IF(F212="",SUMIFS(Ave_Age,Pclass_Age,C212,Sex_Age,E212),F212)</f>
        <v>40</v>
      </c>
      <c r="P212">
        <f t="shared" si="23"/>
        <v>1</v>
      </c>
      <c r="Q212" t="str">
        <f t="shared" si="24"/>
        <v>A</v>
      </c>
      <c r="R212">
        <f t="shared" si="25"/>
        <v>1</v>
      </c>
      <c r="S212">
        <f t="shared" si="26"/>
        <v>1</v>
      </c>
      <c r="T212" t="s">
        <v>1754</v>
      </c>
      <c r="U212" t="str">
        <f>VLOOKUP(T212,Cleaning_title!$A$1:$B$20,2,)</f>
        <v>Mr</v>
      </c>
      <c r="V212" t="str">
        <f t="shared" si="27"/>
        <v xml:space="preserve">xxx </v>
      </c>
      <c r="W212" t="str">
        <f t="shared" si="28"/>
        <v xml:space="preserve">xxx </v>
      </c>
      <c r="X212" t="str">
        <f>VLOOKUP(W212,Cleaned_Ticket!$L$1:$M$37,2,FALSE)</f>
        <v xml:space="preserve">xxx </v>
      </c>
    </row>
    <row r="213" spans="1:24" x14ac:dyDescent="0.2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22"/>
        <v>S</v>
      </c>
      <c r="N213">
        <f>IF(J213="",MEDIAN(Fare),J213)</f>
        <v>7.05</v>
      </c>
      <c r="O213" s="4">
        <f>IF(F213="",SUMIFS(Ave_Age,Pclass_Age,C213,Sex_Age,E213),F213)</f>
        <v>24</v>
      </c>
      <c r="P213">
        <f t="shared" si="23"/>
        <v>1</v>
      </c>
      <c r="Q213" t="str">
        <f t="shared" si="24"/>
        <v>M</v>
      </c>
      <c r="R213">
        <f t="shared" si="25"/>
        <v>1</v>
      </c>
      <c r="S213">
        <f t="shared" si="26"/>
        <v>1</v>
      </c>
      <c r="T213" t="s">
        <v>1754</v>
      </c>
      <c r="U213" t="str">
        <f>VLOOKUP(T213,Cleaning_title!$A$1:$B$20,2,)</f>
        <v>Mr</v>
      </c>
      <c r="V213" t="str">
        <f t="shared" si="27"/>
        <v>SOTONOQ 3101311</v>
      </c>
      <c r="W213" t="str">
        <f t="shared" si="28"/>
        <v xml:space="preserve">SOTONOQ </v>
      </c>
      <c r="X213" t="str">
        <f>VLOOKUP(W213,Cleaned_Ticket!$L$1:$M$37,2,FALSE)</f>
        <v xml:space="preserve">SOTONOQ </v>
      </c>
    </row>
    <row r="214" spans="1:24" x14ac:dyDescent="0.2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22"/>
        <v>S</v>
      </c>
      <c r="N214">
        <f>IF(J214="",MEDIAN(Fare),J214)</f>
        <v>21</v>
      </c>
      <c r="O214" s="4">
        <f>IF(F214="",SUMIFS(Ave_Age,Pclass_Age,C214,Sex_Age,E214),F214)</f>
        <v>35</v>
      </c>
      <c r="P214">
        <f t="shared" si="23"/>
        <v>0</v>
      </c>
      <c r="Q214" t="str">
        <f t="shared" si="24"/>
        <v>M</v>
      </c>
      <c r="R214">
        <f t="shared" si="25"/>
        <v>1</v>
      </c>
      <c r="S214">
        <f t="shared" si="26"/>
        <v>1</v>
      </c>
      <c r="T214" t="s">
        <v>1756</v>
      </c>
      <c r="U214" t="str">
        <f>VLOOKUP(T214,Cleaning_title!$A$1:$B$20,2,)</f>
        <v>Miss</v>
      </c>
      <c r="V214" t="str">
        <f t="shared" si="27"/>
        <v>FCC 13528</v>
      </c>
      <c r="W214" t="str">
        <f t="shared" si="28"/>
        <v xml:space="preserve">FCC </v>
      </c>
      <c r="X214" t="str">
        <f>VLOOKUP(W214,Cleaned_Ticket!$L$1:$M$37,2,FALSE)</f>
        <v xml:space="preserve">FCC </v>
      </c>
    </row>
    <row r="215" spans="1:24" x14ac:dyDescent="0.2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22"/>
        <v>S</v>
      </c>
      <c r="N215">
        <f>IF(J215="",MEDIAN(Fare),J215)</f>
        <v>7.25</v>
      </c>
      <c r="O215" s="4">
        <f>IF(F215="",SUMIFS(Ave_Age,Pclass_Age,C215,Sex_Age,E215),F215)</f>
        <v>22</v>
      </c>
      <c r="P215">
        <f t="shared" si="23"/>
        <v>1</v>
      </c>
      <c r="Q215" t="str">
        <f t="shared" si="24"/>
        <v>M</v>
      </c>
      <c r="R215">
        <f t="shared" si="25"/>
        <v>1</v>
      </c>
      <c r="S215">
        <f t="shared" si="26"/>
        <v>1</v>
      </c>
      <c r="T215" t="s">
        <v>1754</v>
      </c>
      <c r="U215" t="str">
        <f>VLOOKUP(T215,Cleaning_title!$A$1:$B$20,2,)</f>
        <v>Mr</v>
      </c>
      <c r="V215" t="str">
        <f t="shared" si="27"/>
        <v>A5 21174</v>
      </c>
      <c r="W215" t="str">
        <f t="shared" si="28"/>
        <v xml:space="preserve">A5 </v>
      </c>
      <c r="X215" t="str">
        <f>VLOOKUP(W215,Cleaned_Ticket!$L$1:$M$37,2,FALSE)</f>
        <v xml:space="preserve">A5 </v>
      </c>
    </row>
    <row r="216" spans="1:24" x14ac:dyDescent="0.2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22"/>
        <v>S</v>
      </c>
      <c r="N216">
        <f>IF(J216="",MEDIAN(Fare),J216)</f>
        <v>13</v>
      </c>
      <c r="O216" s="4">
        <f>IF(F216="",SUMIFS(Ave_Age,Pclass_Age,C216,Sex_Age,E216),F216)</f>
        <v>30</v>
      </c>
      <c r="P216">
        <f t="shared" si="23"/>
        <v>1</v>
      </c>
      <c r="Q216" t="str">
        <f t="shared" si="24"/>
        <v>M</v>
      </c>
      <c r="R216">
        <f t="shared" si="25"/>
        <v>1</v>
      </c>
      <c r="S216">
        <f t="shared" si="26"/>
        <v>1</v>
      </c>
      <c r="T216" t="s">
        <v>1754</v>
      </c>
      <c r="U216" t="str">
        <f>VLOOKUP(T216,Cleaning_title!$A$1:$B$20,2,)</f>
        <v>Mr</v>
      </c>
      <c r="V216" t="str">
        <f t="shared" si="27"/>
        <v xml:space="preserve">xxx </v>
      </c>
      <c r="W216" t="str">
        <f t="shared" si="28"/>
        <v xml:space="preserve">xxx </v>
      </c>
      <c r="X216" t="str">
        <f>VLOOKUP(W216,Cleaned_Ticket!$L$1:$M$37,2,FALSE)</f>
        <v xml:space="preserve">xxx </v>
      </c>
    </row>
    <row r="217" spans="1:24" x14ac:dyDescent="0.2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22"/>
        <v>Q</v>
      </c>
      <c r="N217">
        <f>IF(J217="",MEDIAN(Fare),J217)</f>
        <v>7.75</v>
      </c>
      <c r="O217" s="4">
        <f>IF(F217="",SUMIFS(Ave_Age,Pclass_Age,C217,Sex_Age,E217),F217)</f>
        <v>25.962263610315187</v>
      </c>
      <c r="P217">
        <f t="shared" si="23"/>
        <v>1</v>
      </c>
      <c r="Q217" t="str">
        <f t="shared" si="24"/>
        <v>M</v>
      </c>
      <c r="R217">
        <f t="shared" si="25"/>
        <v>2</v>
      </c>
      <c r="S217">
        <f t="shared" si="26"/>
        <v>0</v>
      </c>
      <c r="T217" t="s">
        <v>1754</v>
      </c>
      <c r="U217" t="str">
        <f>VLOOKUP(T217,Cleaning_title!$A$1:$B$20,2,)</f>
        <v>Mr</v>
      </c>
      <c r="V217" t="str">
        <f t="shared" si="27"/>
        <v xml:space="preserve">xxx </v>
      </c>
      <c r="W217" t="str">
        <f t="shared" si="28"/>
        <v xml:space="preserve">xxx </v>
      </c>
      <c r="X217" t="str">
        <f>VLOOKUP(W217,Cleaned_Ticket!$L$1:$M$37,2,FALSE)</f>
        <v xml:space="preserve">xxx </v>
      </c>
    </row>
    <row r="218" spans="1:24" x14ac:dyDescent="0.2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22"/>
        <v>C</v>
      </c>
      <c r="N218">
        <f>IF(J218="",MEDIAN(Fare),J218)</f>
        <v>113.27500000000001</v>
      </c>
      <c r="O218" s="4">
        <f>IF(F218="",SUMIFS(Ave_Age,Pclass_Age,C218,Sex_Age,E218),F218)</f>
        <v>31</v>
      </c>
      <c r="P218">
        <f t="shared" si="23"/>
        <v>0</v>
      </c>
      <c r="Q218" t="str">
        <f t="shared" si="24"/>
        <v>D</v>
      </c>
      <c r="R218">
        <f t="shared" si="25"/>
        <v>2</v>
      </c>
      <c r="S218">
        <f t="shared" si="26"/>
        <v>0</v>
      </c>
      <c r="T218" t="s">
        <v>1756</v>
      </c>
      <c r="U218" t="str">
        <f>VLOOKUP(T218,Cleaning_title!$A$1:$B$20,2,)</f>
        <v>Miss</v>
      </c>
      <c r="V218" t="str">
        <f t="shared" si="27"/>
        <v xml:space="preserve">xxx </v>
      </c>
      <c r="W218" t="str">
        <f t="shared" si="28"/>
        <v xml:space="preserve">xxx </v>
      </c>
      <c r="X218" t="str">
        <f>VLOOKUP(W218,Cleaned_Ticket!$L$1:$M$37,2,FALSE)</f>
        <v xml:space="preserve">xxx </v>
      </c>
    </row>
    <row r="219" spans="1:24" x14ac:dyDescent="0.2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22"/>
        <v>S</v>
      </c>
      <c r="N219">
        <f>IF(J219="",MEDIAN(Fare),J219)</f>
        <v>7.9249999999999998</v>
      </c>
      <c r="O219" s="4">
        <f>IF(F219="",SUMIFS(Ave_Age,Pclass_Age,C219,Sex_Age,E219),F219)</f>
        <v>27</v>
      </c>
      <c r="P219">
        <f t="shared" si="23"/>
        <v>0</v>
      </c>
      <c r="Q219" t="str">
        <f t="shared" si="24"/>
        <v>M</v>
      </c>
      <c r="R219">
        <f t="shared" si="25"/>
        <v>1</v>
      </c>
      <c r="S219">
        <f t="shared" si="26"/>
        <v>1</v>
      </c>
      <c r="T219" t="s">
        <v>1756</v>
      </c>
      <c r="U219" t="str">
        <f>VLOOKUP(T219,Cleaning_title!$A$1:$B$20,2,)</f>
        <v>Miss</v>
      </c>
      <c r="V219" t="str">
        <f t="shared" si="27"/>
        <v>STONO2 3101283</v>
      </c>
      <c r="W219" t="str">
        <f t="shared" si="28"/>
        <v xml:space="preserve">STONO2 </v>
      </c>
      <c r="X219" t="str">
        <f>VLOOKUP(W219,Cleaned_Ticket!$L$1:$M$37,2,FALSE)</f>
        <v xml:space="preserve">STONO2 </v>
      </c>
    </row>
    <row r="220" spans="1:24" x14ac:dyDescent="0.2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22"/>
        <v>S</v>
      </c>
      <c r="N220">
        <f>IF(J220="",MEDIAN(Fare),J220)</f>
        <v>27</v>
      </c>
      <c r="O220" s="4">
        <f>IF(F220="",SUMIFS(Ave_Age,Pclass_Age,C220,Sex_Age,E220),F220)</f>
        <v>42</v>
      </c>
      <c r="P220">
        <f t="shared" si="23"/>
        <v>1</v>
      </c>
      <c r="Q220" t="str">
        <f t="shared" si="24"/>
        <v>M</v>
      </c>
      <c r="R220">
        <f t="shared" si="25"/>
        <v>2</v>
      </c>
      <c r="S220">
        <f t="shared" si="26"/>
        <v>0</v>
      </c>
      <c r="T220" t="s">
        <v>1754</v>
      </c>
      <c r="U220" t="str">
        <f>VLOOKUP(T220,Cleaning_title!$A$1:$B$20,2,)</f>
        <v>Mr</v>
      </c>
      <c r="V220" t="str">
        <f t="shared" si="27"/>
        <v xml:space="preserve">xxx </v>
      </c>
      <c r="W220" t="str">
        <f t="shared" si="28"/>
        <v xml:space="preserve">xxx </v>
      </c>
      <c r="X220" t="str">
        <f>VLOOKUP(W220,Cleaned_Ticket!$L$1:$M$37,2,FALSE)</f>
        <v xml:space="preserve">xxx </v>
      </c>
    </row>
    <row r="221" spans="1:24" x14ac:dyDescent="0.2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22"/>
        <v>C</v>
      </c>
      <c r="N221">
        <f>IF(J221="",MEDIAN(Fare),J221)</f>
        <v>76.291700000000006</v>
      </c>
      <c r="O221" s="4">
        <f>IF(F221="",SUMIFS(Ave_Age,Pclass_Age,C221,Sex_Age,E221),F221)</f>
        <v>32</v>
      </c>
      <c r="P221">
        <f t="shared" si="23"/>
        <v>0</v>
      </c>
      <c r="Q221" t="str">
        <f t="shared" si="24"/>
        <v>D</v>
      </c>
      <c r="R221">
        <f t="shared" si="25"/>
        <v>1</v>
      </c>
      <c r="S221">
        <f t="shared" si="26"/>
        <v>1</v>
      </c>
      <c r="T221" t="s">
        <v>1756</v>
      </c>
      <c r="U221" t="str">
        <f>VLOOKUP(T221,Cleaning_title!$A$1:$B$20,2,)</f>
        <v>Miss</v>
      </c>
      <c r="V221" t="str">
        <f t="shared" si="27"/>
        <v xml:space="preserve">xxx </v>
      </c>
      <c r="W221" t="str">
        <f t="shared" si="28"/>
        <v xml:space="preserve">xxx </v>
      </c>
      <c r="X221" t="str">
        <f>VLOOKUP(W221,Cleaned_Ticket!$L$1:$M$37,2,FALSE)</f>
        <v xml:space="preserve">xxx </v>
      </c>
    </row>
    <row r="222" spans="1:24" x14ac:dyDescent="0.2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22"/>
        <v>S</v>
      </c>
      <c r="N222">
        <f>IF(J222="",MEDIAN(Fare),J222)</f>
        <v>10.5</v>
      </c>
      <c r="O222" s="4">
        <f>IF(F222="",SUMIFS(Ave_Age,Pclass_Age,C222,Sex_Age,E222),F222)</f>
        <v>30</v>
      </c>
      <c r="P222">
        <f t="shared" si="23"/>
        <v>1</v>
      </c>
      <c r="Q222" t="str">
        <f t="shared" si="24"/>
        <v>M</v>
      </c>
      <c r="R222">
        <f t="shared" si="25"/>
        <v>1</v>
      </c>
      <c r="S222">
        <f t="shared" si="26"/>
        <v>1</v>
      </c>
      <c r="T222" t="s">
        <v>1754</v>
      </c>
      <c r="U222" t="str">
        <f>VLOOKUP(T222,Cleaning_title!$A$1:$B$20,2,)</f>
        <v>Mr</v>
      </c>
      <c r="V222" t="str">
        <f t="shared" si="27"/>
        <v>WC 14208</v>
      </c>
      <c r="W222" t="str">
        <f t="shared" si="28"/>
        <v xml:space="preserve">WC </v>
      </c>
      <c r="X222" t="str">
        <f>VLOOKUP(W222,Cleaned_Ticket!$L$1:$M$37,2,FALSE)</f>
        <v xml:space="preserve">WC </v>
      </c>
    </row>
    <row r="223" spans="1:24" x14ac:dyDescent="0.2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22"/>
        <v>S</v>
      </c>
      <c r="N223">
        <f>IF(J223="",MEDIAN(Fare),J223)</f>
        <v>8.0500000000000007</v>
      </c>
      <c r="O223" s="4">
        <f>IF(F223="",SUMIFS(Ave_Age,Pclass_Age,C223,Sex_Age,E223),F223)</f>
        <v>16</v>
      </c>
      <c r="P223">
        <f t="shared" si="23"/>
        <v>1</v>
      </c>
      <c r="Q223" t="str">
        <f t="shared" si="24"/>
        <v>M</v>
      </c>
      <c r="R223">
        <f t="shared" si="25"/>
        <v>1</v>
      </c>
      <c r="S223">
        <f t="shared" si="26"/>
        <v>1</v>
      </c>
      <c r="T223" t="s">
        <v>1754</v>
      </c>
      <c r="U223" t="str">
        <f>VLOOKUP(T223,Cleaning_title!$A$1:$B$20,2,)</f>
        <v>Mr</v>
      </c>
      <c r="V223" t="str">
        <f t="shared" si="27"/>
        <v>SOTONOQ 392089</v>
      </c>
      <c r="W223" t="str">
        <f t="shared" si="28"/>
        <v xml:space="preserve">SOTONOQ </v>
      </c>
      <c r="X223" t="str">
        <f>VLOOKUP(W223,Cleaned_Ticket!$L$1:$M$37,2,FALSE)</f>
        <v xml:space="preserve">SOTONOQ </v>
      </c>
    </row>
    <row r="224" spans="1:24" x14ac:dyDescent="0.2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22"/>
        <v>S</v>
      </c>
      <c r="N224">
        <f>IF(J224="",MEDIAN(Fare),J224)</f>
        <v>13</v>
      </c>
      <c r="O224" s="4">
        <f>IF(F224="",SUMIFS(Ave_Age,Pclass_Age,C224,Sex_Age,E224),F224)</f>
        <v>27</v>
      </c>
      <c r="P224">
        <f t="shared" si="23"/>
        <v>1</v>
      </c>
      <c r="Q224" t="str">
        <f t="shared" si="24"/>
        <v>M</v>
      </c>
      <c r="R224">
        <f t="shared" si="25"/>
        <v>1</v>
      </c>
      <c r="S224">
        <f t="shared" si="26"/>
        <v>1</v>
      </c>
      <c r="T224" t="s">
        <v>1754</v>
      </c>
      <c r="U224" t="str">
        <f>VLOOKUP(T224,Cleaning_title!$A$1:$B$20,2,)</f>
        <v>Mr</v>
      </c>
      <c r="V224" t="str">
        <f t="shared" si="27"/>
        <v xml:space="preserve">xxx </v>
      </c>
      <c r="W224" t="str">
        <f t="shared" si="28"/>
        <v xml:space="preserve">xxx </v>
      </c>
      <c r="X224" t="str">
        <f>VLOOKUP(W224,Cleaned_Ticket!$L$1:$M$37,2,FALSE)</f>
        <v xml:space="preserve">xxx </v>
      </c>
    </row>
    <row r="225" spans="1:24" x14ac:dyDescent="0.2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22"/>
        <v>S</v>
      </c>
      <c r="N225">
        <f>IF(J225="",MEDIAN(Fare),J225)</f>
        <v>8.0500000000000007</v>
      </c>
      <c r="O225" s="4">
        <f>IF(F225="",SUMIFS(Ave_Age,Pclass_Age,C225,Sex_Age,E225),F225)</f>
        <v>51</v>
      </c>
      <c r="P225">
        <f t="shared" si="23"/>
        <v>1</v>
      </c>
      <c r="Q225" t="str">
        <f t="shared" si="24"/>
        <v>M</v>
      </c>
      <c r="R225">
        <f t="shared" si="25"/>
        <v>1</v>
      </c>
      <c r="S225">
        <f t="shared" si="26"/>
        <v>1</v>
      </c>
      <c r="T225" t="s">
        <v>1754</v>
      </c>
      <c r="U225" t="str">
        <f>VLOOKUP(T225,Cleaning_title!$A$1:$B$20,2,)</f>
        <v>Mr</v>
      </c>
      <c r="V225" t="str">
        <f t="shared" si="27"/>
        <v xml:space="preserve">xxx </v>
      </c>
      <c r="W225" t="str">
        <f t="shared" si="28"/>
        <v xml:space="preserve">xxx </v>
      </c>
      <c r="X225" t="str">
        <f>VLOOKUP(W225,Cleaned_Ticket!$L$1:$M$37,2,FALSE)</f>
        <v xml:space="preserve">xxx </v>
      </c>
    </row>
    <row r="226" spans="1:24" x14ac:dyDescent="0.2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22"/>
        <v>S</v>
      </c>
      <c r="N226">
        <f>IF(J226="",MEDIAN(Fare),J226)</f>
        <v>7.8958000000000004</v>
      </c>
      <c r="O226" s="4">
        <f>IF(F226="",SUMIFS(Ave_Age,Pclass_Age,C226,Sex_Age,E226),F226)</f>
        <v>25.962263610315187</v>
      </c>
      <c r="P226">
        <f t="shared" si="23"/>
        <v>1</v>
      </c>
      <c r="Q226" t="str">
        <f t="shared" si="24"/>
        <v>M</v>
      </c>
      <c r="R226">
        <f t="shared" si="25"/>
        <v>1</v>
      </c>
      <c r="S226">
        <f t="shared" si="26"/>
        <v>1</v>
      </c>
      <c r="T226" t="s">
        <v>1754</v>
      </c>
      <c r="U226" t="str">
        <f>VLOOKUP(T226,Cleaning_title!$A$1:$B$20,2,)</f>
        <v>Mr</v>
      </c>
      <c r="V226" t="str">
        <f t="shared" si="27"/>
        <v xml:space="preserve">xxx </v>
      </c>
      <c r="W226" t="str">
        <f t="shared" si="28"/>
        <v xml:space="preserve">xxx </v>
      </c>
      <c r="X226" t="str">
        <f>VLOOKUP(W226,Cleaned_Ticket!$L$1:$M$37,2,FALSE)</f>
        <v xml:space="preserve">xxx </v>
      </c>
    </row>
    <row r="227" spans="1:24" x14ac:dyDescent="0.2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22"/>
        <v>S</v>
      </c>
      <c r="N227">
        <f>IF(J227="",MEDIAN(Fare),J227)</f>
        <v>90</v>
      </c>
      <c r="O227" s="4">
        <f>IF(F227="",SUMIFS(Ave_Age,Pclass_Age,C227,Sex_Age,E227),F227)</f>
        <v>38</v>
      </c>
      <c r="P227">
        <f t="shared" si="23"/>
        <v>1</v>
      </c>
      <c r="Q227" t="str">
        <f t="shared" si="24"/>
        <v>C</v>
      </c>
      <c r="R227">
        <f t="shared" si="25"/>
        <v>2</v>
      </c>
      <c r="S227">
        <f t="shared" si="26"/>
        <v>0</v>
      </c>
      <c r="T227" t="s">
        <v>1754</v>
      </c>
      <c r="U227" t="str">
        <f>VLOOKUP(T227,Cleaning_title!$A$1:$B$20,2,)</f>
        <v>Mr</v>
      </c>
      <c r="V227" t="str">
        <f t="shared" si="27"/>
        <v xml:space="preserve">xxx </v>
      </c>
      <c r="W227" t="str">
        <f t="shared" si="28"/>
        <v xml:space="preserve">xxx </v>
      </c>
      <c r="X227" t="str">
        <f>VLOOKUP(W227,Cleaned_Ticket!$L$1:$M$37,2,FALSE)</f>
        <v xml:space="preserve">xxx </v>
      </c>
    </row>
    <row r="228" spans="1:24" x14ac:dyDescent="0.2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22"/>
        <v>S</v>
      </c>
      <c r="N228">
        <f>IF(J228="",MEDIAN(Fare),J228)</f>
        <v>9.35</v>
      </c>
      <c r="O228" s="4">
        <f>IF(F228="",SUMIFS(Ave_Age,Pclass_Age,C228,Sex_Age,E228),F228)</f>
        <v>22</v>
      </c>
      <c r="P228">
        <f t="shared" si="23"/>
        <v>1</v>
      </c>
      <c r="Q228" t="str">
        <f t="shared" si="24"/>
        <v>M</v>
      </c>
      <c r="R228">
        <f t="shared" si="25"/>
        <v>1</v>
      </c>
      <c r="S228">
        <f t="shared" si="26"/>
        <v>1</v>
      </c>
      <c r="T228" t="s">
        <v>1754</v>
      </c>
      <c r="U228" t="str">
        <f>VLOOKUP(T228,Cleaning_title!$A$1:$B$20,2,)</f>
        <v>Mr</v>
      </c>
      <c r="V228" t="str">
        <f t="shared" si="27"/>
        <v>PP 4348</v>
      </c>
      <c r="W228" t="str">
        <f t="shared" si="28"/>
        <v xml:space="preserve">PP </v>
      </c>
      <c r="X228" t="str">
        <f>VLOOKUP(W228,Cleaned_Ticket!$L$1:$M$37,2,FALSE)</f>
        <v xml:space="preserve">PP </v>
      </c>
    </row>
    <row r="229" spans="1:24" x14ac:dyDescent="0.2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22"/>
        <v>S</v>
      </c>
      <c r="N229">
        <f>IF(J229="",MEDIAN(Fare),J229)</f>
        <v>10.5</v>
      </c>
      <c r="O229" s="4">
        <f>IF(F229="",SUMIFS(Ave_Age,Pclass_Age,C229,Sex_Age,E229),F229)</f>
        <v>19</v>
      </c>
      <c r="P229">
        <f t="shared" si="23"/>
        <v>1</v>
      </c>
      <c r="Q229" t="str">
        <f t="shared" si="24"/>
        <v>M</v>
      </c>
      <c r="R229">
        <f t="shared" si="25"/>
        <v>1</v>
      </c>
      <c r="S229">
        <f t="shared" si="26"/>
        <v>1</v>
      </c>
      <c r="T229" t="s">
        <v>1754</v>
      </c>
      <c r="U229" t="str">
        <f>VLOOKUP(T229,Cleaning_title!$A$1:$B$20,2,)</f>
        <v>Mr</v>
      </c>
      <c r="V229" t="str">
        <f t="shared" si="27"/>
        <v>SWPP 751</v>
      </c>
      <c r="W229" t="str">
        <f t="shared" si="28"/>
        <v xml:space="preserve">SWPP </v>
      </c>
      <c r="X229" t="str">
        <f>VLOOKUP(W229,Cleaned_Ticket!$L$1:$M$37,2,FALSE)</f>
        <v xml:space="preserve">SWPP </v>
      </c>
    </row>
    <row r="230" spans="1:24" x14ac:dyDescent="0.2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22"/>
        <v>S</v>
      </c>
      <c r="N230">
        <f>IF(J230="",MEDIAN(Fare),J230)</f>
        <v>7.25</v>
      </c>
      <c r="O230" s="4">
        <f>IF(F230="",SUMIFS(Ave_Age,Pclass_Age,C230,Sex_Age,E230),F230)</f>
        <v>20.5</v>
      </c>
      <c r="P230">
        <f t="shared" si="23"/>
        <v>1</v>
      </c>
      <c r="Q230" t="str">
        <f t="shared" si="24"/>
        <v>M</v>
      </c>
      <c r="R230">
        <f t="shared" si="25"/>
        <v>1</v>
      </c>
      <c r="S230">
        <f t="shared" si="26"/>
        <v>1</v>
      </c>
      <c r="T230" t="s">
        <v>1754</v>
      </c>
      <c r="U230" t="str">
        <f>VLOOKUP(T230,Cleaning_title!$A$1:$B$20,2,)</f>
        <v>Mr</v>
      </c>
      <c r="V230" t="str">
        <f t="shared" si="27"/>
        <v>A5 21173</v>
      </c>
      <c r="W230" t="str">
        <f t="shared" si="28"/>
        <v xml:space="preserve">A5 </v>
      </c>
      <c r="X230" t="str">
        <f>VLOOKUP(W230,Cleaned_Ticket!$L$1:$M$37,2,FALSE)</f>
        <v xml:space="preserve">A5 </v>
      </c>
    </row>
    <row r="231" spans="1:24" x14ac:dyDescent="0.2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22"/>
        <v>S</v>
      </c>
      <c r="N231">
        <f>IF(J231="",MEDIAN(Fare),J231)</f>
        <v>13</v>
      </c>
      <c r="O231" s="4">
        <f>IF(F231="",SUMIFS(Ave_Age,Pclass_Age,C231,Sex_Age,E231),F231)</f>
        <v>18</v>
      </c>
      <c r="P231">
        <f t="shared" si="23"/>
        <v>1</v>
      </c>
      <c r="Q231" t="str">
        <f t="shared" si="24"/>
        <v>M</v>
      </c>
      <c r="R231">
        <f t="shared" si="25"/>
        <v>1</v>
      </c>
      <c r="S231">
        <f t="shared" si="26"/>
        <v>1</v>
      </c>
      <c r="T231" t="s">
        <v>1754</v>
      </c>
      <c r="U231" t="str">
        <f>VLOOKUP(T231,Cleaning_title!$A$1:$B$20,2,)</f>
        <v>Mr</v>
      </c>
      <c r="V231" t="str">
        <f t="shared" si="27"/>
        <v xml:space="preserve">xxx </v>
      </c>
      <c r="W231" t="str">
        <f t="shared" si="28"/>
        <v xml:space="preserve">xxx </v>
      </c>
      <c r="X231" t="str">
        <f>VLOOKUP(W231,Cleaned_Ticket!$L$1:$M$37,2,FALSE)</f>
        <v xml:space="preserve">xxx </v>
      </c>
    </row>
    <row r="232" spans="1:24" x14ac:dyDescent="0.2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22"/>
        <v>S</v>
      </c>
      <c r="N232">
        <f>IF(J232="",MEDIAN(Fare),J232)</f>
        <v>25.466699999999999</v>
      </c>
      <c r="O232" s="4">
        <f>IF(F232="",SUMIFS(Ave_Age,Pclass_Age,C232,Sex_Age,E232),F232)</f>
        <v>22.185328947368422</v>
      </c>
      <c r="P232">
        <f t="shared" si="23"/>
        <v>0</v>
      </c>
      <c r="Q232" t="str">
        <f t="shared" si="24"/>
        <v>M</v>
      </c>
      <c r="R232">
        <f t="shared" si="25"/>
        <v>5</v>
      </c>
      <c r="S232">
        <f t="shared" si="26"/>
        <v>0</v>
      </c>
      <c r="T232" t="s">
        <v>1756</v>
      </c>
      <c r="U232" t="str">
        <f>VLOOKUP(T232,Cleaning_title!$A$1:$B$20,2,)</f>
        <v>Miss</v>
      </c>
      <c r="V232" t="str">
        <f t="shared" si="27"/>
        <v xml:space="preserve">xxx </v>
      </c>
      <c r="W232" t="str">
        <f t="shared" si="28"/>
        <v xml:space="preserve">xxx </v>
      </c>
      <c r="X232" t="str">
        <f>VLOOKUP(W232,Cleaned_Ticket!$L$1:$M$37,2,FALSE)</f>
        <v xml:space="preserve">xxx </v>
      </c>
    </row>
    <row r="233" spans="1:24" x14ac:dyDescent="0.2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22"/>
        <v>S</v>
      </c>
      <c r="N233">
        <f>IF(J233="",MEDIAN(Fare),J233)</f>
        <v>83.474999999999994</v>
      </c>
      <c r="O233" s="4">
        <f>IF(F233="",SUMIFS(Ave_Age,Pclass_Age,C233,Sex_Age,E233),F233)</f>
        <v>35</v>
      </c>
      <c r="P233">
        <f t="shared" si="23"/>
        <v>0</v>
      </c>
      <c r="Q233" t="str">
        <f t="shared" si="24"/>
        <v>C</v>
      </c>
      <c r="R233">
        <f t="shared" si="25"/>
        <v>2</v>
      </c>
      <c r="S233">
        <f t="shared" si="26"/>
        <v>0</v>
      </c>
      <c r="T233" t="s">
        <v>1755</v>
      </c>
      <c r="U233" t="str">
        <f>VLOOKUP(T233,Cleaning_title!$A$1:$B$20,2,)</f>
        <v>Mrs</v>
      </c>
      <c r="V233" t="str">
        <f t="shared" si="27"/>
        <v xml:space="preserve">xxx </v>
      </c>
      <c r="W233" t="str">
        <f t="shared" si="28"/>
        <v xml:space="preserve">xxx </v>
      </c>
      <c r="X233" t="str">
        <f>VLOOKUP(W233,Cleaned_Ticket!$L$1:$M$37,2,FALSE)</f>
        <v xml:space="preserve">xxx </v>
      </c>
    </row>
    <row r="234" spans="1:24" x14ac:dyDescent="0.2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22"/>
        <v>S</v>
      </c>
      <c r="N234">
        <f>IF(J234="",MEDIAN(Fare),J234)</f>
        <v>7.7750000000000004</v>
      </c>
      <c r="O234" s="4">
        <f>IF(F234="",SUMIFS(Ave_Age,Pclass_Age,C234,Sex_Age,E234),F234)</f>
        <v>29</v>
      </c>
      <c r="P234">
        <f t="shared" si="23"/>
        <v>1</v>
      </c>
      <c r="Q234" t="str">
        <f t="shared" si="24"/>
        <v>M</v>
      </c>
      <c r="R234">
        <f t="shared" si="25"/>
        <v>1</v>
      </c>
      <c r="S234">
        <f t="shared" si="26"/>
        <v>1</v>
      </c>
      <c r="T234" t="s">
        <v>1754</v>
      </c>
      <c r="U234" t="str">
        <f>VLOOKUP(T234,Cleaning_title!$A$1:$B$20,2,)</f>
        <v>Mr</v>
      </c>
      <c r="V234" t="str">
        <f t="shared" si="27"/>
        <v xml:space="preserve">xxx </v>
      </c>
      <c r="W234" t="str">
        <f t="shared" si="28"/>
        <v xml:space="preserve">xxx </v>
      </c>
      <c r="X234" t="str">
        <f>VLOOKUP(W234,Cleaned_Ticket!$L$1:$M$37,2,FALSE)</f>
        <v xml:space="preserve">xxx </v>
      </c>
    </row>
    <row r="235" spans="1:24" x14ac:dyDescent="0.2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22"/>
        <v>S</v>
      </c>
      <c r="N235">
        <f>IF(J235="",MEDIAN(Fare),J235)</f>
        <v>13.5</v>
      </c>
      <c r="O235" s="4">
        <f>IF(F235="",SUMIFS(Ave_Age,Pclass_Age,C235,Sex_Age,E235),F235)</f>
        <v>59</v>
      </c>
      <c r="P235">
        <f t="shared" si="23"/>
        <v>1</v>
      </c>
      <c r="Q235" t="str">
        <f t="shared" si="24"/>
        <v>M</v>
      </c>
      <c r="R235">
        <f t="shared" si="25"/>
        <v>1</v>
      </c>
      <c r="S235">
        <f t="shared" si="26"/>
        <v>1</v>
      </c>
      <c r="T235" t="s">
        <v>1754</v>
      </c>
      <c r="U235" t="str">
        <f>VLOOKUP(T235,Cleaning_title!$A$1:$B$20,2,)</f>
        <v>Mr</v>
      </c>
      <c r="V235" t="str">
        <f t="shared" si="27"/>
        <v xml:space="preserve">xxx </v>
      </c>
      <c r="W235" t="str">
        <f t="shared" si="28"/>
        <v xml:space="preserve">xxx </v>
      </c>
      <c r="X235" t="str">
        <f>VLOOKUP(W235,Cleaned_Ticket!$L$1:$M$37,2,FALSE)</f>
        <v xml:space="preserve">xxx </v>
      </c>
    </row>
    <row r="236" spans="1:24" x14ac:dyDescent="0.2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22"/>
        <v>S</v>
      </c>
      <c r="N236">
        <f>IF(J236="",MEDIAN(Fare),J236)</f>
        <v>31.387499999999999</v>
      </c>
      <c r="O236" s="4">
        <f>IF(F236="",SUMIFS(Ave_Age,Pclass_Age,C236,Sex_Age,E236),F236)</f>
        <v>5</v>
      </c>
      <c r="P236">
        <f t="shared" si="23"/>
        <v>0</v>
      </c>
      <c r="Q236" t="str">
        <f t="shared" si="24"/>
        <v>M</v>
      </c>
      <c r="R236">
        <f t="shared" si="25"/>
        <v>7</v>
      </c>
      <c r="S236">
        <f t="shared" si="26"/>
        <v>0</v>
      </c>
      <c r="T236" t="s">
        <v>1756</v>
      </c>
      <c r="U236" t="str">
        <f>VLOOKUP(T236,Cleaning_title!$A$1:$B$20,2,)</f>
        <v>Miss</v>
      </c>
      <c r="V236" t="str">
        <f t="shared" si="27"/>
        <v xml:space="preserve">xxx </v>
      </c>
      <c r="W236" t="str">
        <f t="shared" si="28"/>
        <v xml:space="preserve">xxx </v>
      </c>
      <c r="X236" t="str">
        <f>VLOOKUP(W236,Cleaned_Ticket!$L$1:$M$37,2,FALSE)</f>
        <v xml:space="preserve">xxx </v>
      </c>
    </row>
    <row r="237" spans="1:24" x14ac:dyDescent="0.2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22"/>
        <v>S</v>
      </c>
      <c r="N237">
        <f>IF(J237="",MEDIAN(Fare),J237)</f>
        <v>10.5</v>
      </c>
      <c r="O237" s="4">
        <f>IF(F237="",SUMIFS(Ave_Age,Pclass_Age,C237,Sex_Age,E237),F237)</f>
        <v>24</v>
      </c>
      <c r="P237">
        <f t="shared" si="23"/>
        <v>1</v>
      </c>
      <c r="Q237" t="str">
        <f t="shared" si="24"/>
        <v>M</v>
      </c>
      <c r="R237">
        <f t="shared" si="25"/>
        <v>1</v>
      </c>
      <c r="S237">
        <f t="shared" si="26"/>
        <v>1</v>
      </c>
      <c r="T237" t="s">
        <v>1754</v>
      </c>
      <c r="U237" t="str">
        <f>VLOOKUP(T237,Cleaning_title!$A$1:$B$20,2,)</f>
        <v>Mr</v>
      </c>
      <c r="V237" t="str">
        <f t="shared" si="27"/>
        <v>CA 29566</v>
      </c>
      <c r="W237" t="str">
        <f t="shared" si="28"/>
        <v xml:space="preserve">CA </v>
      </c>
      <c r="X237" t="str">
        <f>VLOOKUP(W237,Cleaned_Ticket!$L$1:$M$37,2,FALSE)</f>
        <v xml:space="preserve">CA </v>
      </c>
    </row>
    <row r="238" spans="1:24" x14ac:dyDescent="0.2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22"/>
        <v>S</v>
      </c>
      <c r="N238">
        <f>IF(J238="",MEDIAN(Fare),J238)</f>
        <v>7.55</v>
      </c>
      <c r="O238" s="4">
        <f>IF(F238="",SUMIFS(Ave_Age,Pclass_Age,C238,Sex_Age,E238),F238)</f>
        <v>22.185328947368422</v>
      </c>
      <c r="P238">
        <f t="shared" si="23"/>
        <v>0</v>
      </c>
      <c r="Q238" t="str">
        <f t="shared" si="24"/>
        <v>M</v>
      </c>
      <c r="R238">
        <f t="shared" si="25"/>
        <v>1</v>
      </c>
      <c r="S238">
        <f t="shared" si="26"/>
        <v>1</v>
      </c>
      <c r="T238" t="s">
        <v>1756</v>
      </c>
      <c r="U238" t="str">
        <f>VLOOKUP(T238,Cleaning_title!$A$1:$B$20,2,)</f>
        <v>Miss</v>
      </c>
      <c r="V238" t="str">
        <f t="shared" si="27"/>
        <v>WC 6609</v>
      </c>
      <c r="W238" t="str">
        <f t="shared" si="28"/>
        <v xml:space="preserve">WC </v>
      </c>
      <c r="X238" t="str">
        <f>VLOOKUP(W238,Cleaned_Ticket!$L$1:$M$37,2,FALSE)</f>
        <v xml:space="preserve">WC </v>
      </c>
    </row>
    <row r="239" spans="1:24" x14ac:dyDescent="0.2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22"/>
        <v>S</v>
      </c>
      <c r="N239">
        <f>IF(J239="",MEDIAN(Fare),J239)</f>
        <v>26</v>
      </c>
      <c r="O239" s="4">
        <f>IF(F239="",SUMIFS(Ave_Age,Pclass_Age,C239,Sex_Age,E239),F239)</f>
        <v>44</v>
      </c>
      <c r="P239">
        <f t="shared" si="23"/>
        <v>1</v>
      </c>
      <c r="Q239" t="str">
        <f t="shared" si="24"/>
        <v>M</v>
      </c>
      <c r="R239">
        <f t="shared" si="25"/>
        <v>2</v>
      </c>
      <c r="S239">
        <f t="shared" si="26"/>
        <v>0</v>
      </c>
      <c r="T239" t="s">
        <v>1754</v>
      </c>
      <c r="U239" t="str">
        <f>VLOOKUP(T239,Cleaning_title!$A$1:$B$20,2,)</f>
        <v>Mr</v>
      </c>
      <c r="V239" t="str">
        <f t="shared" si="27"/>
        <v xml:space="preserve">xxx </v>
      </c>
      <c r="W239" t="str">
        <f t="shared" si="28"/>
        <v xml:space="preserve">xxx </v>
      </c>
      <c r="X239" t="str">
        <f>VLOOKUP(W239,Cleaned_Ticket!$L$1:$M$37,2,FALSE)</f>
        <v xml:space="preserve">xxx </v>
      </c>
    </row>
    <row r="240" spans="1:24" x14ac:dyDescent="0.2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22"/>
        <v>S</v>
      </c>
      <c r="N240">
        <f>IF(J240="",MEDIAN(Fare),J240)</f>
        <v>26.25</v>
      </c>
      <c r="O240" s="4">
        <f>IF(F240="",SUMIFS(Ave_Age,Pclass_Age,C240,Sex_Age,E240),F240)</f>
        <v>8</v>
      </c>
      <c r="P240">
        <f t="shared" si="23"/>
        <v>0</v>
      </c>
      <c r="Q240" t="str">
        <f t="shared" si="24"/>
        <v>M</v>
      </c>
      <c r="R240">
        <f t="shared" si="25"/>
        <v>3</v>
      </c>
      <c r="S240">
        <f t="shared" si="26"/>
        <v>0</v>
      </c>
      <c r="T240" t="s">
        <v>1756</v>
      </c>
      <c r="U240" t="str">
        <f>VLOOKUP(T240,Cleaning_title!$A$1:$B$20,2,)</f>
        <v>Miss</v>
      </c>
      <c r="V240" t="str">
        <f t="shared" si="27"/>
        <v>CA 31921</v>
      </c>
      <c r="W240" t="str">
        <f t="shared" si="28"/>
        <v xml:space="preserve">CA </v>
      </c>
      <c r="X240" t="str">
        <f>VLOOKUP(W240,Cleaned_Ticket!$L$1:$M$37,2,FALSE)</f>
        <v xml:space="preserve">CA </v>
      </c>
    </row>
    <row r="241" spans="1:24" x14ac:dyDescent="0.2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22"/>
        <v>S</v>
      </c>
      <c r="N241">
        <f>IF(J241="",MEDIAN(Fare),J241)</f>
        <v>10.5</v>
      </c>
      <c r="O241" s="4">
        <f>IF(F241="",SUMIFS(Ave_Age,Pclass_Age,C241,Sex_Age,E241),F241)</f>
        <v>19</v>
      </c>
      <c r="P241">
        <f t="shared" si="23"/>
        <v>1</v>
      </c>
      <c r="Q241" t="str">
        <f t="shared" si="24"/>
        <v>M</v>
      </c>
      <c r="R241">
        <f t="shared" si="25"/>
        <v>1</v>
      </c>
      <c r="S241">
        <f t="shared" si="26"/>
        <v>1</v>
      </c>
      <c r="T241" t="s">
        <v>1754</v>
      </c>
      <c r="U241" t="str">
        <f>VLOOKUP(T241,Cleaning_title!$A$1:$B$20,2,)</f>
        <v>Mr</v>
      </c>
      <c r="V241" t="str">
        <f t="shared" si="27"/>
        <v xml:space="preserve">xxx </v>
      </c>
      <c r="W241" t="str">
        <f t="shared" si="28"/>
        <v xml:space="preserve">xxx </v>
      </c>
      <c r="X241" t="str">
        <f>VLOOKUP(W241,Cleaned_Ticket!$L$1:$M$37,2,FALSE)</f>
        <v xml:space="preserve">xxx </v>
      </c>
    </row>
    <row r="242" spans="1:24" x14ac:dyDescent="0.2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22"/>
        <v>S</v>
      </c>
      <c r="N242">
        <f>IF(J242="",MEDIAN(Fare),J242)</f>
        <v>12.275</v>
      </c>
      <c r="O242" s="4">
        <f>IF(F242="",SUMIFS(Ave_Age,Pclass_Age,C242,Sex_Age,E242),F242)</f>
        <v>33</v>
      </c>
      <c r="P242">
        <f t="shared" si="23"/>
        <v>1</v>
      </c>
      <c r="Q242" t="str">
        <f t="shared" si="24"/>
        <v>M</v>
      </c>
      <c r="R242">
        <f t="shared" si="25"/>
        <v>1</v>
      </c>
      <c r="S242">
        <f t="shared" si="26"/>
        <v>1</v>
      </c>
      <c r="T242" t="s">
        <v>1754</v>
      </c>
      <c r="U242" t="str">
        <f>VLOOKUP(T242,Cleaning_title!$A$1:$B$20,2,)</f>
        <v>Mr</v>
      </c>
      <c r="V242" t="str">
        <f t="shared" si="27"/>
        <v>SCOW 1585</v>
      </c>
      <c r="W242" t="str">
        <f t="shared" si="28"/>
        <v xml:space="preserve">SCOW </v>
      </c>
      <c r="X242" t="str">
        <f>VLOOKUP(W242,Cleaned_Ticket!$L$1:$M$37,2,FALSE)</f>
        <v>Single</v>
      </c>
    </row>
    <row r="243" spans="1:24" x14ac:dyDescent="0.2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22"/>
        <v>C</v>
      </c>
      <c r="N243">
        <f>IF(J243="",MEDIAN(Fare),J243)</f>
        <v>14.4542</v>
      </c>
      <c r="O243" s="4">
        <f>IF(F243="",SUMIFS(Ave_Age,Pclass_Age,C243,Sex_Age,E243),F243)</f>
        <v>22.185328947368422</v>
      </c>
      <c r="P243">
        <f t="shared" si="23"/>
        <v>0</v>
      </c>
      <c r="Q243" t="str">
        <f t="shared" si="24"/>
        <v>M</v>
      </c>
      <c r="R243">
        <f t="shared" si="25"/>
        <v>2</v>
      </c>
      <c r="S243">
        <f t="shared" si="26"/>
        <v>0</v>
      </c>
      <c r="T243" t="s">
        <v>1756</v>
      </c>
      <c r="U243" t="str">
        <f>VLOOKUP(T243,Cleaning_title!$A$1:$B$20,2,)</f>
        <v>Miss</v>
      </c>
      <c r="V243" t="str">
        <f t="shared" si="27"/>
        <v xml:space="preserve">xxx </v>
      </c>
      <c r="W243" t="str">
        <f t="shared" si="28"/>
        <v xml:space="preserve">xxx </v>
      </c>
      <c r="X243" t="str">
        <f>VLOOKUP(W243,Cleaned_Ticket!$L$1:$M$37,2,FALSE)</f>
        <v xml:space="preserve">xxx </v>
      </c>
    </row>
    <row r="244" spans="1:24" x14ac:dyDescent="0.2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22"/>
        <v>Q</v>
      </c>
      <c r="N244">
        <f>IF(J244="",MEDIAN(Fare),J244)</f>
        <v>15.5</v>
      </c>
      <c r="O244" s="4">
        <f>IF(F244="",SUMIFS(Ave_Age,Pclass_Age,C244,Sex_Age,E244),F244)</f>
        <v>22.185328947368422</v>
      </c>
      <c r="P244">
        <f t="shared" si="23"/>
        <v>0</v>
      </c>
      <c r="Q244" t="str">
        <f t="shared" si="24"/>
        <v>M</v>
      </c>
      <c r="R244">
        <f t="shared" si="25"/>
        <v>2</v>
      </c>
      <c r="S244">
        <f t="shared" si="26"/>
        <v>0</v>
      </c>
      <c r="T244" t="s">
        <v>1756</v>
      </c>
      <c r="U244" t="str">
        <f>VLOOKUP(T244,Cleaning_title!$A$1:$B$20,2,)</f>
        <v>Miss</v>
      </c>
      <c r="V244" t="str">
        <f t="shared" si="27"/>
        <v xml:space="preserve">xxx </v>
      </c>
      <c r="W244" t="str">
        <f t="shared" si="28"/>
        <v xml:space="preserve">xxx </v>
      </c>
      <c r="X244" t="str">
        <f>VLOOKUP(W244,Cleaned_Ticket!$L$1:$M$37,2,FALSE)</f>
        <v xml:space="preserve">xxx </v>
      </c>
    </row>
    <row r="245" spans="1:24" x14ac:dyDescent="0.2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22"/>
        <v>S</v>
      </c>
      <c r="N245">
        <f>IF(J245="",MEDIAN(Fare),J245)</f>
        <v>10.5</v>
      </c>
      <c r="O245" s="4">
        <f>IF(F245="",SUMIFS(Ave_Age,Pclass_Age,C245,Sex_Age,E245),F245)</f>
        <v>29</v>
      </c>
      <c r="P245">
        <f t="shared" si="23"/>
        <v>1</v>
      </c>
      <c r="Q245" t="str">
        <f t="shared" si="24"/>
        <v>M</v>
      </c>
      <c r="R245">
        <f t="shared" si="25"/>
        <v>1</v>
      </c>
      <c r="S245">
        <f t="shared" si="26"/>
        <v>1</v>
      </c>
      <c r="T245" t="s">
        <v>1754</v>
      </c>
      <c r="U245" t="str">
        <f>VLOOKUP(T245,Cleaning_title!$A$1:$B$20,2,)</f>
        <v>Mr</v>
      </c>
      <c r="V245" t="str">
        <f t="shared" si="27"/>
        <v>WC 14263</v>
      </c>
      <c r="W245" t="str">
        <f t="shared" si="28"/>
        <v xml:space="preserve">WC </v>
      </c>
      <c r="X245" t="str">
        <f>VLOOKUP(W245,Cleaned_Ticket!$L$1:$M$37,2,FALSE)</f>
        <v xml:space="preserve">WC </v>
      </c>
    </row>
    <row r="246" spans="1:24" x14ac:dyDescent="0.2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22"/>
        <v>S</v>
      </c>
      <c r="N246">
        <f>IF(J246="",MEDIAN(Fare),J246)</f>
        <v>7.125</v>
      </c>
      <c r="O246" s="4">
        <f>IF(F246="",SUMIFS(Ave_Age,Pclass_Age,C246,Sex_Age,E246),F246)</f>
        <v>22</v>
      </c>
      <c r="P246">
        <f t="shared" si="23"/>
        <v>1</v>
      </c>
      <c r="Q246" t="str">
        <f t="shared" si="24"/>
        <v>M</v>
      </c>
      <c r="R246">
        <f t="shared" si="25"/>
        <v>1</v>
      </c>
      <c r="S246">
        <f t="shared" si="26"/>
        <v>1</v>
      </c>
      <c r="T246" t="s">
        <v>1754</v>
      </c>
      <c r="U246" t="str">
        <f>VLOOKUP(T246,Cleaning_title!$A$1:$B$20,2,)</f>
        <v>Mr</v>
      </c>
      <c r="V246" t="str">
        <f t="shared" si="27"/>
        <v>STONO 2 3101275</v>
      </c>
      <c r="W246" t="str">
        <f t="shared" si="28"/>
        <v xml:space="preserve">STONO </v>
      </c>
      <c r="X246" t="str">
        <f>VLOOKUP(W246,Cleaned_Ticket!$L$1:$M$37,2,FALSE)</f>
        <v xml:space="preserve">STONO </v>
      </c>
    </row>
    <row r="247" spans="1:24" x14ac:dyDescent="0.2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22"/>
        <v>C</v>
      </c>
      <c r="N247">
        <f>IF(J247="",MEDIAN(Fare),J247)</f>
        <v>7.2249999999999996</v>
      </c>
      <c r="O247" s="4">
        <f>IF(F247="",SUMIFS(Ave_Age,Pclass_Age,C247,Sex_Age,E247),F247)</f>
        <v>30</v>
      </c>
      <c r="P247">
        <f t="shared" si="23"/>
        <v>1</v>
      </c>
      <c r="Q247" t="str">
        <f t="shared" si="24"/>
        <v>M</v>
      </c>
      <c r="R247">
        <f t="shared" si="25"/>
        <v>1</v>
      </c>
      <c r="S247">
        <f t="shared" si="26"/>
        <v>1</v>
      </c>
      <c r="T247" t="s">
        <v>1754</v>
      </c>
      <c r="U247" t="str">
        <f>VLOOKUP(T247,Cleaning_title!$A$1:$B$20,2,)</f>
        <v>Mr</v>
      </c>
      <c r="V247" t="str">
        <f t="shared" si="27"/>
        <v xml:space="preserve">xxx </v>
      </c>
      <c r="W247" t="str">
        <f t="shared" si="28"/>
        <v xml:space="preserve">xxx </v>
      </c>
      <c r="X247" t="str">
        <f>VLOOKUP(W247,Cleaned_Ticket!$L$1:$M$37,2,FALSE)</f>
        <v xml:space="preserve">xxx </v>
      </c>
    </row>
    <row r="248" spans="1:24" x14ac:dyDescent="0.2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22"/>
        <v>Q</v>
      </c>
      <c r="N248">
        <f>IF(J248="",MEDIAN(Fare),J248)</f>
        <v>90</v>
      </c>
      <c r="O248" s="4">
        <f>IF(F248="",SUMIFS(Ave_Age,Pclass_Age,C248,Sex_Age,E248),F248)</f>
        <v>44</v>
      </c>
      <c r="P248">
        <f t="shared" si="23"/>
        <v>1</v>
      </c>
      <c r="Q248" t="str">
        <f t="shared" si="24"/>
        <v>C</v>
      </c>
      <c r="R248">
        <f t="shared" si="25"/>
        <v>3</v>
      </c>
      <c r="S248">
        <f t="shared" si="26"/>
        <v>0</v>
      </c>
      <c r="T248" t="s">
        <v>1760</v>
      </c>
      <c r="U248" t="str">
        <f>VLOOKUP(T248,Cleaning_title!$A$1:$B$20,2,)</f>
        <v>Royalty</v>
      </c>
      <c r="V248" t="str">
        <f t="shared" si="27"/>
        <v xml:space="preserve">xxx </v>
      </c>
      <c r="W248" t="str">
        <f t="shared" si="28"/>
        <v xml:space="preserve">xxx </v>
      </c>
      <c r="X248" t="str">
        <f>VLOOKUP(W248,Cleaned_Ticket!$L$1:$M$37,2,FALSE)</f>
        <v xml:space="preserve">xxx </v>
      </c>
    </row>
    <row r="249" spans="1:24" x14ac:dyDescent="0.2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22"/>
        <v>S</v>
      </c>
      <c r="N249">
        <f>IF(J249="",MEDIAN(Fare),J249)</f>
        <v>7.7750000000000004</v>
      </c>
      <c r="O249" s="4">
        <f>IF(F249="",SUMIFS(Ave_Age,Pclass_Age,C249,Sex_Age,E249),F249)</f>
        <v>25</v>
      </c>
      <c r="P249">
        <f t="shared" si="23"/>
        <v>0</v>
      </c>
      <c r="Q249" t="str">
        <f t="shared" si="24"/>
        <v>M</v>
      </c>
      <c r="R249">
        <f t="shared" si="25"/>
        <v>1</v>
      </c>
      <c r="S249">
        <f t="shared" si="26"/>
        <v>1</v>
      </c>
      <c r="T249" t="s">
        <v>1756</v>
      </c>
      <c r="U249" t="str">
        <f>VLOOKUP(T249,Cleaning_title!$A$1:$B$20,2,)</f>
        <v>Miss</v>
      </c>
      <c r="V249" t="str">
        <f t="shared" si="27"/>
        <v xml:space="preserve">xxx </v>
      </c>
      <c r="W249" t="str">
        <f t="shared" si="28"/>
        <v xml:space="preserve">xxx </v>
      </c>
      <c r="X249" t="str">
        <f>VLOOKUP(W249,Cleaned_Ticket!$L$1:$M$37,2,FALSE)</f>
        <v xml:space="preserve">xxx </v>
      </c>
    </row>
    <row r="250" spans="1:24" x14ac:dyDescent="0.2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22"/>
        <v>S</v>
      </c>
      <c r="N250">
        <f>IF(J250="",MEDIAN(Fare),J250)</f>
        <v>14.5</v>
      </c>
      <c r="O250" s="4">
        <f>IF(F250="",SUMIFS(Ave_Age,Pclass_Age,C250,Sex_Age,E250),F250)</f>
        <v>24</v>
      </c>
      <c r="P250">
        <f t="shared" si="23"/>
        <v>0</v>
      </c>
      <c r="Q250" t="str">
        <f t="shared" si="24"/>
        <v>M</v>
      </c>
      <c r="R250">
        <f t="shared" si="25"/>
        <v>3</v>
      </c>
      <c r="S250">
        <f t="shared" si="26"/>
        <v>0</v>
      </c>
      <c r="T250" t="s">
        <v>1755</v>
      </c>
      <c r="U250" t="str">
        <f>VLOOKUP(T250,Cleaning_title!$A$1:$B$20,2,)</f>
        <v>Mrs</v>
      </c>
      <c r="V250" t="str">
        <f t="shared" si="27"/>
        <v xml:space="preserve">xxx </v>
      </c>
      <c r="W250" t="str">
        <f t="shared" si="28"/>
        <v xml:space="preserve">xxx </v>
      </c>
      <c r="X250" t="str">
        <f>VLOOKUP(W250,Cleaned_Ticket!$L$1:$M$37,2,FALSE)</f>
        <v xml:space="preserve">xxx </v>
      </c>
    </row>
    <row r="251" spans="1:24" x14ac:dyDescent="0.2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22"/>
        <v>S</v>
      </c>
      <c r="N251">
        <f>IF(J251="",MEDIAN(Fare),J251)</f>
        <v>52.554200000000002</v>
      </c>
      <c r="O251" s="4">
        <f>IF(F251="",SUMIFS(Ave_Age,Pclass_Age,C251,Sex_Age,E251),F251)</f>
        <v>37</v>
      </c>
      <c r="P251">
        <f t="shared" si="23"/>
        <v>1</v>
      </c>
      <c r="Q251" t="str">
        <f t="shared" si="24"/>
        <v>D</v>
      </c>
      <c r="R251">
        <f t="shared" si="25"/>
        <v>3</v>
      </c>
      <c r="S251">
        <f t="shared" si="26"/>
        <v>0</v>
      </c>
      <c r="T251" t="s">
        <v>1754</v>
      </c>
      <c r="U251" t="str">
        <f>VLOOKUP(T251,Cleaning_title!$A$1:$B$20,2,)</f>
        <v>Mr</v>
      </c>
      <c r="V251" t="str">
        <f t="shared" si="27"/>
        <v xml:space="preserve">xxx </v>
      </c>
      <c r="W251" t="str">
        <f t="shared" si="28"/>
        <v xml:space="preserve">xxx </v>
      </c>
      <c r="X251" t="str">
        <f>VLOOKUP(W251,Cleaned_Ticket!$L$1:$M$37,2,FALSE)</f>
        <v xml:space="preserve">xxx </v>
      </c>
    </row>
    <row r="252" spans="1:24" x14ac:dyDescent="0.2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22"/>
        <v>S</v>
      </c>
      <c r="N252">
        <f>IF(J252="",MEDIAN(Fare),J252)</f>
        <v>26</v>
      </c>
      <c r="O252" s="4">
        <f>IF(F252="",SUMIFS(Ave_Age,Pclass_Age,C252,Sex_Age,E252),F252)</f>
        <v>54</v>
      </c>
      <c r="P252">
        <f t="shared" si="23"/>
        <v>1</v>
      </c>
      <c r="Q252" t="str">
        <f t="shared" si="24"/>
        <v>M</v>
      </c>
      <c r="R252">
        <f t="shared" si="25"/>
        <v>2</v>
      </c>
      <c r="S252">
        <f t="shared" si="26"/>
        <v>0</v>
      </c>
      <c r="T252" t="s">
        <v>1759</v>
      </c>
      <c r="U252" t="str">
        <f>VLOOKUP(T252,Cleaning_title!$A$1:$B$20,2,)</f>
        <v>Royalty</v>
      </c>
      <c r="V252" t="str">
        <f t="shared" si="27"/>
        <v xml:space="preserve">xxx </v>
      </c>
      <c r="W252" t="str">
        <f t="shared" si="28"/>
        <v xml:space="preserve">xxx </v>
      </c>
      <c r="X252" t="str">
        <f>VLOOKUP(W252,Cleaned_Ticket!$L$1:$M$37,2,FALSE)</f>
        <v xml:space="preserve">xxx </v>
      </c>
    </row>
    <row r="253" spans="1:24" x14ac:dyDescent="0.2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22"/>
        <v>S</v>
      </c>
      <c r="N253">
        <f>IF(J253="",MEDIAN(Fare),J253)</f>
        <v>7.25</v>
      </c>
      <c r="O253" s="4">
        <f>IF(F253="",SUMIFS(Ave_Age,Pclass_Age,C253,Sex_Age,E253),F253)</f>
        <v>25.962263610315187</v>
      </c>
      <c r="P253">
        <f t="shared" si="23"/>
        <v>1</v>
      </c>
      <c r="Q253" t="str">
        <f t="shared" si="24"/>
        <v>M</v>
      </c>
      <c r="R253">
        <f t="shared" si="25"/>
        <v>1</v>
      </c>
      <c r="S253">
        <f t="shared" si="26"/>
        <v>1</v>
      </c>
      <c r="T253" t="s">
        <v>1754</v>
      </c>
      <c r="U253" t="str">
        <f>VLOOKUP(T253,Cleaning_title!$A$1:$B$20,2,)</f>
        <v>Mr</v>
      </c>
      <c r="V253" t="str">
        <f t="shared" si="27"/>
        <v xml:space="preserve">xxx </v>
      </c>
      <c r="W253" t="str">
        <f t="shared" si="28"/>
        <v xml:space="preserve">xxx </v>
      </c>
      <c r="X253" t="str">
        <f>VLOOKUP(W253,Cleaned_Ticket!$L$1:$M$37,2,FALSE)</f>
        <v xml:space="preserve">xxx </v>
      </c>
    </row>
    <row r="254" spans="1:24" x14ac:dyDescent="0.2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22"/>
        <v>S</v>
      </c>
      <c r="N254">
        <f>IF(J254="",MEDIAN(Fare),J254)</f>
        <v>10.4625</v>
      </c>
      <c r="O254" s="4">
        <f>IF(F254="",SUMIFS(Ave_Age,Pclass_Age,C254,Sex_Age,E254),F254)</f>
        <v>29</v>
      </c>
      <c r="P254">
        <f t="shared" si="23"/>
        <v>0</v>
      </c>
      <c r="Q254" t="str">
        <f t="shared" si="24"/>
        <v>G</v>
      </c>
      <c r="R254">
        <f t="shared" si="25"/>
        <v>3</v>
      </c>
      <c r="S254">
        <f t="shared" si="26"/>
        <v>0</v>
      </c>
      <c r="T254" t="s">
        <v>1755</v>
      </c>
      <c r="U254" t="str">
        <f>VLOOKUP(T254,Cleaning_title!$A$1:$B$20,2,)</f>
        <v>Mrs</v>
      </c>
      <c r="V254" t="str">
        <f t="shared" si="27"/>
        <v xml:space="preserve">xxx </v>
      </c>
      <c r="W254" t="str">
        <f t="shared" si="28"/>
        <v xml:space="preserve">xxx </v>
      </c>
      <c r="X254" t="str">
        <f>VLOOKUP(W254,Cleaned_Ticket!$L$1:$M$37,2,FALSE)</f>
        <v xml:space="preserve">xxx </v>
      </c>
    </row>
    <row r="255" spans="1:24" x14ac:dyDescent="0.2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22"/>
        <v>S</v>
      </c>
      <c r="N255">
        <f>IF(J255="",MEDIAN(Fare),J255)</f>
        <v>26.55</v>
      </c>
      <c r="O255" s="4">
        <f>IF(F255="",SUMIFS(Ave_Age,Pclass_Age,C255,Sex_Age,E255),F255)</f>
        <v>62</v>
      </c>
      <c r="P255">
        <f t="shared" si="23"/>
        <v>1</v>
      </c>
      <c r="Q255" t="str">
        <f t="shared" si="24"/>
        <v>C</v>
      </c>
      <c r="R255">
        <f t="shared" si="25"/>
        <v>1</v>
      </c>
      <c r="S255">
        <f t="shared" si="26"/>
        <v>1</v>
      </c>
      <c r="T255" t="s">
        <v>1754</v>
      </c>
      <c r="U255" t="str">
        <f>VLOOKUP(T255,Cleaning_title!$A$1:$B$20,2,)</f>
        <v>Mr</v>
      </c>
      <c r="V255" t="str">
        <f t="shared" si="27"/>
        <v xml:space="preserve">xxx </v>
      </c>
      <c r="W255" t="str">
        <f t="shared" si="28"/>
        <v xml:space="preserve">xxx </v>
      </c>
      <c r="X255" t="str">
        <f>VLOOKUP(W255,Cleaned_Ticket!$L$1:$M$37,2,FALSE)</f>
        <v xml:space="preserve">xxx </v>
      </c>
    </row>
    <row r="256" spans="1:24" x14ac:dyDescent="0.2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22"/>
        <v>S</v>
      </c>
      <c r="N256">
        <f>IF(J256="",MEDIAN(Fare),J256)</f>
        <v>16.100000000000001</v>
      </c>
      <c r="O256" s="4">
        <f>IF(F256="",SUMIFS(Ave_Age,Pclass_Age,C256,Sex_Age,E256),F256)</f>
        <v>30</v>
      </c>
      <c r="P256">
        <f t="shared" si="23"/>
        <v>1</v>
      </c>
      <c r="Q256" t="str">
        <f t="shared" si="24"/>
        <v>M</v>
      </c>
      <c r="R256">
        <f t="shared" si="25"/>
        <v>2</v>
      </c>
      <c r="S256">
        <f t="shared" si="26"/>
        <v>0</v>
      </c>
      <c r="T256" t="s">
        <v>1754</v>
      </c>
      <c r="U256" t="str">
        <f>VLOOKUP(T256,Cleaning_title!$A$1:$B$20,2,)</f>
        <v>Mr</v>
      </c>
      <c r="V256" t="str">
        <f t="shared" si="27"/>
        <v>A5 3336</v>
      </c>
      <c r="W256" t="str">
        <f t="shared" si="28"/>
        <v xml:space="preserve">A5 </v>
      </c>
      <c r="X256" t="str">
        <f>VLOOKUP(W256,Cleaned_Ticket!$L$1:$M$37,2,FALSE)</f>
        <v xml:space="preserve">A5 </v>
      </c>
    </row>
    <row r="257" spans="1:24" x14ac:dyDescent="0.2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22"/>
        <v>S</v>
      </c>
      <c r="N257">
        <f>IF(J257="",MEDIAN(Fare),J257)</f>
        <v>20.212499999999999</v>
      </c>
      <c r="O257" s="4">
        <f>IF(F257="",SUMIFS(Ave_Age,Pclass_Age,C257,Sex_Age,E257),F257)</f>
        <v>41</v>
      </c>
      <c r="P257">
        <f t="shared" si="23"/>
        <v>0</v>
      </c>
      <c r="Q257" t="str">
        <f t="shared" si="24"/>
        <v>M</v>
      </c>
      <c r="R257">
        <f t="shared" si="25"/>
        <v>3</v>
      </c>
      <c r="S257">
        <f t="shared" si="26"/>
        <v>0</v>
      </c>
      <c r="T257" t="s">
        <v>1755</v>
      </c>
      <c r="U257" t="str">
        <f>VLOOKUP(T257,Cleaning_title!$A$1:$B$20,2,)</f>
        <v>Mrs</v>
      </c>
      <c r="V257" t="str">
        <f t="shared" si="27"/>
        <v xml:space="preserve">xxx </v>
      </c>
      <c r="W257" t="str">
        <f t="shared" si="28"/>
        <v xml:space="preserve">xxx </v>
      </c>
      <c r="X257" t="str">
        <f>VLOOKUP(W257,Cleaned_Ticket!$L$1:$M$37,2,FALSE)</f>
        <v xml:space="preserve">xxx </v>
      </c>
    </row>
    <row r="258" spans="1:24" x14ac:dyDescent="0.2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22"/>
        <v>C</v>
      </c>
      <c r="N258">
        <f>IF(J258="",MEDIAN(Fare),J258)</f>
        <v>15.245799999999999</v>
      </c>
      <c r="O258" s="4">
        <f>IF(F258="",SUMIFS(Ave_Age,Pclass_Age,C258,Sex_Age,E258),F258)</f>
        <v>29</v>
      </c>
      <c r="P258">
        <f t="shared" si="23"/>
        <v>0</v>
      </c>
      <c r="Q258" t="str">
        <f t="shared" si="24"/>
        <v>M</v>
      </c>
      <c r="R258">
        <f t="shared" si="25"/>
        <v>3</v>
      </c>
      <c r="S258">
        <f t="shared" si="26"/>
        <v>0</v>
      </c>
      <c r="T258" t="s">
        <v>1755</v>
      </c>
      <c r="U258" t="str">
        <f>VLOOKUP(T258,Cleaning_title!$A$1:$B$20,2,)</f>
        <v>Mrs</v>
      </c>
      <c r="V258" t="str">
        <f t="shared" si="27"/>
        <v xml:space="preserve">xxx </v>
      </c>
      <c r="W258" t="str">
        <f t="shared" si="28"/>
        <v xml:space="preserve">xxx </v>
      </c>
      <c r="X258" t="str">
        <f>VLOOKUP(W258,Cleaned_Ticket!$L$1:$M$37,2,FALSE)</f>
        <v xml:space="preserve">xxx </v>
      </c>
    </row>
    <row r="259" spans="1:24" x14ac:dyDescent="0.2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22"/>
        <v>C</v>
      </c>
      <c r="N259">
        <f>IF(J259="",MEDIAN(Fare),J259)</f>
        <v>79.2</v>
      </c>
      <c r="O259" s="4">
        <f>IF(F259="",SUMIFS(Ave_Age,Pclass_Age,C259,Sex_Age,E259),F259)</f>
        <v>37.037593984962406</v>
      </c>
      <c r="P259">
        <f t="shared" si="23"/>
        <v>0</v>
      </c>
      <c r="Q259" t="str">
        <f t="shared" si="24"/>
        <v>M</v>
      </c>
      <c r="R259">
        <f t="shared" si="25"/>
        <v>1</v>
      </c>
      <c r="S259">
        <f t="shared" si="26"/>
        <v>1</v>
      </c>
      <c r="T259" t="s">
        <v>1755</v>
      </c>
      <c r="U259" t="str">
        <f>VLOOKUP(T259,Cleaning_title!$A$1:$B$20,2,)</f>
        <v>Mrs</v>
      </c>
      <c r="V259" t="str">
        <f t="shared" si="27"/>
        <v>PC 17585</v>
      </c>
      <c r="W259" t="str">
        <f t="shared" si="28"/>
        <v xml:space="preserve">PC </v>
      </c>
      <c r="X259" t="str">
        <f>VLOOKUP(W259,Cleaned_Ticket!$L$1:$M$37,2,FALSE)</f>
        <v xml:space="preserve">PC </v>
      </c>
    </row>
    <row r="260" spans="1:24" x14ac:dyDescent="0.2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29">IF(L260="","S",L260)</f>
        <v>S</v>
      </c>
      <c r="N260">
        <f>IF(J260="",MEDIAN(Fare),J260)</f>
        <v>86.5</v>
      </c>
      <c r="O260" s="4">
        <f>IF(F260="",SUMIFS(Ave_Age,Pclass_Age,C260,Sex_Age,E260),F260)</f>
        <v>30</v>
      </c>
      <c r="P260">
        <f t="shared" ref="P260:P323" si="30">IF(E260="male",1,0)</f>
        <v>0</v>
      </c>
      <c r="Q260" t="str">
        <f t="shared" ref="Q260:Q323" si="31">IF(K260="","M",LEFT(K260,1))</f>
        <v>B</v>
      </c>
      <c r="R260">
        <f t="shared" ref="R260:R323" si="32">G260+H260+1</f>
        <v>1</v>
      </c>
      <c r="S260">
        <f t="shared" ref="S260:S323" si="33">IF(R260=1,1,0)</f>
        <v>1</v>
      </c>
      <c r="T260" t="s">
        <v>1756</v>
      </c>
      <c r="U260" t="str">
        <f>VLOOKUP(T260,Cleaning_title!$A$1:$B$20,2,)</f>
        <v>Miss</v>
      </c>
      <c r="V260" t="str">
        <f t="shared" ref="V260:V323" si="34">IF(ISNUMBER(I260),"xxx ",SUBSTITUTE(SUBSTITUTE(I260,"/",""),".",""))</f>
        <v xml:space="preserve">xxx </v>
      </c>
      <c r="W260" t="str">
        <f t="shared" ref="W260:W323" si="35">LEFT(V260,FIND(" ",V260))</f>
        <v xml:space="preserve">xxx </v>
      </c>
      <c r="X260" t="str">
        <f>VLOOKUP(W260,Cleaned_Ticket!$L$1:$M$37,2,FALSE)</f>
        <v xml:space="preserve">xxx </v>
      </c>
    </row>
    <row r="261" spans="1:24" x14ac:dyDescent="0.2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29"/>
        <v>C</v>
      </c>
      <c r="N261">
        <f>IF(J261="",MEDIAN(Fare),J261)</f>
        <v>512.32920000000001</v>
      </c>
      <c r="O261" s="4">
        <f>IF(F261="",SUMIFS(Ave_Age,Pclass_Age,C261,Sex_Age,E261),F261)</f>
        <v>35</v>
      </c>
      <c r="P261">
        <f t="shared" si="30"/>
        <v>0</v>
      </c>
      <c r="Q261" t="str">
        <f t="shared" si="31"/>
        <v>M</v>
      </c>
      <c r="R261">
        <f t="shared" si="32"/>
        <v>1</v>
      </c>
      <c r="S261">
        <f t="shared" si="33"/>
        <v>1</v>
      </c>
      <c r="T261" t="s">
        <v>1756</v>
      </c>
      <c r="U261" t="str">
        <f>VLOOKUP(T261,Cleaning_title!$A$1:$B$20,2,)</f>
        <v>Miss</v>
      </c>
      <c r="V261" t="str">
        <f t="shared" si="34"/>
        <v>PC 17755</v>
      </c>
      <c r="W261" t="str">
        <f t="shared" si="35"/>
        <v xml:space="preserve">PC </v>
      </c>
      <c r="X261" t="str">
        <f>VLOOKUP(W261,Cleaned_Ticket!$L$1:$M$37,2,FALSE)</f>
        <v xml:space="preserve">PC </v>
      </c>
    </row>
    <row r="262" spans="1:24" x14ac:dyDescent="0.2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29"/>
        <v>S</v>
      </c>
      <c r="N262">
        <f>IF(J262="",MEDIAN(Fare),J262)</f>
        <v>26</v>
      </c>
      <c r="O262" s="4">
        <f>IF(F262="",SUMIFS(Ave_Age,Pclass_Age,C262,Sex_Age,E262),F262)</f>
        <v>50</v>
      </c>
      <c r="P262">
        <f t="shared" si="30"/>
        <v>0</v>
      </c>
      <c r="Q262" t="str">
        <f t="shared" si="31"/>
        <v>M</v>
      </c>
      <c r="R262">
        <f t="shared" si="32"/>
        <v>2</v>
      </c>
      <c r="S262">
        <f t="shared" si="33"/>
        <v>0</v>
      </c>
      <c r="T262" t="s">
        <v>1755</v>
      </c>
      <c r="U262" t="str">
        <f>VLOOKUP(T262,Cleaning_title!$A$1:$B$20,2,)</f>
        <v>Mrs</v>
      </c>
      <c r="V262" t="str">
        <f t="shared" si="34"/>
        <v xml:space="preserve">xxx </v>
      </c>
      <c r="W262" t="str">
        <f t="shared" si="35"/>
        <v xml:space="preserve">xxx </v>
      </c>
      <c r="X262" t="str">
        <f>VLOOKUP(W262,Cleaned_Ticket!$L$1:$M$37,2,FALSE)</f>
        <v xml:space="preserve">xxx </v>
      </c>
    </row>
    <row r="263" spans="1:24" x14ac:dyDescent="0.2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29"/>
        <v>Q</v>
      </c>
      <c r="N263">
        <f>IF(J263="",MEDIAN(Fare),J263)</f>
        <v>7.75</v>
      </c>
      <c r="O263" s="4">
        <f>IF(F263="",SUMIFS(Ave_Age,Pclass_Age,C263,Sex_Age,E263),F263)</f>
        <v>25.962263610315187</v>
      </c>
      <c r="P263">
        <f t="shared" si="30"/>
        <v>1</v>
      </c>
      <c r="Q263" t="str">
        <f t="shared" si="31"/>
        <v>M</v>
      </c>
      <c r="R263">
        <f t="shared" si="32"/>
        <v>1</v>
      </c>
      <c r="S263">
        <f t="shared" si="33"/>
        <v>1</v>
      </c>
      <c r="T263" t="s">
        <v>1754</v>
      </c>
      <c r="U263" t="str">
        <f>VLOOKUP(T263,Cleaning_title!$A$1:$B$20,2,)</f>
        <v>Mr</v>
      </c>
      <c r="V263" t="str">
        <f t="shared" si="34"/>
        <v xml:space="preserve">xxx </v>
      </c>
      <c r="W263" t="str">
        <f t="shared" si="35"/>
        <v xml:space="preserve">xxx </v>
      </c>
      <c r="X263" t="str">
        <f>VLOOKUP(W263,Cleaned_Ticket!$L$1:$M$37,2,FALSE)</f>
        <v xml:space="preserve">xxx </v>
      </c>
    </row>
    <row r="264" spans="1:24" x14ac:dyDescent="0.2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29"/>
        <v>S</v>
      </c>
      <c r="N264">
        <f>IF(J264="",MEDIAN(Fare),J264)</f>
        <v>31.387499999999999</v>
      </c>
      <c r="O264" s="4">
        <f>IF(F264="",SUMIFS(Ave_Age,Pclass_Age,C264,Sex_Age,E264),F264)</f>
        <v>3</v>
      </c>
      <c r="P264">
        <f t="shared" si="30"/>
        <v>1</v>
      </c>
      <c r="Q264" t="str">
        <f t="shared" si="31"/>
        <v>M</v>
      </c>
      <c r="R264">
        <f t="shared" si="32"/>
        <v>7</v>
      </c>
      <c r="S264">
        <f t="shared" si="33"/>
        <v>0</v>
      </c>
      <c r="T264" t="s">
        <v>1757</v>
      </c>
      <c r="U264" t="str">
        <f>VLOOKUP(T264,Cleaning_title!$A$1:$B$20,2,)</f>
        <v>Master</v>
      </c>
      <c r="V264" t="str">
        <f t="shared" si="34"/>
        <v xml:space="preserve">xxx </v>
      </c>
      <c r="W264" t="str">
        <f t="shared" si="35"/>
        <v xml:space="preserve">xxx </v>
      </c>
      <c r="X264" t="str">
        <f>VLOOKUP(W264,Cleaned_Ticket!$L$1:$M$37,2,FALSE)</f>
        <v xml:space="preserve">xxx </v>
      </c>
    </row>
    <row r="265" spans="1:24" x14ac:dyDescent="0.2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29"/>
        <v>S</v>
      </c>
      <c r="N265">
        <f>IF(J265="",MEDIAN(Fare),J265)</f>
        <v>79.650000000000006</v>
      </c>
      <c r="O265" s="4">
        <f>IF(F265="",SUMIFS(Ave_Age,Pclass_Age,C265,Sex_Age,E265),F265)</f>
        <v>52</v>
      </c>
      <c r="P265">
        <f t="shared" si="30"/>
        <v>1</v>
      </c>
      <c r="Q265" t="str">
        <f t="shared" si="31"/>
        <v>E</v>
      </c>
      <c r="R265">
        <f t="shared" si="32"/>
        <v>3</v>
      </c>
      <c r="S265">
        <f t="shared" si="33"/>
        <v>0</v>
      </c>
      <c r="T265" t="s">
        <v>1754</v>
      </c>
      <c r="U265" t="str">
        <f>VLOOKUP(T265,Cleaning_title!$A$1:$B$20,2,)</f>
        <v>Mr</v>
      </c>
      <c r="V265" t="str">
        <f t="shared" si="34"/>
        <v xml:space="preserve">xxx </v>
      </c>
      <c r="W265" t="str">
        <f t="shared" si="35"/>
        <v xml:space="preserve">xxx </v>
      </c>
      <c r="X265" t="str">
        <f>VLOOKUP(W265,Cleaned_Ticket!$L$1:$M$37,2,FALSE)</f>
        <v xml:space="preserve">xxx </v>
      </c>
    </row>
    <row r="266" spans="1:24" x14ac:dyDescent="0.2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29"/>
        <v>S</v>
      </c>
      <c r="N266">
        <f>IF(J266="",MEDIAN(Fare),J266)</f>
        <v>0</v>
      </c>
      <c r="O266" s="4">
        <f>IF(F266="",SUMIFS(Ave_Age,Pclass_Age,C266,Sex_Age,E266),F266)</f>
        <v>40</v>
      </c>
      <c r="P266">
        <f t="shared" si="30"/>
        <v>1</v>
      </c>
      <c r="Q266" t="str">
        <f t="shared" si="31"/>
        <v>B</v>
      </c>
      <c r="R266">
        <f t="shared" si="32"/>
        <v>1</v>
      </c>
      <c r="S266">
        <f t="shared" si="33"/>
        <v>1</v>
      </c>
      <c r="T266" t="s">
        <v>1754</v>
      </c>
      <c r="U266" t="str">
        <f>VLOOKUP(T266,Cleaning_title!$A$1:$B$20,2,)</f>
        <v>Mr</v>
      </c>
      <c r="V266" t="str">
        <f t="shared" si="34"/>
        <v xml:space="preserve">xxx </v>
      </c>
      <c r="W266" t="str">
        <f t="shared" si="35"/>
        <v xml:space="preserve">xxx </v>
      </c>
      <c r="X266" t="str">
        <f>VLOOKUP(W266,Cleaned_Ticket!$L$1:$M$37,2,FALSE)</f>
        <v xml:space="preserve">xxx </v>
      </c>
    </row>
    <row r="267" spans="1:24" x14ac:dyDescent="0.2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29"/>
        <v>Q</v>
      </c>
      <c r="N267">
        <f>IF(J267="",MEDIAN(Fare),J267)</f>
        <v>7.75</v>
      </c>
      <c r="O267" s="4">
        <f>IF(F267="",SUMIFS(Ave_Age,Pclass_Age,C267,Sex_Age,E267),F267)</f>
        <v>22.185328947368422</v>
      </c>
      <c r="P267">
        <f t="shared" si="30"/>
        <v>0</v>
      </c>
      <c r="Q267" t="str">
        <f t="shared" si="31"/>
        <v>M</v>
      </c>
      <c r="R267">
        <f t="shared" si="32"/>
        <v>1</v>
      </c>
      <c r="S267">
        <f t="shared" si="33"/>
        <v>1</v>
      </c>
      <c r="T267" t="s">
        <v>1756</v>
      </c>
      <c r="U267" t="str">
        <f>VLOOKUP(T267,Cleaning_title!$A$1:$B$20,2,)</f>
        <v>Miss</v>
      </c>
      <c r="V267" t="str">
        <f t="shared" si="34"/>
        <v xml:space="preserve">xxx </v>
      </c>
      <c r="W267" t="str">
        <f t="shared" si="35"/>
        <v xml:space="preserve">xxx </v>
      </c>
      <c r="X267" t="str">
        <f>VLOOKUP(W267,Cleaned_Ticket!$L$1:$M$37,2,FALSE)</f>
        <v xml:space="preserve">xxx </v>
      </c>
    </row>
    <row r="268" spans="1:24" x14ac:dyDescent="0.2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29"/>
        <v>S</v>
      </c>
      <c r="N268">
        <f>IF(J268="",MEDIAN(Fare),J268)</f>
        <v>10.5</v>
      </c>
      <c r="O268" s="4">
        <f>IF(F268="",SUMIFS(Ave_Age,Pclass_Age,C268,Sex_Age,E268),F268)</f>
        <v>36</v>
      </c>
      <c r="P268">
        <f t="shared" si="30"/>
        <v>1</v>
      </c>
      <c r="Q268" t="str">
        <f t="shared" si="31"/>
        <v>M</v>
      </c>
      <c r="R268">
        <f t="shared" si="32"/>
        <v>1</v>
      </c>
      <c r="S268">
        <f t="shared" si="33"/>
        <v>1</v>
      </c>
      <c r="T268" t="s">
        <v>1754</v>
      </c>
      <c r="U268" t="str">
        <f>VLOOKUP(T268,Cleaning_title!$A$1:$B$20,2,)</f>
        <v>Mr</v>
      </c>
      <c r="V268" t="str">
        <f t="shared" si="34"/>
        <v>CA 17248</v>
      </c>
      <c r="W268" t="str">
        <f t="shared" si="35"/>
        <v xml:space="preserve">CA </v>
      </c>
      <c r="X268" t="str">
        <f>VLOOKUP(W268,Cleaned_Ticket!$L$1:$M$37,2,FALSE)</f>
        <v xml:space="preserve">CA </v>
      </c>
    </row>
    <row r="269" spans="1:24" x14ac:dyDescent="0.2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29"/>
        <v>S</v>
      </c>
      <c r="N269">
        <f>IF(J269="",MEDIAN(Fare),J269)</f>
        <v>39.6875</v>
      </c>
      <c r="O269" s="4">
        <f>IF(F269="",SUMIFS(Ave_Age,Pclass_Age,C269,Sex_Age,E269),F269)</f>
        <v>16</v>
      </c>
      <c r="P269">
        <f t="shared" si="30"/>
        <v>1</v>
      </c>
      <c r="Q269" t="str">
        <f t="shared" si="31"/>
        <v>M</v>
      </c>
      <c r="R269">
        <f t="shared" si="32"/>
        <v>6</v>
      </c>
      <c r="S269">
        <f t="shared" si="33"/>
        <v>0</v>
      </c>
      <c r="T269" t="s">
        <v>1754</v>
      </c>
      <c r="U269" t="str">
        <f>VLOOKUP(T269,Cleaning_title!$A$1:$B$20,2,)</f>
        <v>Mr</v>
      </c>
      <c r="V269" t="str">
        <f t="shared" si="34"/>
        <v xml:space="preserve">xxx </v>
      </c>
      <c r="W269" t="str">
        <f t="shared" si="35"/>
        <v xml:space="preserve">xxx </v>
      </c>
      <c r="X269" t="str">
        <f>VLOOKUP(W269,Cleaned_Ticket!$L$1:$M$37,2,FALSE)</f>
        <v xml:space="preserve">xxx </v>
      </c>
    </row>
    <row r="270" spans="1:24" x14ac:dyDescent="0.2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29"/>
        <v>S</v>
      </c>
      <c r="N270">
        <f>IF(J270="",MEDIAN(Fare),J270)</f>
        <v>7.7750000000000004</v>
      </c>
      <c r="O270" s="4">
        <f>IF(F270="",SUMIFS(Ave_Age,Pclass_Age,C270,Sex_Age,E270),F270)</f>
        <v>25</v>
      </c>
      <c r="P270">
        <f t="shared" si="30"/>
        <v>1</v>
      </c>
      <c r="Q270" t="str">
        <f t="shared" si="31"/>
        <v>M</v>
      </c>
      <c r="R270">
        <f t="shared" si="32"/>
        <v>2</v>
      </c>
      <c r="S270">
        <f t="shared" si="33"/>
        <v>0</v>
      </c>
      <c r="T270" t="s">
        <v>1754</v>
      </c>
      <c r="U270" t="str">
        <f>VLOOKUP(T270,Cleaning_title!$A$1:$B$20,2,)</f>
        <v>Mr</v>
      </c>
      <c r="V270" t="str">
        <f t="shared" si="34"/>
        <v xml:space="preserve">xxx </v>
      </c>
      <c r="W270" t="str">
        <f t="shared" si="35"/>
        <v xml:space="preserve">xxx </v>
      </c>
      <c r="X270" t="str">
        <f>VLOOKUP(W270,Cleaned_Ticket!$L$1:$M$37,2,FALSE)</f>
        <v xml:space="preserve">xxx </v>
      </c>
    </row>
    <row r="271" spans="1:24" x14ac:dyDescent="0.2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29"/>
        <v>S</v>
      </c>
      <c r="N271">
        <f>IF(J271="",MEDIAN(Fare),J271)</f>
        <v>153.46250000000001</v>
      </c>
      <c r="O271" s="4">
        <f>IF(F271="",SUMIFS(Ave_Age,Pclass_Age,C271,Sex_Age,E271),F271)</f>
        <v>58</v>
      </c>
      <c r="P271">
        <f t="shared" si="30"/>
        <v>0</v>
      </c>
      <c r="Q271" t="str">
        <f t="shared" si="31"/>
        <v>C</v>
      </c>
      <c r="R271">
        <f t="shared" si="32"/>
        <v>2</v>
      </c>
      <c r="S271">
        <f t="shared" si="33"/>
        <v>0</v>
      </c>
      <c r="T271" t="s">
        <v>1755</v>
      </c>
      <c r="U271" t="str">
        <f>VLOOKUP(T271,Cleaning_title!$A$1:$B$20,2,)</f>
        <v>Mrs</v>
      </c>
      <c r="V271" t="str">
        <f t="shared" si="34"/>
        <v>PC 17582</v>
      </c>
      <c r="W271" t="str">
        <f t="shared" si="35"/>
        <v xml:space="preserve">PC </v>
      </c>
      <c r="X271" t="str">
        <f>VLOOKUP(W271,Cleaned_Ticket!$L$1:$M$37,2,FALSE)</f>
        <v xml:space="preserve">PC </v>
      </c>
    </row>
    <row r="272" spans="1:24" x14ac:dyDescent="0.2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29"/>
        <v>S</v>
      </c>
      <c r="N272">
        <f>IF(J272="",MEDIAN(Fare),J272)</f>
        <v>135.63329999999999</v>
      </c>
      <c r="O272" s="4">
        <f>IF(F272="",SUMIFS(Ave_Age,Pclass_Age,C272,Sex_Age,E272),F272)</f>
        <v>35</v>
      </c>
      <c r="P272">
        <f t="shared" si="30"/>
        <v>0</v>
      </c>
      <c r="Q272" t="str">
        <f t="shared" si="31"/>
        <v>C</v>
      </c>
      <c r="R272">
        <f t="shared" si="32"/>
        <v>1</v>
      </c>
      <c r="S272">
        <f t="shared" si="33"/>
        <v>1</v>
      </c>
      <c r="T272" t="s">
        <v>1756</v>
      </c>
      <c r="U272" t="str">
        <f>VLOOKUP(T272,Cleaning_title!$A$1:$B$20,2,)</f>
        <v>Miss</v>
      </c>
      <c r="V272" t="str">
        <f t="shared" si="34"/>
        <v>PC 17760</v>
      </c>
      <c r="W272" t="str">
        <f t="shared" si="35"/>
        <v xml:space="preserve">PC </v>
      </c>
      <c r="X272" t="str">
        <f>VLOOKUP(W272,Cleaned_Ticket!$L$1:$M$37,2,FALSE)</f>
        <v xml:space="preserve">PC </v>
      </c>
    </row>
    <row r="273" spans="1:24" x14ac:dyDescent="0.2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29"/>
        <v>S</v>
      </c>
      <c r="N273">
        <f>IF(J273="",MEDIAN(Fare),J273)</f>
        <v>31</v>
      </c>
      <c r="O273" s="4">
        <f>IF(F273="",SUMIFS(Ave_Age,Pclass_Age,C273,Sex_Age,E273),F273)</f>
        <v>41.029271523178807</v>
      </c>
      <c r="P273">
        <f t="shared" si="30"/>
        <v>1</v>
      </c>
      <c r="Q273" t="str">
        <f t="shared" si="31"/>
        <v>M</v>
      </c>
      <c r="R273">
        <f t="shared" si="32"/>
        <v>1</v>
      </c>
      <c r="S273">
        <f t="shared" si="33"/>
        <v>1</v>
      </c>
      <c r="T273" t="s">
        <v>1754</v>
      </c>
      <c r="U273" t="str">
        <f>VLOOKUP(T273,Cleaning_title!$A$1:$B$20,2,)</f>
        <v>Mr</v>
      </c>
      <c r="V273" t="str">
        <f t="shared" si="34"/>
        <v xml:space="preserve">xxx </v>
      </c>
      <c r="W273" t="str">
        <f t="shared" si="35"/>
        <v xml:space="preserve">xxx </v>
      </c>
      <c r="X273" t="str">
        <f>VLOOKUP(W273,Cleaned_Ticket!$L$1:$M$37,2,FALSE)</f>
        <v xml:space="preserve">xxx </v>
      </c>
    </row>
    <row r="274" spans="1:24" x14ac:dyDescent="0.2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29"/>
        <v>S</v>
      </c>
      <c r="N274">
        <f>IF(J274="",MEDIAN(Fare),J274)</f>
        <v>0</v>
      </c>
      <c r="O274" s="4">
        <f>IF(F274="",SUMIFS(Ave_Age,Pclass_Age,C274,Sex_Age,E274),F274)</f>
        <v>25</v>
      </c>
      <c r="P274">
        <f t="shared" si="30"/>
        <v>1</v>
      </c>
      <c r="Q274" t="str">
        <f t="shared" si="31"/>
        <v>M</v>
      </c>
      <c r="R274">
        <f t="shared" si="32"/>
        <v>1</v>
      </c>
      <c r="S274">
        <f t="shared" si="33"/>
        <v>1</v>
      </c>
      <c r="T274" t="s">
        <v>1754</v>
      </c>
      <c r="U274" t="str">
        <f>VLOOKUP(T274,Cleaning_title!$A$1:$B$20,2,)</f>
        <v>Mr</v>
      </c>
      <c r="V274" t="str">
        <f t="shared" si="34"/>
        <v>LINE</v>
      </c>
      <c r="W274" t="s">
        <v>280</v>
      </c>
      <c r="X274" t="str">
        <f>VLOOKUP(W274,Cleaned_Ticket!$L$1:$M$37,2,FALSE)</f>
        <v>LINE</v>
      </c>
    </row>
    <row r="275" spans="1:24" x14ac:dyDescent="0.2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29"/>
        <v>S</v>
      </c>
      <c r="N275">
        <f>IF(J275="",MEDIAN(Fare),J275)</f>
        <v>19.5</v>
      </c>
      <c r="O275" s="4">
        <f>IF(F275="",SUMIFS(Ave_Age,Pclass_Age,C275,Sex_Age,E275),F275)</f>
        <v>41</v>
      </c>
      <c r="P275">
        <f t="shared" si="30"/>
        <v>0</v>
      </c>
      <c r="Q275" t="str">
        <f t="shared" si="31"/>
        <v>M</v>
      </c>
      <c r="R275">
        <f t="shared" si="32"/>
        <v>2</v>
      </c>
      <c r="S275">
        <f t="shared" si="33"/>
        <v>0</v>
      </c>
      <c r="T275" t="s">
        <v>1755</v>
      </c>
      <c r="U275" t="str">
        <f>VLOOKUP(T275,Cleaning_title!$A$1:$B$20,2,)</f>
        <v>Mrs</v>
      </c>
      <c r="V275" t="str">
        <f t="shared" si="34"/>
        <v xml:space="preserve">xxx </v>
      </c>
      <c r="W275" t="str">
        <f t="shared" si="35"/>
        <v xml:space="preserve">xxx </v>
      </c>
      <c r="X275" t="str">
        <f>VLOOKUP(W275,Cleaned_Ticket!$L$1:$M$37,2,FALSE)</f>
        <v xml:space="preserve">xxx </v>
      </c>
    </row>
    <row r="276" spans="1:24" x14ac:dyDescent="0.2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29"/>
        <v>C</v>
      </c>
      <c r="N276">
        <f>IF(J276="",MEDIAN(Fare),J276)</f>
        <v>29.7</v>
      </c>
      <c r="O276" s="4">
        <f>IF(F276="",SUMIFS(Ave_Age,Pclass_Age,C276,Sex_Age,E276),F276)</f>
        <v>37</v>
      </c>
      <c r="P276">
        <f t="shared" si="30"/>
        <v>1</v>
      </c>
      <c r="Q276" t="str">
        <f t="shared" si="31"/>
        <v>C</v>
      </c>
      <c r="R276">
        <f t="shared" si="32"/>
        <v>2</v>
      </c>
      <c r="S276">
        <f t="shared" si="33"/>
        <v>0</v>
      </c>
      <c r="T276" t="s">
        <v>1754</v>
      </c>
      <c r="U276" t="str">
        <f>VLOOKUP(T276,Cleaning_title!$A$1:$B$20,2,)</f>
        <v>Mr</v>
      </c>
      <c r="V276" t="str">
        <f t="shared" si="34"/>
        <v>PC 17596</v>
      </c>
      <c r="W276" t="str">
        <f t="shared" si="35"/>
        <v xml:space="preserve">PC </v>
      </c>
      <c r="X276" t="str">
        <f>VLOOKUP(W276,Cleaned_Ticket!$L$1:$M$37,2,FALSE)</f>
        <v xml:space="preserve">PC </v>
      </c>
    </row>
    <row r="277" spans="1:24" x14ac:dyDescent="0.2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29"/>
        <v>Q</v>
      </c>
      <c r="N277">
        <f>IF(J277="",MEDIAN(Fare),J277)</f>
        <v>7.75</v>
      </c>
      <c r="O277" s="4">
        <f>IF(F277="",SUMIFS(Ave_Age,Pclass_Age,C277,Sex_Age,E277),F277)</f>
        <v>22.185328947368422</v>
      </c>
      <c r="P277">
        <f t="shared" si="30"/>
        <v>0</v>
      </c>
      <c r="Q277" t="str">
        <f t="shared" si="31"/>
        <v>M</v>
      </c>
      <c r="R277">
        <f t="shared" si="32"/>
        <v>1</v>
      </c>
      <c r="S277">
        <f t="shared" si="33"/>
        <v>1</v>
      </c>
      <c r="T277" t="s">
        <v>1756</v>
      </c>
      <c r="U277" t="str">
        <f>VLOOKUP(T277,Cleaning_title!$A$1:$B$20,2,)</f>
        <v>Miss</v>
      </c>
      <c r="V277" t="str">
        <f t="shared" si="34"/>
        <v xml:space="preserve">xxx </v>
      </c>
      <c r="W277" t="str">
        <f t="shared" si="35"/>
        <v xml:space="preserve">xxx </v>
      </c>
      <c r="X277" t="str">
        <f>VLOOKUP(W277,Cleaned_Ticket!$L$1:$M$37,2,FALSE)</f>
        <v xml:space="preserve">xxx </v>
      </c>
    </row>
    <row r="278" spans="1:24" x14ac:dyDescent="0.2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29"/>
        <v>S</v>
      </c>
      <c r="N278">
        <f>IF(J278="",MEDIAN(Fare),J278)</f>
        <v>77.958299999999994</v>
      </c>
      <c r="O278" s="4">
        <f>IF(F278="",SUMIFS(Ave_Age,Pclass_Age,C278,Sex_Age,E278),F278)</f>
        <v>63</v>
      </c>
      <c r="P278">
        <f t="shared" si="30"/>
        <v>0</v>
      </c>
      <c r="Q278" t="str">
        <f t="shared" si="31"/>
        <v>D</v>
      </c>
      <c r="R278">
        <f t="shared" si="32"/>
        <v>2</v>
      </c>
      <c r="S278">
        <f t="shared" si="33"/>
        <v>0</v>
      </c>
      <c r="T278" t="s">
        <v>1756</v>
      </c>
      <c r="U278" t="str">
        <f>VLOOKUP(T278,Cleaning_title!$A$1:$B$20,2,)</f>
        <v>Miss</v>
      </c>
      <c r="V278" t="str">
        <f t="shared" si="34"/>
        <v xml:space="preserve">xxx </v>
      </c>
      <c r="W278" t="str">
        <f t="shared" si="35"/>
        <v xml:space="preserve">xxx </v>
      </c>
      <c r="X278" t="str">
        <f>VLOOKUP(W278,Cleaned_Ticket!$L$1:$M$37,2,FALSE)</f>
        <v xml:space="preserve">xxx </v>
      </c>
    </row>
    <row r="279" spans="1:24" x14ac:dyDescent="0.2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29"/>
        <v>S</v>
      </c>
      <c r="N279">
        <f>IF(J279="",MEDIAN(Fare),J279)</f>
        <v>7.75</v>
      </c>
      <c r="O279" s="4">
        <f>IF(F279="",SUMIFS(Ave_Age,Pclass_Age,C279,Sex_Age,E279),F279)</f>
        <v>45</v>
      </c>
      <c r="P279">
        <f t="shared" si="30"/>
        <v>0</v>
      </c>
      <c r="Q279" t="str">
        <f t="shared" si="31"/>
        <v>M</v>
      </c>
      <c r="R279">
        <f t="shared" si="32"/>
        <v>1</v>
      </c>
      <c r="S279">
        <f t="shared" si="33"/>
        <v>1</v>
      </c>
      <c r="T279" t="s">
        <v>1756</v>
      </c>
      <c r="U279" t="str">
        <f>VLOOKUP(T279,Cleaning_title!$A$1:$B$20,2,)</f>
        <v>Miss</v>
      </c>
      <c r="V279" t="str">
        <f t="shared" si="34"/>
        <v xml:space="preserve">xxx </v>
      </c>
      <c r="W279" t="str">
        <f t="shared" si="35"/>
        <v xml:space="preserve">xxx </v>
      </c>
      <c r="X279" t="str">
        <f>VLOOKUP(W279,Cleaned_Ticket!$L$1:$M$37,2,FALSE)</f>
        <v xml:space="preserve">xxx </v>
      </c>
    </row>
    <row r="280" spans="1:24" x14ac:dyDescent="0.2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29"/>
        <v>S</v>
      </c>
      <c r="N280">
        <f>IF(J280="",MEDIAN(Fare),J280)</f>
        <v>0</v>
      </c>
      <c r="O280" s="4">
        <f>IF(F280="",SUMIFS(Ave_Age,Pclass_Age,C280,Sex_Age,E280),F280)</f>
        <v>30.815379746835443</v>
      </c>
      <c r="P280">
        <f t="shared" si="30"/>
        <v>1</v>
      </c>
      <c r="Q280" t="str">
        <f t="shared" si="31"/>
        <v>M</v>
      </c>
      <c r="R280">
        <f t="shared" si="32"/>
        <v>1</v>
      </c>
      <c r="S280">
        <f t="shared" si="33"/>
        <v>1</v>
      </c>
      <c r="T280" t="s">
        <v>1754</v>
      </c>
      <c r="U280" t="str">
        <f>VLOOKUP(T280,Cleaning_title!$A$1:$B$20,2,)</f>
        <v>Mr</v>
      </c>
      <c r="V280" t="str">
        <f t="shared" si="34"/>
        <v xml:space="preserve">xxx </v>
      </c>
      <c r="W280" t="str">
        <f t="shared" si="35"/>
        <v xml:space="preserve">xxx </v>
      </c>
      <c r="X280" t="str">
        <f>VLOOKUP(W280,Cleaned_Ticket!$L$1:$M$37,2,FALSE)</f>
        <v xml:space="preserve">xxx </v>
      </c>
    </row>
    <row r="281" spans="1:24" x14ac:dyDescent="0.2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29"/>
        <v>Q</v>
      </c>
      <c r="N281">
        <f>IF(J281="",MEDIAN(Fare),J281)</f>
        <v>29.125</v>
      </c>
      <c r="O281" s="4">
        <f>IF(F281="",SUMIFS(Ave_Age,Pclass_Age,C281,Sex_Age,E281),F281)</f>
        <v>7</v>
      </c>
      <c r="P281">
        <f t="shared" si="30"/>
        <v>1</v>
      </c>
      <c r="Q281" t="str">
        <f t="shared" si="31"/>
        <v>M</v>
      </c>
      <c r="R281">
        <f t="shared" si="32"/>
        <v>6</v>
      </c>
      <c r="S281">
        <f t="shared" si="33"/>
        <v>0</v>
      </c>
      <c r="T281" t="s">
        <v>1757</v>
      </c>
      <c r="U281" t="str">
        <f>VLOOKUP(T281,Cleaning_title!$A$1:$B$20,2,)</f>
        <v>Master</v>
      </c>
      <c r="V281" t="str">
        <f t="shared" si="34"/>
        <v xml:space="preserve">xxx </v>
      </c>
      <c r="W281" t="str">
        <f t="shared" si="35"/>
        <v xml:space="preserve">xxx </v>
      </c>
      <c r="X281" t="str">
        <f>VLOOKUP(W281,Cleaned_Ticket!$L$1:$M$37,2,FALSE)</f>
        <v xml:space="preserve">xxx </v>
      </c>
    </row>
    <row r="282" spans="1:24" x14ac:dyDescent="0.2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29"/>
        <v>S</v>
      </c>
      <c r="N282">
        <f>IF(J282="",MEDIAN(Fare),J282)</f>
        <v>20.25</v>
      </c>
      <c r="O282" s="4">
        <f>IF(F282="",SUMIFS(Ave_Age,Pclass_Age,C282,Sex_Age,E282),F282)</f>
        <v>35</v>
      </c>
      <c r="P282">
        <f t="shared" si="30"/>
        <v>0</v>
      </c>
      <c r="Q282" t="str">
        <f t="shared" si="31"/>
        <v>M</v>
      </c>
      <c r="R282">
        <f t="shared" si="32"/>
        <v>3</v>
      </c>
      <c r="S282">
        <f t="shared" si="33"/>
        <v>0</v>
      </c>
      <c r="T282" t="s">
        <v>1755</v>
      </c>
      <c r="U282" t="str">
        <f>VLOOKUP(T282,Cleaning_title!$A$1:$B$20,2,)</f>
        <v>Mrs</v>
      </c>
      <c r="V282" t="str">
        <f t="shared" si="34"/>
        <v>CA 2673</v>
      </c>
      <c r="W282" t="str">
        <f t="shared" si="35"/>
        <v xml:space="preserve">CA </v>
      </c>
      <c r="X282" t="str">
        <f>VLOOKUP(W282,Cleaned_Ticket!$L$1:$M$37,2,FALSE)</f>
        <v xml:space="preserve">CA </v>
      </c>
    </row>
    <row r="283" spans="1:24" x14ac:dyDescent="0.2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29"/>
        <v>Q</v>
      </c>
      <c r="N283">
        <f>IF(J283="",MEDIAN(Fare),J283)</f>
        <v>7.75</v>
      </c>
      <c r="O283" s="4">
        <f>IF(F283="",SUMIFS(Ave_Age,Pclass_Age,C283,Sex_Age,E283),F283)</f>
        <v>65</v>
      </c>
      <c r="P283">
        <f t="shared" si="30"/>
        <v>1</v>
      </c>
      <c r="Q283" t="str">
        <f t="shared" si="31"/>
        <v>M</v>
      </c>
      <c r="R283">
        <f t="shared" si="32"/>
        <v>1</v>
      </c>
      <c r="S283">
        <f t="shared" si="33"/>
        <v>1</v>
      </c>
      <c r="T283" t="s">
        <v>1754</v>
      </c>
      <c r="U283" t="str">
        <f>VLOOKUP(T283,Cleaning_title!$A$1:$B$20,2,)</f>
        <v>Mr</v>
      </c>
      <c r="V283" t="str">
        <f t="shared" si="34"/>
        <v xml:space="preserve">xxx </v>
      </c>
      <c r="W283" t="str">
        <f t="shared" si="35"/>
        <v xml:space="preserve">xxx </v>
      </c>
      <c r="X283" t="str">
        <f>VLOOKUP(W283,Cleaned_Ticket!$L$1:$M$37,2,FALSE)</f>
        <v xml:space="preserve">xxx </v>
      </c>
    </row>
    <row r="284" spans="1:24" x14ac:dyDescent="0.2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29"/>
        <v>S</v>
      </c>
      <c r="N284">
        <f>IF(J284="",MEDIAN(Fare),J284)</f>
        <v>7.8541999999999996</v>
      </c>
      <c r="O284" s="4">
        <f>IF(F284="",SUMIFS(Ave_Age,Pclass_Age,C284,Sex_Age,E284),F284)</f>
        <v>28</v>
      </c>
      <c r="P284">
        <f t="shared" si="30"/>
        <v>1</v>
      </c>
      <c r="Q284" t="str">
        <f t="shared" si="31"/>
        <v>M</v>
      </c>
      <c r="R284">
        <f t="shared" si="32"/>
        <v>1</v>
      </c>
      <c r="S284">
        <f t="shared" si="33"/>
        <v>1</v>
      </c>
      <c r="T284" t="s">
        <v>1754</v>
      </c>
      <c r="U284" t="str">
        <f>VLOOKUP(T284,Cleaning_title!$A$1:$B$20,2,)</f>
        <v>Mr</v>
      </c>
      <c r="V284" t="str">
        <f t="shared" si="34"/>
        <v xml:space="preserve">xxx </v>
      </c>
      <c r="W284" t="str">
        <f t="shared" si="35"/>
        <v xml:space="preserve">xxx </v>
      </c>
      <c r="X284" t="str">
        <f>VLOOKUP(W284,Cleaned_Ticket!$L$1:$M$37,2,FALSE)</f>
        <v xml:space="preserve">xxx </v>
      </c>
    </row>
    <row r="285" spans="1:24" x14ac:dyDescent="0.2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29"/>
        <v>S</v>
      </c>
      <c r="N285">
        <f>IF(J285="",MEDIAN(Fare),J285)</f>
        <v>9.5</v>
      </c>
      <c r="O285" s="4">
        <f>IF(F285="",SUMIFS(Ave_Age,Pclass_Age,C285,Sex_Age,E285),F285)</f>
        <v>16</v>
      </c>
      <c r="P285">
        <f t="shared" si="30"/>
        <v>1</v>
      </c>
      <c r="Q285" t="str">
        <f t="shared" si="31"/>
        <v>M</v>
      </c>
      <c r="R285">
        <f t="shared" si="32"/>
        <v>1</v>
      </c>
      <c r="S285">
        <f t="shared" si="33"/>
        <v>1</v>
      </c>
      <c r="T285" t="s">
        <v>1754</v>
      </c>
      <c r="U285" t="str">
        <f>VLOOKUP(T285,Cleaning_title!$A$1:$B$20,2,)</f>
        <v>Mr</v>
      </c>
      <c r="V285" t="str">
        <f t="shared" si="34"/>
        <v xml:space="preserve">xxx </v>
      </c>
      <c r="W285" t="str">
        <f t="shared" si="35"/>
        <v xml:space="preserve">xxx </v>
      </c>
      <c r="X285" t="str">
        <f>VLOOKUP(W285,Cleaned_Ticket!$L$1:$M$37,2,FALSE)</f>
        <v xml:space="preserve">xxx </v>
      </c>
    </row>
    <row r="286" spans="1:24" x14ac:dyDescent="0.2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29"/>
        <v>S</v>
      </c>
      <c r="N286">
        <f>IF(J286="",MEDIAN(Fare),J286)</f>
        <v>8.0500000000000007</v>
      </c>
      <c r="O286" s="4">
        <f>IF(F286="",SUMIFS(Ave_Age,Pclass_Age,C286,Sex_Age,E286),F286)</f>
        <v>19</v>
      </c>
      <c r="P286">
        <f t="shared" si="30"/>
        <v>1</v>
      </c>
      <c r="Q286" t="str">
        <f t="shared" si="31"/>
        <v>M</v>
      </c>
      <c r="R286">
        <f t="shared" si="32"/>
        <v>1</v>
      </c>
      <c r="S286">
        <f t="shared" si="33"/>
        <v>1</v>
      </c>
      <c r="T286" t="s">
        <v>1754</v>
      </c>
      <c r="U286" t="str">
        <f>VLOOKUP(T286,Cleaning_title!$A$1:$B$20,2,)</f>
        <v>Mr</v>
      </c>
      <c r="V286" t="str">
        <f t="shared" si="34"/>
        <v>A5 10482</v>
      </c>
      <c r="W286" t="str">
        <f t="shared" si="35"/>
        <v xml:space="preserve">A5 </v>
      </c>
      <c r="X286" t="str">
        <f>VLOOKUP(W286,Cleaned_Ticket!$L$1:$M$37,2,FALSE)</f>
        <v xml:space="preserve">A5 </v>
      </c>
    </row>
    <row r="287" spans="1:24" x14ac:dyDescent="0.2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29"/>
        <v>S</v>
      </c>
      <c r="N287">
        <f>IF(J287="",MEDIAN(Fare),J287)</f>
        <v>26</v>
      </c>
      <c r="O287" s="4">
        <f>IF(F287="",SUMIFS(Ave_Age,Pclass_Age,C287,Sex_Age,E287),F287)</f>
        <v>41.029271523178807</v>
      </c>
      <c r="P287">
        <f t="shared" si="30"/>
        <v>1</v>
      </c>
      <c r="Q287" t="str">
        <f t="shared" si="31"/>
        <v>A</v>
      </c>
      <c r="R287">
        <f t="shared" si="32"/>
        <v>1</v>
      </c>
      <c r="S287">
        <f t="shared" si="33"/>
        <v>1</v>
      </c>
      <c r="T287" t="s">
        <v>1754</v>
      </c>
      <c r="U287" t="str">
        <f>VLOOKUP(T287,Cleaning_title!$A$1:$B$20,2,)</f>
        <v>Mr</v>
      </c>
      <c r="V287" t="str">
        <f t="shared" si="34"/>
        <v xml:space="preserve">xxx </v>
      </c>
      <c r="W287" t="str">
        <f t="shared" si="35"/>
        <v xml:space="preserve">xxx </v>
      </c>
      <c r="X287" t="str">
        <f>VLOOKUP(W287,Cleaned_Ticket!$L$1:$M$37,2,FALSE)</f>
        <v xml:space="preserve">xxx </v>
      </c>
    </row>
    <row r="288" spans="1:24" x14ac:dyDescent="0.2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29"/>
        <v>C</v>
      </c>
      <c r="N288">
        <f>IF(J288="",MEDIAN(Fare),J288)</f>
        <v>8.6624999999999996</v>
      </c>
      <c r="O288" s="4">
        <f>IF(F288="",SUMIFS(Ave_Age,Pclass_Age,C288,Sex_Age,E288),F288)</f>
        <v>33</v>
      </c>
      <c r="P288">
        <f t="shared" si="30"/>
        <v>1</v>
      </c>
      <c r="Q288" t="str">
        <f t="shared" si="31"/>
        <v>M</v>
      </c>
      <c r="R288">
        <f t="shared" si="32"/>
        <v>1</v>
      </c>
      <c r="S288">
        <f t="shared" si="33"/>
        <v>1</v>
      </c>
      <c r="T288" t="s">
        <v>1754</v>
      </c>
      <c r="U288" t="str">
        <f>VLOOKUP(T288,Cleaning_title!$A$1:$B$20,2,)</f>
        <v>Mr</v>
      </c>
      <c r="V288" t="str">
        <f t="shared" si="34"/>
        <v xml:space="preserve">xxx </v>
      </c>
      <c r="W288" t="str">
        <f t="shared" si="35"/>
        <v xml:space="preserve">xxx </v>
      </c>
      <c r="X288" t="str">
        <f>VLOOKUP(W288,Cleaned_Ticket!$L$1:$M$37,2,FALSE)</f>
        <v xml:space="preserve">xxx </v>
      </c>
    </row>
    <row r="289" spans="1:24" x14ac:dyDescent="0.2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29"/>
        <v>S</v>
      </c>
      <c r="N289">
        <f>IF(J289="",MEDIAN(Fare),J289)</f>
        <v>9.5</v>
      </c>
      <c r="O289" s="4">
        <f>IF(F289="",SUMIFS(Ave_Age,Pclass_Age,C289,Sex_Age,E289),F289)</f>
        <v>30</v>
      </c>
      <c r="P289">
        <f t="shared" si="30"/>
        <v>1</v>
      </c>
      <c r="Q289" t="str">
        <f t="shared" si="31"/>
        <v>M</v>
      </c>
      <c r="R289">
        <f t="shared" si="32"/>
        <v>1</v>
      </c>
      <c r="S289">
        <f t="shared" si="33"/>
        <v>1</v>
      </c>
      <c r="T289" t="s">
        <v>1754</v>
      </c>
      <c r="U289" t="str">
        <f>VLOOKUP(T289,Cleaning_title!$A$1:$B$20,2,)</f>
        <v>Mr</v>
      </c>
      <c r="V289" t="str">
        <f t="shared" si="34"/>
        <v xml:space="preserve">xxx </v>
      </c>
      <c r="W289" t="str">
        <f t="shared" si="35"/>
        <v xml:space="preserve">xxx </v>
      </c>
      <c r="X289" t="str">
        <f>VLOOKUP(W289,Cleaned_Ticket!$L$1:$M$37,2,FALSE)</f>
        <v xml:space="preserve">xxx </v>
      </c>
    </row>
    <row r="290" spans="1:24" x14ac:dyDescent="0.2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29"/>
        <v>S</v>
      </c>
      <c r="N290">
        <f>IF(J290="",MEDIAN(Fare),J290)</f>
        <v>7.8958000000000004</v>
      </c>
      <c r="O290" s="4">
        <f>IF(F290="",SUMIFS(Ave_Age,Pclass_Age,C290,Sex_Age,E290),F290)</f>
        <v>22</v>
      </c>
      <c r="P290">
        <f t="shared" si="30"/>
        <v>1</v>
      </c>
      <c r="Q290" t="str">
        <f t="shared" si="31"/>
        <v>M</v>
      </c>
      <c r="R290">
        <f t="shared" si="32"/>
        <v>1</v>
      </c>
      <c r="S290">
        <f t="shared" si="33"/>
        <v>1</v>
      </c>
      <c r="T290" t="s">
        <v>1754</v>
      </c>
      <c r="U290" t="str">
        <f>VLOOKUP(T290,Cleaning_title!$A$1:$B$20,2,)</f>
        <v>Mr</v>
      </c>
      <c r="V290" t="str">
        <f t="shared" si="34"/>
        <v xml:space="preserve">xxx </v>
      </c>
      <c r="W290" t="str">
        <f t="shared" si="35"/>
        <v xml:space="preserve">xxx </v>
      </c>
      <c r="X290" t="str">
        <f>VLOOKUP(W290,Cleaned_Ticket!$L$1:$M$37,2,FALSE)</f>
        <v xml:space="preserve">xxx </v>
      </c>
    </row>
    <row r="291" spans="1:24" x14ac:dyDescent="0.2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29"/>
        <v>S</v>
      </c>
      <c r="N291">
        <f>IF(J291="",MEDIAN(Fare),J291)</f>
        <v>13</v>
      </c>
      <c r="O291" s="4">
        <f>IF(F291="",SUMIFS(Ave_Age,Pclass_Age,C291,Sex_Age,E291),F291)</f>
        <v>42</v>
      </c>
      <c r="P291">
        <f t="shared" si="30"/>
        <v>1</v>
      </c>
      <c r="Q291" t="str">
        <f t="shared" si="31"/>
        <v>M</v>
      </c>
      <c r="R291">
        <f t="shared" si="32"/>
        <v>1</v>
      </c>
      <c r="S291">
        <f t="shared" si="33"/>
        <v>1</v>
      </c>
      <c r="T291" t="s">
        <v>1754</v>
      </c>
      <c r="U291" t="str">
        <f>VLOOKUP(T291,Cleaning_title!$A$1:$B$20,2,)</f>
        <v>Mr</v>
      </c>
      <c r="V291" t="str">
        <f t="shared" si="34"/>
        <v xml:space="preserve">xxx </v>
      </c>
      <c r="W291" t="str">
        <f t="shared" si="35"/>
        <v xml:space="preserve">xxx </v>
      </c>
      <c r="X291" t="str">
        <f>VLOOKUP(W291,Cleaned_Ticket!$L$1:$M$37,2,FALSE)</f>
        <v xml:space="preserve">xxx </v>
      </c>
    </row>
    <row r="292" spans="1:24" x14ac:dyDescent="0.2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29"/>
        <v>Q</v>
      </c>
      <c r="N292">
        <f>IF(J292="",MEDIAN(Fare),J292)</f>
        <v>7.75</v>
      </c>
      <c r="O292" s="4">
        <f>IF(F292="",SUMIFS(Ave_Age,Pclass_Age,C292,Sex_Age,E292),F292)</f>
        <v>22</v>
      </c>
      <c r="P292">
        <f t="shared" si="30"/>
        <v>0</v>
      </c>
      <c r="Q292" t="str">
        <f t="shared" si="31"/>
        <v>M</v>
      </c>
      <c r="R292">
        <f t="shared" si="32"/>
        <v>1</v>
      </c>
      <c r="S292">
        <f t="shared" si="33"/>
        <v>1</v>
      </c>
      <c r="T292" t="s">
        <v>1756</v>
      </c>
      <c r="U292" t="str">
        <f>VLOOKUP(T292,Cleaning_title!$A$1:$B$20,2,)</f>
        <v>Miss</v>
      </c>
      <c r="V292" t="str">
        <f t="shared" si="34"/>
        <v xml:space="preserve">xxx </v>
      </c>
      <c r="W292" t="str">
        <f t="shared" si="35"/>
        <v xml:space="preserve">xxx </v>
      </c>
      <c r="X292" t="str">
        <f>VLOOKUP(W292,Cleaned_Ticket!$L$1:$M$37,2,FALSE)</f>
        <v xml:space="preserve">xxx </v>
      </c>
    </row>
    <row r="293" spans="1:24" x14ac:dyDescent="0.2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29"/>
        <v>S</v>
      </c>
      <c r="N293">
        <f>IF(J293="",MEDIAN(Fare),J293)</f>
        <v>78.849999999999994</v>
      </c>
      <c r="O293" s="4">
        <f>IF(F293="",SUMIFS(Ave_Age,Pclass_Age,C293,Sex_Age,E293),F293)</f>
        <v>26</v>
      </c>
      <c r="P293">
        <f t="shared" si="30"/>
        <v>0</v>
      </c>
      <c r="Q293" t="str">
        <f t="shared" si="31"/>
        <v>M</v>
      </c>
      <c r="R293">
        <f t="shared" si="32"/>
        <v>1</v>
      </c>
      <c r="S293">
        <f t="shared" si="33"/>
        <v>1</v>
      </c>
      <c r="T293" t="s">
        <v>1756</v>
      </c>
      <c r="U293" t="str">
        <f>VLOOKUP(T293,Cleaning_title!$A$1:$B$20,2,)</f>
        <v>Miss</v>
      </c>
      <c r="V293" t="str">
        <f t="shared" si="34"/>
        <v xml:space="preserve">xxx </v>
      </c>
      <c r="W293" t="str">
        <f t="shared" si="35"/>
        <v xml:space="preserve">xxx </v>
      </c>
      <c r="X293" t="str">
        <f>VLOOKUP(W293,Cleaned_Ticket!$L$1:$M$37,2,FALSE)</f>
        <v xml:space="preserve">xxx </v>
      </c>
    </row>
    <row r="294" spans="1:24" x14ac:dyDescent="0.2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29"/>
        <v>C</v>
      </c>
      <c r="N294">
        <f>IF(J294="",MEDIAN(Fare),J294)</f>
        <v>91.0792</v>
      </c>
      <c r="O294" s="4">
        <f>IF(F294="",SUMIFS(Ave_Age,Pclass_Age,C294,Sex_Age,E294),F294)</f>
        <v>19</v>
      </c>
      <c r="P294">
        <f t="shared" si="30"/>
        <v>0</v>
      </c>
      <c r="Q294" t="str">
        <f t="shared" si="31"/>
        <v>B</v>
      </c>
      <c r="R294">
        <f t="shared" si="32"/>
        <v>2</v>
      </c>
      <c r="S294">
        <f t="shared" si="33"/>
        <v>0</v>
      </c>
      <c r="T294" t="s">
        <v>1755</v>
      </c>
      <c r="U294" t="str">
        <f>VLOOKUP(T294,Cleaning_title!$A$1:$B$20,2,)</f>
        <v>Mrs</v>
      </c>
      <c r="V294" t="str">
        <f t="shared" si="34"/>
        <v xml:space="preserve">xxx </v>
      </c>
      <c r="W294" t="str">
        <f t="shared" si="35"/>
        <v xml:space="preserve">xxx </v>
      </c>
      <c r="X294" t="str">
        <f>VLOOKUP(W294,Cleaned_Ticket!$L$1:$M$37,2,FALSE)</f>
        <v xml:space="preserve">xxx </v>
      </c>
    </row>
    <row r="295" spans="1:24" x14ac:dyDescent="0.2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29"/>
        <v>C</v>
      </c>
      <c r="N295">
        <f>IF(J295="",MEDIAN(Fare),J295)</f>
        <v>12.875</v>
      </c>
      <c r="O295" s="4">
        <f>IF(F295="",SUMIFS(Ave_Age,Pclass_Age,C295,Sex_Age,E295),F295)</f>
        <v>36</v>
      </c>
      <c r="P295">
        <f t="shared" si="30"/>
        <v>1</v>
      </c>
      <c r="Q295" t="str">
        <f t="shared" si="31"/>
        <v>D</v>
      </c>
      <c r="R295">
        <f t="shared" si="32"/>
        <v>1</v>
      </c>
      <c r="S295">
        <f t="shared" si="33"/>
        <v>1</v>
      </c>
      <c r="T295" t="s">
        <v>1754</v>
      </c>
      <c r="U295" t="str">
        <f>VLOOKUP(T295,Cleaning_title!$A$1:$B$20,2,)</f>
        <v>Mr</v>
      </c>
      <c r="V295" t="str">
        <f t="shared" si="34"/>
        <v>SCParis 2163</v>
      </c>
      <c r="W295" t="str">
        <f t="shared" si="35"/>
        <v xml:space="preserve">SCParis </v>
      </c>
      <c r="X295" t="str">
        <f>VLOOKUP(W295,Cleaned_Ticket!$L$1:$M$37,2,FALSE)</f>
        <v xml:space="preserve">SCParis </v>
      </c>
    </row>
    <row r="296" spans="1:24" x14ac:dyDescent="0.2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29"/>
        <v>S</v>
      </c>
      <c r="N296">
        <f>IF(J296="",MEDIAN(Fare),J296)</f>
        <v>8.85</v>
      </c>
      <c r="O296" s="4">
        <f>IF(F296="",SUMIFS(Ave_Age,Pclass_Age,C296,Sex_Age,E296),F296)</f>
        <v>24</v>
      </c>
      <c r="P296">
        <f t="shared" si="30"/>
        <v>0</v>
      </c>
      <c r="Q296" t="str">
        <f t="shared" si="31"/>
        <v>M</v>
      </c>
      <c r="R296">
        <f t="shared" si="32"/>
        <v>1</v>
      </c>
      <c r="S296">
        <f t="shared" si="33"/>
        <v>1</v>
      </c>
      <c r="T296" t="s">
        <v>1756</v>
      </c>
      <c r="U296" t="str">
        <f>VLOOKUP(T296,Cleaning_title!$A$1:$B$20,2,)</f>
        <v>Miss</v>
      </c>
      <c r="V296" t="str">
        <f t="shared" si="34"/>
        <v xml:space="preserve">xxx </v>
      </c>
      <c r="W296" t="str">
        <f t="shared" si="35"/>
        <v xml:space="preserve">xxx </v>
      </c>
      <c r="X296" t="str">
        <f>VLOOKUP(W296,Cleaned_Ticket!$L$1:$M$37,2,FALSE)</f>
        <v xml:space="preserve">xxx </v>
      </c>
    </row>
    <row r="297" spans="1:24" x14ac:dyDescent="0.2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29"/>
        <v>S</v>
      </c>
      <c r="N297">
        <f>IF(J297="",MEDIAN(Fare),J297)</f>
        <v>7.8958000000000004</v>
      </c>
      <c r="O297" s="4">
        <f>IF(F297="",SUMIFS(Ave_Age,Pclass_Age,C297,Sex_Age,E297),F297)</f>
        <v>24</v>
      </c>
      <c r="P297">
        <f t="shared" si="30"/>
        <v>1</v>
      </c>
      <c r="Q297" t="str">
        <f t="shared" si="31"/>
        <v>M</v>
      </c>
      <c r="R297">
        <f t="shared" si="32"/>
        <v>1</v>
      </c>
      <c r="S297">
        <f t="shared" si="33"/>
        <v>1</v>
      </c>
      <c r="T297" t="s">
        <v>1754</v>
      </c>
      <c r="U297" t="str">
        <f>VLOOKUP(T297,Cleaning_title!$A$1:$B$20,2,)</f>
        <v>Mr</v>
      </c>
      <c r="V297" t="str">
        <f t="shared" si="34"/>
        <v xml:space="preserve">xxx </v>
      </c>
      <c r="W297" t="str">
        <f t="shared" si="35"/>
        <v xml:space="preserve">xxx </v>
      </c>
      <c r="X297" t="str">
        <f>VLOOKUP(W297,Cleaned_Ticket!$L$1:$M$37,2,FALSE)</f>
        <v xml:space="preserve">xxx </v>
      </c>
    </row>
    <row r="298" spans="1:24" x14ac:dyDescent="0.2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29"/>
        <v>C</v>
      </c>
      <c r="N298">
        <f>IF(J298="",MEDIAN(Fare),J298)</f>
        <v>27.720800000000001</v>
      </c>
      <c r="O298" s="4">
        <f>IF(F298="",SUMIFS(Ave_Age,Pclass_Age,C298,Sex_Age,E298),F298)</f>
        <v>41.029271523178807</v>
      </c>
      <c r="P298">
        <f t="shared" si="30"/>
        <v>1</v>
      </c>
      <c r="Q298" t="str">
        <f t="shared" si="31"/>
        <v>M</v>
      </c>
      <c r="R298">
        <f t="shared" si="32"/>
        <v>1</v>
      </c>
      <c r="S298">
        <f t="shared" si="33"/>
        <v>1</v>
      </c>
      <c r="T298" t="s">
        <v>1754</v>
      </c>
      <c r="U298" t="str">
        <f>VLOOKUP(T298,Cleaning_title!$A$1:$B$20,2,)</f>
        <v>Mr</v>
      </c>
      <c r="V298" t="str">
        <f t="shared" si="34"/>
        <v>PC 17612</v>
      </c>
      <c r="W298" t="str">
        <f t="shared" si="35"/>
        <v xml:space="preserve">PC </v>
      </c>
      <c r="X298" t="str">
        <f>VLOOKUP(W298,Cleaned_Ticket!$L$1:$M$37,2,FALSE)</f>
        <v xml:space="preserve">PC </v>
      </c>
    </row>
    <row r="299" spans="1:24" x14ac:dyDescent="0.2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29"/>
        <v>C</v>
      </c>
      <c r="N299">
        <f>IF(J299="",MEDIAN(Fare),J299)</f>
        <v>7.2291999999999996</v>
      </c>
      <c r="O299" s="4">
        <f>IF(F299="",SUMIFS(Ave_Age,Pclass_Age,C299,Sex_Age,E299),F299)</f>
        <v>23.5</v>
      </c>
      <c r="P299">
        <f t="shared" si="30"/>
        <v>1</v>
      </c>
      <c r="Q299" t="str">
        <f t="shared" si="31"/>
        <v>M</v>
      </c>
      <c r="R299">
        <f t="shared" si="32"/>
        <v>1</v>
      </c>
      <c r="S299">
        <f t="shared" si="33"/>
        <v>1</v>
      </c>
      <c r="T299" t="s">
        <v>1754</v>
      </c>
      <c r="U299" t="str">
        <f>VLOOKUP(T299,Cleaning_title!$A$1:$B$20,2,)</f>
        <v>Mr</v>
      </c>
      <c r="V299" t="str">
        <f t="shared" si="34"/>
        <v xml:space="preserve">xxx </v>
      </c>
      <c r="W299" t="str">
        <f t="shared" si="35"/>
        <v xml:space="preserve">xxx </v>
      </c>
      <c r="X299" t="str">
        <f>VLOOKUP(W299,Cleaned_Ticket!$L$1:$M$37,2,FALSE)</f>
        <v xml:space="preserve">xxx </v>
      </c>
    </row>
    <row r="300" spans="1:24" x14ac:dyDescent="0.2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29"/>
        <v>S</v>
      </c>
      <c r="N300">
        <f>IF(J300="",MEDIAN(Fare),J300)</f>
        <v>151.55000000000001</v>
      </c>
      <c r="O300" s="4">
        <f>IF(F300="",SUMIFS(Ave_Age,Pclass_Age,C300,Sex_Age,E300),F300)</f>
        <v>2</v>
      </c>
      <c r="P300">
        <f t="shared" si="30"/>
        <v>0</v>
      </c>
      <c r="Q300" t="str">
        <f t="shared" si="31"/>
        <v>C</v>
      </c>
      <c r="R300">
        <f t="shared" si="32"/>
        <v>4</v>
      </c>
      <c r="S300">
        <f t="shared" si="33"/>
        <v>0</v>
      </c>
      <c r="T300" t="s">
        <v>1756</v>
      </c>
      <c r="U300" t="str">
        <f>VLOOKUP(T300,Cleaning_title!$A$1:$B$20,2,)</f>
        <v>Miss</v>
      </c>
      <c r="V300" t="str">
        <f t="shared" si="34"/>
        <v xml:space="preserve">xxx </v>
      </c>
      <c r="W300" t="str">
        <f t="shared" si="35"/>
        <v xml:space="preserve">xxx </v>
      </c>
      <c r="X300" t="str">
        <f>VLOOKUP(W300,Cleaned_Ticket!$L$1:$M$37,2,FALSE)</f>
        <v xml:space="preserve">xxx </v>
      </c>
    </row>
    <row r="301" spans="1:24" x14ac:dyDescent="0.2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29"/>
        <v>S</v>
      </c>
      <c r="N301">
        <f>IF(J301="",MEDIAN(Fare),J301)</f>
        <v>30.5</v>
      </c>
      <c r="O301" s="4">
        <f>IF(F301="",SUMIFS(Ave_Age,Pclass_Age,C301,Sex_Age,E301),F301)</f>
        <v>41.029271523178807</v>
      </c>
      <c r="P301">
        <f t="shared" si="30"/>
        <v>1</v>
      </c>
      <c r="Q301" t="str">
        <f t="shared" si="31"/>
        <v>C</v>
      </c>
      <c r="R301">
        <f t="shared" si="32"/>
        <v>1</v>
      </c>
      <c r="S301">
        <f t="shared" si="33"/>
        <v>1</v>
      </c>
      <c r="T301" t="s">
        <v>1754</v>
      </c>
      <c r="U301" t="str">
        <f>VLOOKUP(T301,Cleaning_title!$A$1:$B$20,2,)</f>
        <v>Mr</v>
      </c>
      <c r="V301" t="str">
        <f t="shared" si="34"/>
        <v xml:space="preserve">xxx </v>
      </c>
      <c r="W301" t="str">
        <f t="shared" si="35"/>
        <v xml:space="preserve">xxx </v>
      </c>
      <c r="X301" t="str">
        <f>VLOOKUP(W301,Cleaned_Ticket!$L$1:$M$37,2,FALSE)</f>
        <v xml:space="preserve">xxx </v>
      </c>
    </row>
    <row r="302" spans="1:24" x14ac:dyDescent="0.2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29"/>
        <v>C</v>
      </c>
      <c r="N302">
        <f>IF(J302="",MEDIAN(Fare),J302)</f>
        <v>247.52080000000001</v>
      </c>
      <c r="O302" s="4">
        <f>IF(F302="",SUMIFS(Ave_Age,Pclass_Age,C302,Sex_Age,E302),F302)</f>
        <v>50</v>
      </c>
      <c r="P302">
        <f t="shared" si="30"/>
        <v>0</v>
      </c>
      <c r="Q302" t="str">
        <f t="shared" si="31"/>
        <v>B</v>
      </c>
      <c r="R302">
        <f t="shared" si="32"/>
        <v>2</v>
      </c>
      <c r="S302">
        <f t="shared" si="33"/>
        <v>0</v>
      </c>
      <c r="T302" t="s">
        <v>1755</v>
      </c>
      <c r="U302" t="str">
        <f>VLOOKUP(T302,Cleaning_title!$A$1:$B$20,2,)</f>
        <v>Mrs</v>
      </c>
      <c r="V302" t="str">
        <f t="shared" si="34"/>
        <v>PC 17558</v>
      </c>
      <c r="W302" t="str">
        <f t="shared" si="35"/>
        <v xml:space="preserve">PC </v>
      </c>
      <c r="X302" t="str">
        <f>VLOOKUP(W302,Cleaned_Ticket!$L$1:$M$37,2,FALSE)</f>
        <v xml:space="preserve">PC </v>
      </c>
    </row>
    <row r="303" spans="1:24" x14ac:dyDescent="0.2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29"/>
        <v>Q</v>
      </c>
      <c r="N303">
        <f>IF(J303="",MEDIAN(Fare),J303)</f>
        <v>7.75</v>
      </c>
      <c r="O303" s="4">
        <f>IF(F303="",SUMIFS(Ave_Age,Pclass_Age,C303,Sex_Age,E303),F303)</f>
        <v>22.185328947368422</v>
      </c>
      <c r="P303">
        <f t="shared" si="30"/>
        <v>0</v>
      </c>
      <c r="Q303" t="str">
        <f t="shared" si="31"/>
        <v>M</v>
      </c>
      <c r="R303">
        <f t="shared" si="32"/>
        <v>1</v>
      </c>
      <c r="S303">
        <f t="shared" si="33"/>
        <v>1</v>
      </c>
      <c r="T303" t="s">
        <v>1756</v>
      </c>
      <c r="U303" t="str">
        <f>VLOOKUP(T303,Cleaning_title!$A$1:$B$20,2,)</f>
        <v>Miss</v>
      </c>
      <c r="V303" t="str">
        <f t="shared" si="34"/>
        <v xml:space="preserve">xxx </v>
      </c>
      <c r="W303" t="str">
        <f t="shared" si="35"/>
        <v xml:space="preserve">xxx </v>
      </c>
      <c r="X303" t="str">
        <f>VLOOKUP(W303,Cleaned_Ticket!$L$1:$M$37,2,FALSE)</f>
        <v xml:space="preserve">xxx </v>
      </c>
    </row>
    <row r="304" spans="1:24" x14ac:dyDescent="0.2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29"/>
        <v>Q</v>
      </c>
      <c r="N304">
        <f>IF(J304="",MEDIAN(Fare),J304)</f>
        <v>23.25</v>
      </c>
      <c r="O304" s="4">
        <f>IF(F304="",SUMIFS(Ave_Age,Pclass_Age,C304,Sex_Age,E304),F304)</f>
        <v>25.962263610315187</v>
      </c>
      <c r="P304">
        <f t="shared" si="30"/>
        <v>1</v>
      </c>
      <c r="Q304" t="str">
        <f t="shared" si="31"/>
        <v>M</v>
      </c>
      <c r="R304">
        <f t="shared" si="32"/>
        <v>3</v>
      </c>
      <c r="S304">
        <f t="shared" si="33"/>
        <v>0</v>
      </c>
      <c r="T304" t="s">
        <v>1754</v>
      </c>
      <c r="U304" t="str">
        <f>VLOOKUP(T304,Cleaning_title!$A$1:$B$20,2,)</f>
        <v>Mr</v>
      </c>
      <c r="V304" t="str">
        <f t="shared" si="34"/>
        <v xml:space="preserve">xxx </v>
      </c>
      <c r="W304" t="str">
        <f t="shared" si="35"/>
        <v xml:space="preserve">xxx </v>
      </c>
      <c r="X304" t="str">
        <f>VLOOKUP(W304,Cleaned_Ticket!$L$1:$M$37,2,FALSE)</f>
        <v xml:space="preserve">xxx </v>
      </c>
    </row>
    <row r="305" spans="1:24" x14ac:dyDescent="0.2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29"/>
        <v>S</v>
      </c>
      <c r="N305">
        <f>IF(J305="",MEDIAN(Fare),J305)</f>
        <v>0</v>
      </c>
      <c r="O305" s="4">
        <f>IF(F305="",SUMIFS(Ave_Age,Pclass_Age,C305,Sex_Age,E305),F305)</f>
        <v>19</v>
      </c>
      <c r="P305">
        <f t="shared" si="30"/>
        <v>1</v>
      </c>
      <c r="Q305" t="str">
        <f t="shared" si="31"/>
        <v>M</v>
      </c>
      <c r="R305">
        <f t="shared" si="32"/>
        <v>1</v>
      </c>
      <c r="S305">
        <f t="shared" si="33"/>
        <v>1</v>
      </c>
      <c r="T305" t="s">
        <v>1754</v>
      </c>
      <c r="U305" t="str">
        <f>VLOOKUP(T305,Cleaning_title!$A$1:$B$20,2,)</f>
        <v>Mr</v>
      </c>
      <c r="V305" t="str">
        <f t="shared" si="34"/>
        <v>LINE</v>
      </c>
      <c r="W305" t="s">
        <v>280</v>
      </c>
      <c r="X305" t="str">
        <f>VLOOKUP(W305,Cleaned_Ticket!$L$1:$M$37,2,FALSE)</f>
        <v>LINE</v>
      </c>
    </row>
    <row r="306" spans="1:24" x14ac:dyDescent="0.2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29"/>
        <v>Q</v>
      </c>
      <c r="N306">
        <f>IF(J306="",MEDIAN(Fare),J306)</f>
        <v>12.35</v>
      </c>
      <c r="O306" s="4">
        <f>IF(F306="",SUMIFS(Ave_Age,Pclass_Age,C306,Sex_Age,E306),F306)</f>
        <v>27.499223300970876</v>
      </c>
      <c r="P306">
        <f t="shared" si="30"/>
        <v>0</v>
      </c>
      <c r="Q306" t="str">
        <f t="shared" si="31"/>
        <v>E</v>
      </c>
      <c r="R306">
        <f t="shared" si="32"/>
        <v>1</v>
      </c>
      <c r="S306">
        <f t="shared" si="33"/>
        <v>1</v>
      </c>
      <c r="T306" t="s">
        <v>1756</v>
      </c>
      <c r="U306" t="str">
        <f>VLOOKUP(T306,Cleaning_title!$A$1:$B$20,2,)</f>
        <v>Miss</v>
      </c>
      <c r="V306" t="str">
        <f t="shared" si="34"/>
        <v xml:space="preserve">xxx </v>
      </c>
      <c r="W306" t="str">
        <f t="shared" si="35"/>
        <v xml:space="preserve">xxx </v>
      </c>
      <c r="X306" t="str">
        <f>VLOOKUP(W306,Cleaned_Ticket!$L$1:$M$37,2,FALSE)</f>
        <v xml:space="preserve">xxx </v>
      </c>
    </row>
    <row r="307" spans="1:24" x14ac:dyDescent="0.2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29"/>
        <v>S</v>
      </c>
      <c r="N307">
        <f>IF(J307="",MEDIAN(Fare),J307)</f>
        <v>8.0500000000000007</v>
      </c>
      <c r="O307" s="4">
        <f>IF(F307="",SUMIFS(Ave_Age,Pclass_Age,C307,Sex_Age,E307),F307)</f>
        <v>25.962263610315187</v>
      </c>
      <c r="P307">
        <f t="shared" si="30"/>
        <v>1</v>
      </c>
      <c r="Q307" t="str">
        <f t="shared" si="31"/>
        <v>M</v>
      </c>
      <c r="R307">
        <f t="shared" si="32"/>
        <v>1</v>
      </c>
      <c r="S307">
        <f t="shared" si="33"/>
        <v>1</v>
      </c>
      <c r="T307" t="s">
        <v>1754</v>
      </c>
      <c r="U307" t="str">
        <f>VLOOKUP(T307,Cleaning_title!$A$1:$B$20,2,)</f>
        <v>Mr</v>
      </c>
      <c r="V307" t="str">
        <f t="shared" si="34"/>
        <v>A5 2466</v>
      </c>
      <c r="W307" t="str">
        <f t="shared" si="35"/>
        <v xml:space="preserve">A5 </v>
      </c>
      <c r="X307" t="str">
        <f>VLOOKUP(W307,Cleaned_Ticket!$L$1:$M$37,2,FALSE)</f>
        <v xml:space="preserve">A5 </v>
      </c>
    </row>
    <row r="308" spans="1:24" x14ac:dyDescent="0.2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29"/>
        <v>S</v>
      </c>
      <c r="N308">
        <f>IF(J308="",MEDIAN(Fare),J308)</f>
        <v>151.55000000000001</v>
      </c>
      <c r="O308" s="4">
        <f>IF(F308="",SUMIFS(Ave_Age,Pclass_Age,C308,Sex_Age,E308),F308)</f>
        <v>0.92</v>
      </c>
      <c r="P308">
        <f t="shared" si="30"/>
        <v>1</v>
      </c>
      <c r="Q308" t="str">
        <f t="shared" si="31"/>
        <v>C</v>
      </c>
      <c r="R308">
        <f t="shared" si="32"/>
        <v>4</v>
      </c>
      <c r="S308">
        <f t="shared" si="33"/>
        <v>0</v>
      </c>
      <c r="T308" t="s">
        <v>1757</v>
      </c>
      <c r="U308" t="str">
        <f>VLOOKUP(T308,Cleaning_title!$A$1:$B$20,2,)</f>
        <v>Master</v>
      </c>
      <c r="V308" t="str">
        <f t="shared" si="34"/>
        <v xml:space="preserve">xxx </v>
      </c>
      <c r="W308" t="str">
        <f t="shared" si="35"/>
        <v xml:space="preserve">xxx </v>
      </c>
      <c r="X308" t="str">
        <f>VLOOKUP(W308,Cleaned_Ticket!$L$1:$M$37,2,FALSE)</f>
        <v xml:space="preserve">xxx </v>
      </c>
    </row>
    <row r="309" spans="1:24" x14ac:dyDescent="0.2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29"/>
        <v>C</v>
      </c>
      <c r="N309">
        <f>IF(J309="",MEDIAN(Fare),J309)</f>
        <v>110.88330000000001</v>
      </c>
      <c r="O309" s="4">
        <f>IF(F309="",SUMIFS(Ave_Age,Pclass_Age,C309,Sex_Age,E309),F309)</f>
        <v>37.037593984962406</v>
      </c>
      <c r="P309">
        <f t="shared" si="30"/>
        <v>0</v>
      </c>
      <c r="Q309" t="str">
        <f t="shared" si="31"/>
        <v>M</v>
      </c>
      <c r="R309">
        <f t="shared" si="32"/>
        <v>1</v>
      </c>
      <c r="S309">
        <f t="shared" si="33"/>
        <v>1</v>
      </c>
      <c r="T309" t="s">
        <v>1756</v>
      </c>
      <c r="U309" t="str">
        <f>VLOOKUP(T309,Cleaning_title!$A$1:$B$20,2,)</f>
        <v>Miss</v>
      </c>
      <c r="V309" t="str">
        <f t="shared" si="34"/>
        <v xml:space="preserve">xxx </v>
      </c>
      <c r="W309" t="str">
        <f t="shared" si="35"/>
        <v xml:space="preserve">xxx </v>
      </c>
      <c r="X309" t="str">
        <f>VLOOKUP(W309,Cleaned_Ticket!$L$1:$M$37,2,FALSE)</f>
        <v xml:space="preserve">xxx </v>
      </c>
    </row>
    <row r="310" spans="1:24" x14ac:dyDescent="0.2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29"/>
        <v>C</v>
      </c>
      <c r="N310">
        <f>IF(J310="",MEDIAN(Fare),J310)</f>
        <v>108.9</v>
      </c>
      <c r="O310" s="4">
        <f>IF(F310="",SUMIFS(Ave_Age,Pclass_Age,C310,Sex_Age,E310),F310)</f>
        <v>17</v>
      </c>
      <c r="P310">
        <f t="shared" si="30"/>
        <v>0</v>
      </c>
      <c r="Q310" t="str">
        <f t="shared" si="31"/>
        <v>C</v>
      </c>
      <c r="R310">
        <f t="shared" si="32"/>
        <v>2</v>
      </c>
      <c r="S310">
        <f t="shared" si="33"/>
        <v>0</v>
      </c>
      <c r="T310" t="s">
        <v>1755</v>
      </c>
      <c r="U310" t="str">
        <f>VLOOKUP(T310,Cleaning_title!$A$1:$B$20,2,)</f>
        <v>Mrs</v>
      </c>
      <c r="V310" t="str">
        <f t="shared" si="34"/>
        <v>PC 17758</v>
      </c>
      <c r="W310" t="str">
        <f t="shared" si="35"/>
        <v xml:space="preserve">PC </v>
      </c>
      <c r="X310" t="str">
        <f>VLOOKUP(W310,Cleaned_Ticket!$L$1:$M$37,2,FALSE)</f>
        <v xml:space="preserve">PC </v>
      </c>
    </row>
    <row r="311" spans="1:24" x14ac:dyDescent="0.2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29"/>
        <v>C</v>
      </c>
      <c r="N311">
        <f>IF(J311="",MEDIAN(Fare),J311)</f>
        <v>24</v>
      </c>
      <c r="O311" s="4">
        <f>IF(F311="",SUMIFS(Ave_Age,Pclass_Age,C311,Sex_Age,E311),F311)</f>
        <v>30</v>
      </c>
      <c r="P311">
        <f t="shared" si="30"/>
        <v>1</v>
      </c>
      <c r="Q311" t="str">
        <f t="shared" si="31"/>
        <v>M</v>
      </c>
      <c r="R311">
        <f t="shared" si="32"/>
        <v>2</v>
      </c>
      <c r="S311">
        <f t="shared" si="33"/>
        <v>0</v>
      </c>
      <c r="T311" t="s">
        <v>1754</v>
      </c>
      <c r="U311" t="str">
        <f>VLOOKUP(T311,Cleaning_title!$A$1:$B$20,2,)</f>
        <v>Mr</v>
      </c>
      <c r="V311" t="str">
        <f t="shared" si="34"/>
        <v>PPP 3381</v>
      </c>
      <c r="W311" t="str">
        <f t="shared" si="35"/>
        <v xml:space="preserve">PPP </v>
      </c>
      <c r="X311" t="str">
        <f>VLOOKUP(W311,Cleaned_Ticket!$L$1:$M$37,2,FALSE)</f>
        <v xml:space="preserve">PPP </v>
      </c>
    </row>
    <row r="312" spans="1:24" x14ac:dyDescent="0.2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29"/>
        <v>C</v>
      </c>
      <c r="N312">
        <f>IF(J312="",MEDIAN(Fare),J312)</f>
        <v>56.929200000000002</v>
      </c>
      <c r="O312" s="4">
        <f>IF(F312="",SUMIFS(Ave_Age,Pclass_Age,C312,Sex_Age,E312),F312)</f>
        <v>30</v>
      </c>
      <c r="P312">
        <f t="shared" si="30"/>
        <v>0</v>
      </c>
      <c r="Q312" t="str">
        <f t="shared" si="31"/>
        <v>E</v>
      </c>
      <c r="R312">
        <f t="shared" si="32"/>
        <v>1</v>
      </c>
      <c r="S312">
        <f t="shared" si="33"/>
        <v>1</v>
      </c>
      <c r="T312" t="s">
        <v>1756</v>
      </c>
      <c r="U312" t="str">
        <f>VLOOKUP(T312,Cleaning_title!$A$1:$B$20,2,)</f>
        <v>Miss</v>
      </c>
      <c r="V312" t="str">
        <f t="shared" si="34"/>
        <v>PC 17485</v>
      </c>
      <c r="W312" t="str">
        <f t="shared" si="35"/>
        <v xml:space="preserve">PC </v>
      </c>
      <c r="X312" t="str">
        <f>VLOOKUP(W312,Cleaned_Ticket!$L$1:$M$37,2,FALSE)</f>
        <v xml:space="preserve">PC </v>
      </c>
    </row>
    <row r="313" spans="1:24" x14ac:dyDescent="0.2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29"/>
        <v>C</v>
      </c>
      <c r="N313">
        <f>IF(J313="",MEDIAN(Fare),J313)</f>
        <v>83.158299999999997</v>
      </c>
      <c r="O313" s="4">
        <f>IF(F313="",SUMIFS(Ave_Age,Pclass_Age,C313,Sex_Age,E313),F313)</f>
        <v>24</v>
      </c>
      <c r="P313">
        <f t="shared" si="30"/>
        <v>0</v>
      </c>
      <c r="Q313" t="str">
        <f t="shared" si="31"/>
        <v>C</v>
      </c>
      <c r="R313">
        <f t="shared" si="32"/>
        <v>1</v>
      </c>
      <c r="S313">
        <f t="shared" si="33"/>
        <v>1</v>
      </c>
      <c r="T313" t="s">
        <v>1756</v>
      </c>
      <c r="U313" t="str">
        <f>VLOOKUP(T313,Cleaning_title!$A$1:$B$20,2,)</f>
        <v>Miss</v>
      </c>
      <c r="V313" t="str">
        <f t="shared" si="34"/>
        <v xml:space="preserve">xxx </v>
      </c>
      <c r="W313" t="str">
        <f t="shared" si="35"/>
        <v xml:space="preserve">xxx </v>
      </c>
      <c r="X313" t="str">
        <f>VLOOKUP(W313,Cleaned_Ticket!$L$1:$M$37,2,FALSE)</f>
        <v xml:space="preserve">xxx </v>
      </c>
    </row>
    <row r="314" spans="1:24" x14ac:dyDescent="0.2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29"/>
        <v>C</v>
      </c>
      <c r="N314">
        <f>IF(J314="",MEDIAN(Fare),J314)</f>
        <v>262.375</v>
      </c>
      <c r="O314" s="4">
        <f>IF(F314="",SUMIFS(Ave_Age,Pclass_Age,C314,Sex_Age,E314),F314)</f>
        <v>18</v>
      </c>
      <c r="P314">
        <f t="shared" si="30"/>
        <v>0</v>
      </c>
      <c r="Q314" t="str">
        <f t="shared" si="31"/>
        <v>B</v>
      </c>
      <c r="R314">
        <f t="shared" si="32"/>
        <v>5</v>
      </c>
      <c r="S314">
        <f t="shared" si="33"/>
        <v>0</v>
      </c>
      <c r="T314" t="s">
        <v>1756</v>
      </c>
      <c r="U314" t="str">
        <f>VLOOKUP(T314,Cleaning_title!$A$1:$B$20,2,)</f>
        <v>Miss</v>
      </c>
      <c r="V314" t="str">
        <f t="shared" si="34"/>
        <v>PC 17608</v>
      </c>
      <c r="W314" t="str">
        <f t="shared" si="35"/>
        <v xml:space="preserve">PC </v>
      </c>
      <c r="X314" t="str">
        <f>VLOOKUP(W314,Cleaned_Ticket!$L$1:$M$37,2,FALSE)</f>
        <v xml:space="preserve">PC </v>
      </c>
    </row>
    <row r="315" spans="1:24" x14ac:dyDescent="0.2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29"/>
        <v>S</v>
      </c>
      <c r="N315">
        <f>IF(J315="",MEDIAN(Fare),J315)</f>
        <v>26</v>
      </c>
      <c r="O315" s="4">
        <f>IF(F315="",SUMIFS(Ave_Age,Pclass_Age,C315,Sex_Age,E315),F315)</f>
        <v>26</v>
      </c>
      <c r="P315">
        <f t="shared" si="30"/>
        <v>0</v>
      </c>
      <c r="Q315" t="str">
        <f t="shared" si="31"/>
        <v>M</v>
      </c>
      <c r="R315">
        <f t="shared" si="32"/>
        <v>3</v>
      </c>
      <c r="S315">
        <f t="shared" si="33"/>
        <v>0</v>
      </c>
      <c r="T315" t="s">
        <v>1755</v>
      </c>
      <c r="U315" t="str">
        <f>VLOOKUP(T315,Cleaning_title!$A$1:$B$20,2,)</f>
        <v>Mrs</v>
      </c>
      <c r="V315" t="str">
        <f t="shared" si="34"/>
        <v xml:space="preserve">xxx </v>
      </c>
      <c r="W315" t="str">
        <f t="shared" si="35"/>
        <v xml:space="preserve">xxx </v>
      </c>
      <c r="X315" t="str">
        <f>VLOOKUP(W315,Cleaned_Ticket!$L$1:$M$37,2,FALSE)</f>
        <v xml:space="preserve">xxx </v>
      </c>
    </row>
    <row r="316" spans="1:24" x14ac:dyDescent="0.2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29"/>
        <v>S</v>
      </c>
      <c r="N316">
        <f>IF(J316="",MEDIAN(Fare),J316)</f>
        <v>7.8958000000000004</v>
      </c>
      <c r="O316" s="4">
        <f>IF(F316="",SUMIFS(Ave_Age,Pclass_Age,C316,Sex_Age,E316),F316)</f>
        <v>28</v>
      </c>
      <c r="P316">
        <f t="shared" si="30"/>
        <v>1</v>
      </c>
      <c r="Q316" t="str">
        <f t="shared" si="31"/>
        <v>M</v>
      </c>
      <c r="R316">
        <f t="shared" si="32"/>
        <v>1</v>
      </c>
      <c r="S316">
        <f t="shared" si="33"/>
        <v>1</v>
      </c>
      <c r="T316" t="s">
        <v>1754</v>
      </c>
      <c r="U316" t="str">
        <f>VLOOKUP(T316,Cleaning_title!$A$1:$B$20,2,)</f>
        <v>Mr</v>
      </c>
      <c r="V316" t="str">
        <f t="shared" si="34"/>
        <v xml:space="preserve">xxx </v>
      </c>
      <c r="W316" t="str">
        <f t="shared" si="35"/>
        <v xml:space="preserve">xxx </v>
      </c>
      <c r="X316" t="str">
        <f>VLOOKUP(W316,Cleaned_Ticket!$L$1:$M$37,2,FALSE)</f>
        <v xml:space="preserve">xxx </v>
      </c>
    </row>
    <row r="317" spans="1:24" x14ac:dyDescent="0.2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29"/>
        <v>S</v>
      </c>
      <c r="N317">
        <f>IF(J317="",MEDIAN(Fare),J317)</f>
        <v>26.25</v>
      </c>
      <c r="O317" s="4">
        <f>IF(F317="",SUMIFS(Ave_Age,Pclass_Age,C317,Sex_Age,E317),F317)</f>
        <v>43</v>
      </c>
      <c r="P317">
        <f t="shared" si="30"/>
        <v>1</v>
      </c>
      <c r="Q317" t="str">
        <f t="shared" si="31"/>
        <v>M</v>
      </c>
      <c r="R317">
        <f t="shared" si="32"/>
        <v>3</v>
      </c>
      <c r="S317">
        <f t="shared" si="33"/>
        <v>0</v>
      </c>
      <c r="T317" t="s">
        <v>1754</v>
      </c>
      <c r="U317" t="str">
        <f>VLOOKUP(T317,Cleaning_title!$A$1:$B$20,2,)</f>
        <v>Mr</v>
      </c>
      <c r="V317" t="str">
        <f t="shared" si="34"/>
        <v>FCC 13529</v>
      </c>
      <c r="W317" t="str">
        <f t="shared" si="35"/>
        <v xml:space="preserve">FCC </v>
      </c>
      <c r="X317" t="str">
        <f>VLOOKUP(W317,Cleaned_Ticket!$L$1:$M$37,2,FALSE)</f>
        <v xml:space="preserve">FCC </v>
      </c>
    </row>
    <row r="318" spans="1:24" x14ac:dyDescent="0.2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29"/>
        <v>S</v>
      </c>
      <c r="N318">
        <f>IF(J318="",MEDIAN(Fare),J318)</f>
        <v>7.8541999999999996</v>
      </c>
      <c r="O318" s="4">
        <f>IF(F318="",SUMIFS(Ave_Age,Pclass_Age,C318,Sex_Age,E318),F318)</f>
        <v>26</v>
      </c>
      <c r="P318">
        <f t="shared" si="30"/>
        <v>0</v>
      </c>
      <c r="Q318" t="str">
        <f t="shared" si="31"/>
        <v>M</v>
      </c>
      <c r="R318">
        <f t="shared" si="32"/>
        <v>1</v>
      </c>
      <c r="S318">
        <f t="shared" si="33"/>
        <v>1</v>
      </c>
      <c r="T318" t="s">
        <v>1756</v>
      </c>
      <c r="U318" t="str">
        <f>VLOOKUP(T318,Cleaning_title!$A$1:$B$20,2,)</f>
        <v>Miss</v>
      </c>
      <c r="V318" t="str">
        <f t="shared" si="34"/>
        <v xml:space="preserve">xxx </v>
      </c>
      <c r="W318" t="str">
        <f t="shared" si="35"/>
        <v xml:space="preserve">xxx </v>
      </c>
      <c r="X318" t="str">
        <f>VLOOKUP(W318,Cleaned_Ticket!$L$1:$M$37,2,FALSE)</f>
        <v xml:space="preserve">xxx </v>
      </c>
    </row>
    <row r="319" spans="1:24" x14ac:dyDescent="0.2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29"/>
        <v>S</v>
      </c>
      <c r="N319">
        <f>IF(J319="",MEDIAN(Fare),J319)</f>
        <v>26</v>
      </c>
      <c r="O319" s="4">
        <f>IF(F319="",SUMIFS(Ave_Age,Pclass_Age,C319,Sex_Age,E319),F319)</f>
        <v>24</v>
      </c>
      <c r="P319">
        <f t="shared" si="30"/>
        <v>0</v>
      </c>
      <c r="Q319" t="str">
        <f t="shared" si="31"/>
        <v>M</v>
      </c>
      <c r="R319">
        <f t="shared" si="32"/>
        <v>2</v>
      </c>
      <c r="S319">
        <f t="shared" si="33"/>
        <v>0</v>
      </c>
      <c r="T319" t="s">
        <v>1755</v>
      </c>
      <c r="U319" t="str">
        <f>VLOOKUP(T319,Cleaning_title!$A$1:$B$20,2,)</f>
        <v>Mrs</v>
      </c>
      <c r="V319" t="str">
        <f t="shared" si="34"/>
        <v xml:space="preserve">xxx </v>
      </c>
      <c r="W319" t="str">
        <f t="shared" si="35"/>
        <v xml:space="preserve">xxx </v>
      </c>
      <c r="X319" t="str">
        <f>VLOOKUP(W319,Cleaned_Ticket!$L$1:$M$37,2,FALSE)</f>
        <v xml:space="preserve">xxx </v>
      </c>
    </row>
    <row r="320" spans="1:24" x14ac:dyDescent="0.2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29"/>
        <v>S</v>
      </c>
      <c r="N320">
        <f>IF(J320="",MEDIAN(Fare),J320)</f>
        <v>14</v>
      </c>
      <c r="O320" s="4">
        <f>IF(F320="",SUMIFS(Ave_Age,Pclass_Age,C320,Sex_Age,E320),F320)</f>
        <v>54</v>
      </c>
      <c r="P320">
        <f t="shared" si="30"/>
        <v>1</v>
      </c>
      <c r="Q320" t="str">
        <f t="shared" si="31"/>
        <v>M</v>
      </c>
      <c r="R320">
        <f t="shared" si="32"/>
        <v>1</v>
      </c>
      <c r="S320">
        <f t="shared" si="33"/>
        <v>1</v>
      </c>
      <c r="T320" t="s">
        <v>1760</v>
      </c>
      <c r="U320" t="str">
        <f>VLOOKUP(T320,Cleaning_title!$A$1:$B$20,2,)</f>
        <v>Royalty</v>
      </c>
      <c r="V320" t="str">
        <f t="shared" si="34"/>
        <v xml:space="preserve">xxx </v>
      </c>
      <c r="W320" t="str">
        <f t="shared" si="35"/>
        <v xml:space="preserve">xxx </v>
      </c>
      <c r="X320" t="str">
        <f>VLOOKUP(W320,Cleaned_Ticket!$L$1:$M$37,2,FALSE)</f>
        <v xml:space="preserve">xxx </v>
      </c>
    </row>
    <row r="321" spans="1:24" x14ac:dyDescent="0.2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29"/>
        <v>S</v>
      </c>
      <c r="N321">
        <f>IF(J321="",MEDIAN(Fare),J321)</f>
        <v>164.86670000000001</v>
      </c>
      <c r="O321" s="4">
        <f>IF(F321="",SUMIFS(Ave_Age,Pclass_Age,C321,Sex_Age,E321),F321)</f>
        <v>31</v>
      </c>
      <c r="P321">
        <f t="shared" si="30"/>
        <v>0</v>
      </c>
      <c r="Q321" t="str">
        <f t="shared" si="31"/>
        <v>C</v>
      </c>
      <c r="R321">
        <f t="shared" si="32"/>
        <v>3</v>
      </c>
      <c r="S321">
        <f t="shared" si="33"/>
        <v>0</v>
      </c>
      <c r="T321" t="s">
        <v>1756</v>
      </c>
      <c r="U321" t="str">
        <f>VLOOKUP(T321,Cleaning_title!$A$1:$B$20,2,)</f>
        <v>Miss</v>
      </c>
      <c r="V321" t="str">
        <f t="shared" si="34"/>
        <v xml:space="preserve">xxx </v>
      </c>
      <c r="W321" t="str">
        <f t="shared" si="35"/>
        <v xml:space="preserve">xxx </v>
      </c>
      <c r="X321" t="str">
        <f>VLOOKUP(W321,Cleaned_Ticket!$L$1:$M$37,2,FALSE)</f>
        <v xml:space="preserve">xxx </v>
      </c>
    </row>
    <row r="322" spans="1:24" x14ac:dyDescent="0.2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29"/>
        <v>C</v>
      </c>
      <c r="N322">
        <f>IF(J322="",MEDIAN(Fare),J322)</f>
        <v>134.5</v>
      </c>
      <c r="O322" s="4">
        <f>IF(F322="",SUMIFS(Ave_Age,Pclass_Age,C322,Sex_Age,E322),F322)</f>
        <v>40</v>
      </c>
      <c r="P322">
        <f t="shared" si="30"/>
        <v>0</v>
      </c>
      <c r="Q322" t="str">
        <f t="shared" si="31"/>
        <v>E</v>
      </c>
      <c r="R322">
        <f t="shared" si="32"/>
        <v>3</v>
      </c>
      <c r="S322">
        <f t="shared" si="33"/>
        <v>0</v>
      </c>
      <c r="T322" t="s">
        <v>1755</v>
      </c>
      <c r="U322" t="str">
        <f>VLOOKUP(T322,Cleaning_title!$A$1:$B$20,2,)</f>
        <v>Mrs</v>
      </c>
      <c r="V322" t="str">
        <f t="shared" si="34"/>
        <v xml:space="preserve">xxx </v>
      </c>
      <c r="W322" t="str">
        <f t="shared" si="35"/>
        <v xml:space="preserve">xxx </v>
      </c>
      <c r="X322" t="str">
        <f>VLOOKUP(W322,Cleaned_Ticket!$L$1:$M$37,2,FALSE)</f>
        <v xml:space="preserve">xxx </v>
      </c>
    </row>
    <row r="323" spans="1:24" x14ac:dyDescent="0.2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29"/>
        <v>S</v>
      </c>
      <c r="N323">
        <f>IF(J323="",MEDIAN(Fare),J323)</f>
        <v>7.25</v>
      </c>
      <c r="O323" s="4">
        <f>IF(F323="",SUMIFS(Ave_Age,Pclass_Age,C323,Sex_Age,E323),F323)</f>
        <v>22</v>
      </c>
      <c r="P323">
        <f t="shared" si="30"/>
        <v>1</v>
      </c>
      <c r="Q323" t="str">
        <f t="shared" si="31"/>
        <v>M</v>
      </c>
      <c r="R323">
        <f t="shared" si="32"/>
        <v>1</v>
      </c>
      <c r="S323">
        <f t="shared" si="33"/>
        <v>1</v>
      </c>
      <c r="T323" t="s">
        <v>1754</v>
      </c>
      <c r="U323" t="str">
        <f>VLOOKUP(T323,Cleaning_title!$A$1:$B$20,2,)</f>
        <v>Mr</v>
      </c>
      <c r="V323" t="str">
        <f t="shared" si="34"/>
        <v>A5 21172</v>
      </c>
      <c r="W323" t="str">
        <f t="shared" si="35"/>
        <v xml:space="preserve">A5 </v>
      </c>
      <c r="X323" t="str">
        <f>VLOOKUP(W323,Cleaned_Ticket!$L$1:$M$37,2,FALSE)</f>
        <v xml:space="preserve">A5 </v>
      </c>
    </row>
    <row r="324" spans="1:24" x14ac:dyDescent="0.2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36">IF(L324="","S",L324)</f>
        <v>S</v>
      </c>
      <c r="N324">
        <f>IF(J324="",MEDIAN(Fare),J324)</f>
        <v>7.8958000000000004</v>
      </c>
      <c r="O324" s="4">
        <f>IF(F324="",SUMIFS(Ave_Age,Pclass_Age,C324,Sex_Age,E324),F324)</f>
        <v>27</v>
      </c>
      <c r="P324">
        <f t="shared" ref="P324:P387" si="37">IF(E324="male",1,0)</f>
        <v>1</v>
      </c>
      <c r="Q324" t="str">
        <f t="shared" ref="Q324:Q387" si="38">IF(K324="","M",LEFT(K324,1))</f>
        <v>M</v>
      </c>
      <c r="R324">
        <f t="shared" ref="R324:R387" si="39">G324+H324+1</f>
        <v>1</v>
      </c>
      <c r="S324">
        <f t="shared" ref="S324:S387" si="40">IF(R324=1,1,0)</f>
        <v>1</v>
      </c>
      <c r="T324" t="s">
        <v>1754</v>
      </c>
      <c r="U324" t="str">
        <f>VLOOKUP(T324,Cleaning_title!$A$1:$B$20,2,)</f>
        <v>Mr</v>
      </c>
      <c r="V324" t="str">
        <f t="shared" ref="V324:V387" si="41">IF(ISNUMBER(I324),"xxx ",SUBSTITUTE(SUBSTITUTE(I324,"/",""),".",""))</f>
        <v xml:space="preserve">xxx </v>
      </c>
      <c r="W324" t="str">
        <f t="shared" ref="W324:W387" si="42">LEFT(V324,FIND(" ",V324))</f>
        <v xml:space="preserve">xxx </v>
      </c>
      <c r="X324" t="str">
        <f>VLOOKUP(W324,Cleaned_Ticket!$L$1:$M$37,2,FALSE)</f>
        <v xml:space="preserve">xxx </v>
      </c>
    </row>
    <row r="325" spans="1:24" x14ac:dyDescent="0.2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36"/>
        <v>Q</v>
      </c>
      <c r="N325">
        <f>IF(J325="",MEDIAN(Fare),J325)</f>
        <v>12.35</v>
      </c>
      <c r="O325" s="4">
        <f>IF(F325="",SUMIFS(Ave_Age,Pclass_Age,C325,Sex_Age,E325),F325)</f>
        <v>30</v>
      </c>
      <c r="P325">
        <f t="shared" si="37"/>
        <v>0</v>
      </c>
      <c r="Q325" t="str">
        <f t="shared" si="38"/>
        <v>M</v>
      </c>
      <c r="R325">
        <f t="shared" si="39"/>
        <v>1</v>
      </c>
      <c r="S325">
        <f t="shared" si="40"/>
        <v>1</v>
      </c>
      <c r="T325" t="s">
        <v>1756</v>
      </c>
      <c r="U325" t="str">
        <f>VLOOKUP(T325,Cleaning_title!$A$1:$B$20,2,)</f>
        <v>Miss</v>
      </c>
      <c r="V325" t="str">
        <f t="shared" si="41"/>
        <v xml:space="preserve">xxx </v>
      </c>
      <c r="W325" t="str">
        <f t="shared" si="42"/>
        <v xml:space="preserve">xxx </v>
      </c>
      <c r="X325" t="str">
        <f>VLOOKUP(W325,Cleaned_Ticket!$L$1:$M$37,2,FALSE)</f>
        <v xml:space="preserve">xxx </v>
      </c>
    </row>
    <row r="326" spans="1:24" x14ac:dyDescent="0.2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36"/>
        <v>S</v>
      </c>
      <c r="N326">
        <f>IF(J326="",MEDIAN(Fare),J326)</f>
        <v>29</v>
      </c>
      <c r="O326" s="4">
        <f>IF(F326="",SUMIFS(Ave_Age,Pclass_Age,C326,Sex_Age,E326),F326)</f>
        <v>22</v>
      </c>
      <c r="P326">
        <f t="shared" si="37"/>
        <v>0</v>
      </c>
      <c r="Q326" t="str">
        <f t="shared" si="38"/>
        <v>M</v>
      </c>
      <c r="R326">
        <f t="shared" si="39"/>
        <v>3</v>
      </c>
      <c r="S326">
        <f t="shared" si="40"/>
        <v>0</v>
      </c>
      <c r="T326" t="s">
        <v>1755</v>
      </c>
      <c r="U326" t="str">
        <f>VLOOKUP(T326,Cleaning_title!$A$1:$B$20,2,)</f>
        <v>Mrs</v>
      </c>
      <c r="V326" t="str">
        <f t="shared" si="41"/>
        <v xml:space="preserve">xxx </v>
      </c>
      <c r="W326" t="str">
        <f t="shared" si="42"/>
        <v xml:space="preserve">xxx </v>
      </c>
      <c r="X326" t="str">
        <f>VLOOKUP(W326,Cleaned_Ticket!$L$1:$M$37,2,FALSE)</f>
        <v xml:space="preserve">xxx </v>
      </c>
    </row>
    <row r="327" spans="1:24" x14ac:dyDescent="0.2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36"/>
        <v>S</v>
      </c>
      <c r="N327">
        <f>IF(J327="",MEDIAN(Fare),J327)</f>
        <v>69.55</v>
      </c>
      <c r="O327" s="4">
        <f>IF(F327="",SUMIFS(Ave_Age,Pclass_Age,C327,Sex_Age,E327),F327)</f>
        <v>25.962263610315187</v>
      </c>
      <c r="P327">
        <f t="shared" si="37"/>
        <v>1</v>
      </c>
      <c r="Q327" t="str">
        <f t="shared" si="38"/>
        <v>M</v>
      </c>
      <c r="R327">
        <f t="shared" si="39"/>
        <v>11</v>
      </c>
      <c r="S327">
        <f t="shared" si="40"/>
        <v>0</v>
      </c>
      <c r="T327" t="s">
        <v>1754</v>
      </c>
      <c r="U327" t="str">
        <f>VLOOKUP(T327,Cleaning_title!$A$1:$B$20,2,)</f>
        <v>Mr</v>
      </c>
      <c r="V327" t="str">
        <f t="shared" si="41"/>
        <v>CA 2343</v>
      </c>
      <c r="W327" t="str">
        <f t="shared" si="42"/>
        <v xml:space="preserve">CA </v>
      </c>
      <c r="X327" t="str">
        <f>VLOOKUP(W327,Cleaned_Ticket!$L$1:$M$37,2,FALSE)</f>
        <v xml:space="preserve">CA </v>
      </c>
    </row>
    <row r="328" spans="1:24" x14ac:dyDescent="0.2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36"/>
        <v>C</v>
      </c>
      <c r="N328">
        <f>IF(J328="",MEDIAN(Fare),J328)</f>
        <v>135.63329999999999</v>
      </c>
      <c r="O328" s="4">
        <f>IF(F328="",SUMIFS(Ave_Age,Pclass_Age,C328,Sex_Age,E328),F328)</f>
        <v>36</v>
      </c>
      <c r="P328">
        <f t="shared" si="37"/>
        <v>0</v>
      </c>
      <c r="Q328" t="str">
        <f t="shared" si="38"/>
        <v>C</v>
      </c>
      <c r="R328">
        <f t="shared" si="39"/>
        <v>1</v>
      </c>
      <c r="S328">
        <f t="shared" si="40"/>
        <v>1</v>
      </c>
      <c r="T328" t="s">
        <v>1756</v>
      </c>
      <c r="U328" t="str">
        <f>VLOOKUP(T328,Cleaning_title!$A$1:$B$20,2,)</f>
        <v>Miss</v>
      </c>
      <c r="V328" t="str">
        <f t="shared" si="41"/>
        <v>PC 17760</v>
      </c>
      <c r="W328" t="str">
        <f t="shared" si="42"/>
        <v xml:space="preserve">PC </v>
      </c>
      <c r="X328" t="str">
        <f>VLOOKUP(W328,Cleaned_Ticket!$L$1:$M$37,2,FALSE)</f>
        <v xml:space="preserve">PC </v>
      </c>
    </row>
    <row r="329" spans="1:24" x14ac:dyDescent="0.2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36"/>
        <v>S</v>
      </c>
      <c r="N329">
        <f>IF(J329="",MEDIAN(Fare),J329)</f>
        <v>6.2374999999999998</v>
      </c>
      <c r="O329" s="4">
        <f>IF(F329="",SUMIFS(Ave_Age,Pclass_Age,C329,Sex_Age,E329),F329)</f>
        <v>61</v>
      </c>
      <c r="P329">
        <f t="shared" si="37"/>
        <v>1</v>
      </c>
      <c r="Q329" t="str">
        <f t="shared" si="38"/>
        <v>M</v>
      </c>
      <c r="R329">
        <f t="shared" si="39"/>
        <v>1</v>
      </c>
      <c r="S329">
        <f t="shared" si="40"/>
        <v>1</v>
      </c>
      <c r="T329" t="s">
        <v>1754</v>
      </c>
      <c r="U329" t="str">
        <f>VLOOKUP(T329,Cleaning_title!$A$1:$B$20,2,)</f>
        <v>Mr</v>
      </c>
      <c r="V329" t="str">
        <f t="shared" si="41"/>
        <v xml:space="preserve">xxx </v>
      </c>
      <c r="W329" t="str">
        <f t="shared" si="42"/>
        <v xml:space="preserve">xxx </v>
      </c>
      <c r="X329" t="str">
        <f>VLOOKUP(W329,Cleaned_Ticket!$L$1:$M$37,2,FALSE)</f>
        <v xml:space="preserve">xxx </v>
      </c>
    </row>
    <row r="330" spans="1:24" x14ac:dyDescent="0.2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36"/>
        <v>S</v>
      </c>
      <c r="N330">
        <f>IF(J330="",MEDIAN(Fare),J330)</f>
        <v>13</v>
      </c>
      <c r="O330" s="4">
        <f>IF(F330="",SUMIFS(Ave_Age,Pclass_Age,C330,Sex_Age,E330),F330)</f>
        <v>36</v>
      </c>
      <c r="P330">
        <f t="shared" si="37"/>
        <v>0</v>
      </c>
      <c r="Q330" t="str">
        <f t="shared" si="38"/>
        <v>D</v>
      </c>
      <c r="R330">
        <f t="shared" si="39"/>
        <v>1</v>
      </c>
      <c r="S330">
        <f t="shared" si="40"/>
        <v>1</v>
      </c>
      <c r="T330" t="s">
        <v>1755</v>
      </c>
      <c r="U330" t="str">
        <f>VLOOKUP(T330,Cleaning_title!$A$1:$B$20,2,)</f>
        <v>Mrs</v>
      </c>
      <c r="V330" t="str">
        <f t="shared" si="41"/>
        <v xml:space="preserve">xxx </v>
      </c>
      <c r="W330" t="str">
        <f t="shared" si="42"/>
        <v xml:space="preserve">xxx </v>
      </c>
      <c r="X330" t="str">
        <f>VLOOKUP(W330,Cleaned_Ticket!$L$1:$M$37,2,FALSE)</f>
        <v xml:space="preserve">xxx </v>
      </c>
    </row>
    <row r="331" spans="1:24" x14ac:dyDescent="0.2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36"/>
        <v>S</v>
      </c>
      <c r="N331">
        <f>IF(J331="",MEDIAN(Fare),J331)</f>
        <v>20.524999999999999</v>
      </c>
      <c r="O331" s="4">
        <f>IF(F331="",SUMIFS(Ave_Age,Pclass_Age,C331,Sex_Age,E331),F331)</f>
        <v>31</v>
      </c>
      <c r="P331">
        <f t="shared" si="37"/>
        <v>0</v>
      </c>
      <c r="Q331" t="str">
        <f t="shared" si="38"/>
        <v>M</v>
      </c>
      <c r="R331">
        <f t="shared" si="39"/>
        <v>3</v>
      </c>
      <c r="S331">
        <f t="shared" si="40"/>
        <v>0</v>
      </c>
      <c r="T331" t="s">
        <v>1755</v>
      </c>
      <c r="U331" t="str">
        <f>VLOOKUP(T331,Cleaning_title!$A$1:$B$20,2,)</f>
        <v>Mrs</v>
      </c>
      <c r="V331" t="str">
        <f t="shared" si="41"/>
        <v xml:space="preserve">xxx </v>
      </c>
      <c r="W331" t="str">
        <f t="shared" si="42"/>
        <v xml:space="preserve">xxx </v>
      </c>
      <c r="X331" t="str">
        <f>VLOOKUP(W331,Cleaned_Ticket!$L$1:$M$37,2,FALSE)</f>
        <v xml:space="preserve">xxx </v>
      </c>
    </row>
    <row r="332" spans="1:24" x14ac:dyDescent="0.2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36"/>
        <v>C</v>
      </c>
      <c r="N332">
        <f>IF(J332="",MEDIAN(Fare),J332)</f>
        <v>57.979199999999999</v>
      </c>
      <c r="O332" s="4">
        <f>IF(F332="",SUMIFS(Ave_Age,Pclass_Age,C332,Sex_Age,E332),F332)</f>
        <v>16</v>
      </c>
      <c r="P332">
        <f t="shared" si="37"/>
        <v>0</v>
      </c>
      <c r="Q332" t="str">
        <f t="shared" si="38"/>
        <v>B</v>
      </c>
      <c r="R332">
        <f t="shared" si="39"/>
        <v>2</v>
      </c>
      <c r="S332">
        <f t="shared" si="40"/>
        <v>0</v>
      </c>
      <c r="T332" t="s">
        <v>1756</v>
      </c>
      <c r="U332" t="str">
        <f>VLOOKUP(T332,Cleaning_title!$A$1:$B$20,2,)</f>
        <v>Miss</v>
      </c>
      <c r="V332" t="str">
        <f t="shared" si="41"/>
        <v xml:space="preserve">xxx </v>
      </c>
      <c r="W332" t="str">
        <f t="shared" si="42"/>
        <v xml:space="preserve">xxx </v>
      </c>
      <c r="X332" t="str">
        <f>VLOOKUP(W332,Cleaned_Ticket!$L$1:$M$37,2,FALSE)</f>
        <v xml:space="preserve">xxx </v>
      </c>
    </row>
    <row r="333" spans="1:24" x14ac:dyDescent="0.2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36"/>
        <v>Q</v>
      </c>
      <c r="N333">
        <f>IF(J333="",MEDIAN(Fare),J333)</f>
        <v>23.25</v>
      </c>
      <c r="O333" s="4">
        <f>IF(F333="",SUMIFS(Ave_Age,Pclass_Age,C333,Sex_Age,E333),F333)</f>
        <v>22.185328947368422</v>
      </c>
      <c r="P333">
        <f t="shared" si="37"/>
        <v>0</v>
      </c>
      <c r="Q333" t="str">
        <f t="shared" si="38"/>
        <v>M</v>
      </c>
      <c r="R333">
        <f t="shared" si="39"/>
        <v>3</v>
      </c>
      <c r="S333">
        <f t="shared" si="40"/>
        <v>0</v>
      </c>
      <c r="T333" t="s">
        <v>1756</v>
      </c>
      <c r="U333" t="str">
        <f>VLOOKUP(T333,Cleaning_title!$A$1:$B$20,2,)</f>
        <v>Miss</v>
      </c>
      <c r="V333" t="str">
        <f t="shared" si="41"/>
        <v xml:space="preserve">xxx </v>
      </c>
      <c r="W333" t="str">
        <f t="shared" si="42"/>
        <v xml:space="preserve">xxx </v>
      </c>
      <c r="X333" t="str">
        <f>VLOOKUP(W333,Cleaned_Ticket!$L$1:$M$37,2,FALSE)</f>
        <v xml:space="preserve">xxx </v>
      </c>
    </row>
    <row r="334" spans="1:24" x14ac:dyDescent="0.2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36"/>
        <v>S</v>
      </c>
      <c r="N334">
        <f>IF(J334="",MEDIAN(Fare),J334)</f>
        <v>28.5</v>
      </c>
      <c r="O334" s="4">
        <f>IF(F334="",SUMIFS(Ave_Age,Pclass_Age,C334,Sex_Age,E334),F334)</f>
        <v>45.5</v>
      </c>
      <c r="P334">
        <f t="shared" si="37"/>
        <v>1</v>
      </c>
      <c r="Q334" t="str">
        <f t="shared" si="38"/>
        <v>C</v>
      </c>
      <c r="R334">
        <f t="shared" si="39"/>
        <v>1</v>
      </c>
      <c r="S334">
        <f t="shared" si="40"/>
        <v>1</v>
      </c>
      <c r="T334" t="s">
        <v>1754</v>
      </c>
      <c r="U334" t="str">
        <f>VLOOKUP(T334,Cleaning_title!$A$1:$B$20,2,)</f>
        <v>Mr</v>
      </c>
      <c r="V334" t="str">
        <f t="shared" si="41"/>
        <v xml:space="preserve">xxx </v>
      </c>
      <c r="W334" t="str">
        <f t="shared" si="42"/>
        <v xml:space="preserve">xxx </v>
      </c>
      <c r="X334" t="str">
        <f>VLOOKUP(W334,Cleaned_Ticket!$L$1:$M$37,2,FALSE)</f>
        <v xml:space="preserve">xxx </v>
      </c>
    </row>
    <row r="335" spans="1:24" x14ac:dyDescent="0.2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36"/>
        <v>S</v>
      </c>
      <c r="N335">
        <f>IF(J335="",MEDIAN(Fare),J335)</f>
        <v>153.46250000000001</v>
      </c>
      <c r="O335" s="4">
        <f>IF(F335="",SUMIFS(Ave_Age,Pclass_Age,C335,Sex_Age,E335),F335)</f>
        <v>38</v>
      </c>
      <c r="P335">
        <f t="shared" si="37"/>
        <v>1</v>
      </c>
      <c r="Q335" t="str">
        <f t="shared" si="38"/>
        <v>C</v>
      </c>
      <c r="R335">
        <f t="shared" si="39"/>
        <v>2</v>
      </c>
      <c r="S335">
        <f t="shared" si="40"/>
        <v>0</v>
      </c>
      <c r="T335" t="s">
        <v>1754</v>
      </c>
      <c r="U335" t="str">
        <f>VLOOKUP(T335,Cleaning_title!$A$1:$B$20,2,)</f>
        <v>Mr</v>
      </c>
      <c r="V335" t="str">
        <f t="shared" si="41"/>
        <v>PC 17582</v>
      </c>
      <c r="W335" t="str">
        <f t="shared" si="42"/>
        <v xml:space="preserve">PC </v>
      </c>
      <c r="X335" t="str">
        <f>VLOOKUP(W335,Cleaned_Ticket!$L$1:$M$37,2,FALSE)</f>
        <v xml:space="preserve">PC </v>
      </c>
    </row>
    <row r="336" spans="1:24" x14ac:dyDescent="0.2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36"/>
        <v>S</v>
      </c>
      <c r="N336">
        <f>IF(J336="",MEDIAN(Fare),J336)</f>
        <v>18</v>
      </c>
      <c r="O336" s="4">
        <f>IF(F336="",SUMIFS(Ave_Age,Pclass_Age,C336,Sex_Age,E336),F336)</f>
        <v>16</v>
      </c>
      <c r="P336">
        <f t="shared" si="37"/>
        <v>1</v>
      </c>
      <c r="Q336" t="str">
        <f t="shared" si="38"/>
        <v>M</v>
      </c>
      <c r="R336">
        <f t="shared" si="39"/>
        <v>3</v>
      </c>
      <c r="S336">
        <f t="shared" si="40"/>
        <v>0</v>
      </c>
      <c r="T336" t="s">
        <v>1754</v>
      </c>
      <c r="U336" t="str">
        <f>VLOOKUP(T336,Cleaning_title!$A$1:$B$20,2,)</f>
        <v>Mr</v>
      </c>
      <c r="V336" t="str">
        <f t="shared" si="41"/>
        <v xml:space="preserve">xxx </v>
      </c>
      <c r="W336" t="str">
        <f t="shared" si="42"/>
        <v xml:space="preserve">xxx </v>
      </c>
      <c r="X336" t="str">
        <f>VLOOKUP(W336,Cleaned_Ticket!$L$1:$M$37,2,FALSE)</f>
        <v xml:space="preserve">xxx </v>
      </c>
    </row>
    <row r="337" spans="1:24" x14ac:dyDescent="0.2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36"/>
        <v>S</v>
      </c>
      <c r="N337">
        <f>IF(J337="",MEDIAN(Fare),J337)</f>
        <v>133.65</v>
      </c>
      <c r="O337" s="4">
        <f>IF(F337="",SUMIFS(Ave_Age,Pclass_Age,C337,Sex_Age,E337),F337)</f>
        <v>37.037593984962406</v>
      </c>
      <c r="P337">
        <f t="shared" si="37"/>
        <v>0</v>
      </c>
      <c r="Q337" t="str">
        <f t="shared" si="38"/>
        <v>M</v>
      </c>
      <c r="R337">
        <f t="shared" si="39"/>
        <v>2</v>
      </c>
      <c r="S337">
        <f t="shared" si="40"/>
        <v>0</v>
      </c>
      <c r="T337" t="s">
        <v>1755</v>
      </c>
      <c r="U337" t="str">
        <f>VLOOKUP(T337,Cleaning_title!$A$1:$B$20,2,)</f>
        <v>Mrs</v>
      </c>
      <c r="V337" t="str">
        <f t="shared" si="41"/>
        <v>PC 17611</v>
      </c>
      <c r="W337" t="str">
        <f t="shared" si="42"/>
        <v xml:space="preserve">PC </v>
      </c>
      <c r="X337" t="str">
        <f>VLOOKUP(W337,Cleaned_Ticket!$L$1:$M$37,2,FALSE)</f>
        <v xml:space="preserve">PC </v>
      </c>
    </row>
    <row r="338" spans="1:24" x14ac:dyDescent="0.2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36"/>
        <v>S</v>
      </c>
      <c r="N338">
        <f>IF(J338="",MEDIAN(Fare),J338)</f>
        <v>7.8958000000000004</v>
      </c>
      <c r="O338" s="4">
        <f>IF(F338="",SUMIFS(Ave_Age,Pclass_Age,C338,Sex_Age,E338),F338)</f>
        <v>25.962263610315187</v>
      </c>
      <c r="P338">
        <f t="shared" si="37"/>
        <v>1</v>
      </c>
      <c r="Q338" t="str">
        <f t="shared" si="38"/>
        <v>M</v>
      </c>
      <c r="R338">
        <f t="shared" si="39"/>
        <v>1</v>
      </c>
      <c r="S338">
        <f t="shared" si="40"/>
        <v>1</v>
      </c>
      <c r="T338" t="s">
        <v>1754</v>
      </c>
      <c r="U338" t="str">
        <f>VLOOKUP(T338,Cleaning_title!$A$1:$B$20,2,)</f>
        <v>Mr</v>
      </c>
      <c r="V338" t="str">
        <f t="shared" si="41"/>
        <v xml:space="preserve">xxx </v>
      </c>
      <c r="W338" t="str">
        <f t="shared" si="42"/>
        <v xml:space="preserve">xxx </v>
      </c>
      <c r="X338" t="str">
        <f>VLOOKUP(W338,Cleaned_Ticket!$L$1:$M$37,2,FALSE)</f>
        <v xml:space="preserve">xxx </v>
      </c>
    </row>
    <row r="339" spans="1:24" x14ac:dyDescent="0.2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36"/>
        <v>S</v>
      </c>
      <c r="N339">
        <f>IF(J339="",MEDIAN(Fare),J339)</f>
        <v>66.599999999999994</v>
      </c>
      <c r="O339" s="4">
        <f>IF(F339="",SUMIFS(Ave_Age,Pclass_Age,C339,Sex_Age,E339),F339)</f>
        <v>29</v>
      </c>
      <c r="P339">
        <f t="shared" si="37"/>
        <v>1</v>
      </c>
      <c r="Q339" t="str">
        <f t="shared" si="38"/>
        <v>C</v>
      </c>
      <c r="R339">
        <f t="shared" si="39"/>
        <v>2</v>
      </c>
      <c r="S339">
        <f t="shared" si="40"/>
        <v>0</v>
      </c>
      <c r="T339" t="s">
        <v>1754</v>
      </c>
      <c r="U339" t="str">
        <f>VLOOKUP(T339,Cleaning_title!$A$1:$B$20,2,)</f>
        <v>Mr</v>
      </c>
      <c r="V339" t="str">
        <f t="shared" si="41"/>
        <v xml:space="preserve">xxx </v>
      </c>
      <c r="W339" t="str">
        <f t="shared" si="42"/>
        <v xml:space="preserve">xxx </v>
      </c>
      <c r="X339" t="str">
        <f>VLOOKUP(W339,Cleaned_Ticket!$L$1:$M$37,2,FALSE)</f>
        <v xml:space="preserve">xxx </v>
      </c>
    </row>
    <row r="340" spans="1:24" x14ac:dyDescent="0.2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36"/>
        <v>C</v>
      </c>
      <c r="N340">
        <f>IF(J340="",MEDIAN(Fare),J340)</f>
        <v>134.5</v>
      </c>
      <c r="O340" s="4">
        <f>IF(F340="",SUMIFS(Ave_Age,Pclass_Age,C340,Sex_Age,E340),F340)</f>
        <v>41</v>
      </c>
      <c r="P340">
        <f t="shared" si="37"/>
        <v>0</v>
      </c>
      <c r="Q340" t="str">
        <f t="shared" si="38"/>
        <v>E</v>
      </c>
      <c r="R340">
        <f t="shared" si="39"/>
        <v>1</v>
      </c>
      <c r="S340">
        <f t="shared" si="40"/>
        <v>1</v>
      </c>
      <c r="T340" t="s">
        <v>1756</v>
      </c>
      <c r="U340" t="str">
        <f>VLOOKUP(T340,Cleaning_title!$A$1:$B$20,2,)</f>
        <v>Miss</v>
      </c>
      <c r="V340" t="str">
        <f t="shared" si="41"/>
        <v xml:space="preserve">xxx </v>
      </c>
      <c r="W340" t="str">
        <f t="shared" si="42"/>
        <v xml:space="preserve">xxx </v>
      </c>
      <c r="X340" t="str">
        <f>VLOOKUP(W340,Cleaned_Ticket!$L$1:$M$37,2,FALSE)</f>
        <v xml:space="preserve">xxx </v>
      </c>
    </row>
    <row r="341" spans="1:24" x14ac:dyDescent="0.2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36"/>
        <v>S</v>
      </c>
      <c r="N341">
        <f>IF(J341="",MEDIAN(Fare),J341)</f>
        <v>8.0500000000000007</v>
      </c>
      <c r="O341" s="4">
        <f>IF(F341="",SUMIFS(Ave_Age,Pclass_Age,C341,Sex_Age,E341),F341)</f>
        <v>45</v>
      </c>
      <c r="P341">
        <f t="shared" si="37"/>
        <v>1</v>
      </c>
      <c r="Q341" t="str">
        <f t="shared" si="38"/>
        <v>M</v>
      </c>
      <c r="R341">
        <f t="shared" si="39"/>
        <v>1</v>
      </c>
      <c r="S341">
        <f t="shared" si="40"/>
        <v>1</v>
      </c>
      <c r="T341" t="s">
        <v>1754</v>
      </c>
      <c r="U341" t="str">
        <f>VLOOKUP(T341,Cleaning_title!$A$1:$B$20,2,)</f>
        <v>Mr</v>
      </c>
      <c r="V341" t="str">
        <f t="shared" si="41"/>
        <v xml:space="preserve">xxx </v>
      </c>
      <c r="W341" t="str">
        <f t="shared" si="42"/>
        <v xml:space="preserve">xxx </v>
      </c>
      <c r="X341" t="str">
        <f>VLOOKUP(W341,Cleaned_Ticket!$L$1:$M$37,2,FALSE)</f>
        <v xml:space="preserve">xxx </v>
      </c>
    </row>
    <row r="342" spans="1:24" x14ac:dyDescent="0.2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36"/>
        <v>S</v>
      </c>
      <c r="N342">
        <f>IF(J342="",MEDIAN(Fare),J342)</f>
        <v>35.5</v>
      </c>
      <c r="O342" s="4">
        <f>IF(F342="",SUMIFS(Ave_Age,Pclass_Age,C342,Sex_Age,E342),F342)</f>
        <v>45</v>
      </c>
      <c r="P342">
        <f t="shared" si="37"/>
        <v>1</v>
      </c>
      <c r="Q342" t="str">
        <f t="shared" si="38"/>
        <v>T</v>
      </c>
      <c r="R342">
        <f t="shared" si="39"/>
        <v>1</v>
      </c>
      <c r="S342">
        <f t="shared" si="40"/>
        <v>1</v>
      </c>
      <c r="T342" t="s">
        <v>1754</v>
      </c>
      <c r="U342" t="str">
        <f>VLOOKUP(T342,Cleaning_title!$A$1:$B$20,2,)</f>
        <v>Mr</v>
      </c>
      <c r="V342" t="str">
        <f t="shared" si="41"/>
        <v xml:space="preserve">xxx </v>
      </c>
      <c r="W342" t="str">
        <f t="shared" si="42"/>
        <v xml:space="preserve">xxx </v>
      </c>
      <c r="X342" t="str">
        <f>VLOOKUP(W342,Cleaned_Ticket!$L$1:$M$37,2,FALSE)</f>
        <v xml:space="preserve">xxx </v>
      </c>
    </row>
    <row r="343" spans="1:24" x14ac:dyDescent="0.2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36"/>
        <v>S</v>
      </c>
      <c r="N343">
        <f>IF(J343="",MEDIAN(Fare),J343)</f>
        <v>26</v>
      </c>
      <c r="O343" s="4">
        <f>IF(F343="",SUMIFS(Ave_Age,Pclass_Age,C343,Sex_Age,E343),F343)</f>
        <v>2</v>
      </c>
      <c r="P343">
        <f t="shared" si="37"/>
        <v>1</v>
      </c>
      <c r="Q343" t="str">
        <f t="shared" si="38"/>
        <v>F</v>
      </c>
      <c r="R343">
        <f t="shared" si="39"/>
        <v>3</v>
      </c>
      <c r="S343">
        <f t="shared" si="40"/>
        <v>0</v>
      </c>
      <c r="T343" t="s">
        <v>1757</v>
      </c>
      <c r="U343" t="str">
        <f>VLOOKUP(T343,Cleaning_title!$A$1:$B$20,2,)</f>
        <v>Master</v>
      </c>
      <c r="V343" t="str">
        <f t="shared" si="41"/>
        <v xml:space="preserve">xxx </v>
      </c>
      <c r="W343" t="str">
        <f t="shared" si="42"/>
        <v xml:space="preserve">xxx </v>
      </c>
      <c r="X343" t="str">
        <f>VLOOKUP(W343,Cleaned_Ticket!$L$1:$M$37,2,FALSE)</f>
        <v xml:space="preserve">xxx </v>
      </c>
    </row>
    <row r="344" spans="1:24" x14ac:dyDescent="0.2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36"/>
        <v>S</v>
      </c>
      <c r="N344">
        <f>IF(J344="",MEDIAN(Fare),J344)</f>
        <v>263</v>
      </c>
      <c r="O344" s="4">
        <f>IF(F344="",SUMIFS(Ave_Age,Pclass_Age,C344,Sex_Age,E344),F344)</f>
        <v>24</v>
      </c>
      <c r="P344">
        <f t="shared" si="37"/>
        <v>0</v>
      </c>
      <c r="Q344" t="str">
        <f t="shared" si="38"/>
        <v>C</v>
      </c>
      <c r="R344">
        <f t="shared" si="39"/>
        <v>6</v>
      </c>
      <c r="S344">
        <f t="shared" si="40"/>
        <v>0</v>
      </c>
      <c r="T344" t="s">
        <v>1756</v>
      </c>
      <c r="U344" t="str">
        <f>VLOOKUP(T344,Cleaning_title!$A$1:$B$20,2,)</f>
        <v>Miss</v>
      </c>
      <c r="V344" t="str">
        <f t="shared" si="41"/>
        <v xml:space="preserve">xxx </v>
      </c>
      <c r="W344" t="str">
        <f t="shared" si="42"/>
        <v xml:space="preserve">xxx </v>
      </c>
      <c r="X344" t="str">
        <f>VLOOKUP(W344,Cleaned_Ticket!$L$1:$M$37,2,FALSE)</f>
        <v xml:space="preserve">xxx </v>
      </c>
    </row>
    <row r="345" spans="1:24" x14ac:dyDescent="0.2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36"/>
        <v>S</v>
      </c>
      <c r="N345">
        <f>IF(J345="",MEDIAN(Fare),J345)</f>
        <v>13</v>
      </c>
      <c r="O345" s="4">
        <f>IF(F345="",SUMIFS(Ave_Age,Pclass_Age,C345,Sex_Age,E345),F345)</f>
        <v>28</v>
      </c>
      <c r="P345">
        <f t="shared" si="37"/>
        <v>1</v>
      </c>
      <c r="Q345" t="str">
        <f t="shared" si="38"/>
        <v>M</v>
      </c>
      <c r="R345">
        <f t="shared" si="39"/>
        <v>1</v>
      </c>
      <c r="S345">
        <f t="shared" si="40"/>
        <v>1</v>
      </c>
      <c r="T345" t="s">
        <v>1754</v>
      </c>
      <c r="U345" t="str">
        <f>VLOOKUP(T345,Cleaning_title!$A$1:$B$20,2,)</f>
        <v>Mr</v>
      </c>
      <c r="V345" t="str">
        <f t="shared" si="41"/>
        <v xml:space="preserve">xxx </v>
      </c>
      <c r="W345" t="str">
        <f t="shared" si="42"/>
        <v xml:space="preserve">xxx </v>
      </c>
      <c r="X345" t="str">
        <f>VLOOKUP(W345,Cleaned_Ticket!$L$1:$M$37,2,FALSE)</f>
        <v xml:space="preserve">xxx </v>
      </c>
    </row>
    <row r="346" spans="1:24" x14ac:dyDescent="0.2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36"/>
        <v>S</v>
      </c>
      <c r="N346">
        <f>IF(J346="",MEDIAN(Fare),J346)</f>
        <v>13</v>
      </c>
      <c r="O346" s="4">
        <f>IF(F346="",SUMIFS(Ave_Age,Pclass_Age,C346,Sex_Age,E346),F346)</f>
        <v>25</v>
      </c>
      <c r="P346">
        <f t="shared" si="37"/>
        <v>1</v>
      </c>
      <c r="Q346" t="str">
        <f t="shared" si="38"/>
        <v>M</v>
      </c>
      <c r="R346">
        <f t="shared" si="39"/>
        <v>1</v>
      </c>
      <c r="S346">
        <f t="shared" si="40"/>
        <v>1</v>
      </c>
      <c r="T346" t="s">
        <v>1754</v>
      </c>
      <c r="U346" t="str">
        <f>VLOOKUP(T346,Cleaning_title!$A$1:$B$20,2,)</f>
        <v>Mr</v>
      </c>
      <c r="V346" t="str">
        <f t="shared" si="41"/>
        <v xml:space="preserve">xxx </v>
      </c>
      <c r="W346" t="str">
        <f t="shared" si="42"/>
        <v xml:space="preserve">xxx </v>
      </c>
      <c r="X346" t="str">
        <f>VLOOKUP(W346,Cleaned_Ticket!$L$1:$M$37,2,FALSE)</f>
        <v xml:space="preserve">xxx </v>
      </c>
    </row>
    <row r="347" spans="1:24" x14ac:dyDescent="0.2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36"/>
        <v>S</v>
      </c>
      <c r="N347">
        <f>IF(J347="",MEDIAN(Fare),J347)</f>
        <v>13</v>
      </c>
      <c r="O347" s="4">
        <f>IF(F347="",SUMIFS(Ave_Age,Pclass_Age,C347,Sex_Age,E347),F347)</f>
        <v>36</v>
      </c>
      <c r="P347">
        <f t="shared" si="37"/>
        <v>1</v>
      </c>
      <c r="Q347" t="str">
        <f t="shared" si="38"/>
        <v>M</v>
      </c>
      <c r="R347">
        <f t="shared" si="39"/>
        <v>1</v>
      </c>
      <c r="S347">
        <f t="shared" si="40"/>
        <v>1</v>
      </c>
      <c r="T347" t="s">
        <v>1754</v>
      </c>
      <c r="U347" t="str">
        <f>VLOOKUP(T347,Cleaning_title!$A$1:$B$20,2,)</f>
        <v>Mr</v>
      </c>
      <c r="V347" t="str">
        <f t="shared" si="41"/>
        <v xml:space="preserve">xxx </v>
      </c>
      <c r="W347" t="str">
        <f t="shared" si="42"/>
        <v xml:space="preserve">xxx </v>
      </c>
      <c r="X347" t="str">
        <f>VLOOKUP(W347,Cleaned_Ticket!$L$1:$M$37,2,FALSE)</f>
        <v xml:space="preserve">xxx </v>
      </c>
    </row>
    <row r="348" spans="1:24" x14ac:dyDescent="0.2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36"/>
        <v>S</v>
      </c>
      <c r="N348">
        <f>IF(J348="",MEDIAN(Fare),J348)</f>
        <v>13</v>
      </c>
      <c r="O348" s="4">
        <f>IF(F348="",SUMIFS(Ave_Age,Pclass_Age,C348,Sex_Age,E348),F348)</f>
        <v>24</v>
      </c>
      <c r="P348">
        <f t="shared" si="37"/>
        <v>0</v>
      </c>
      <c r="Q348" t="str">
        <f t="shared" si="38"/>
        <v>F</v>
      </c>
      <c r="R348">
        <f t="shared" si="39"/>
        <v>1</v>
      </c>
      <c r="S348">
        <f t="shared" si="40"/>
        <v>1</v>
      </c>
      <c r="T348" t="s">
        <v>1756</v>
      </c>
      <c r="U348" t="str">
        <f>VLOOKUP(T348,Cleaning_title!$A$1:$B$20,2,)</f>
        <v>Miss</v>
      </c>
      <c r="V348" t="str">
        <f t="shared" si="41"/>
        <v xml:space="preserve">xxx </v>
      </c>
      <c r="W348" t="str">
        <f t="shared" si="42"/>
        <v xml:space="preserve">xxx </v>
      </c>
      <c r="X348" t="str">
        <f>VLOOKUP(W348,Cleaned_Ticket!$L$1:$M$37,2,FALSE)</f>
        <v xml:space="preserve">xxx </v>
      </c>
    </row>
    <row r="349" spans="1:24" x14ac:dyDescent="0.2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36"/>
        <v>S</v>
      </c>
      <c r="N349">
        <f>IF(J349="",MEDIAN(Fare),J349)</f>
        <v>13</v>
      </c>
      <c r="O349" s="4">
        <f>IF(F349="",SUMIFS(Ave_Age,Pclass_Age,C349,Sex_Age,E349),F349)</f>
        <v>40</v>
      </c>
      <c r="P349">
        <f t="shared" si="37"/>
        <v>0</v>
      </c>
      <c r="Q349" t="str">
        <f t="shared" si="38"/>
        <v>M</v>
      </c>
      <c r="R349">
        <f t="shared" si="39"/>
        <v>1</v>
      </c>
      <c r="S349">
        <f t="shared" si="40"/>
        <v>1</v>
      </c>
      <c r="T349" t="s">
        <v>1756</v>
      </c>
      <c r="U349" t="str">
        <f>VLOOKUP(T349,Cleaning_title!$A$1:$B$20,2,)</f>
        <v>Miss</v>
      </c>
      <c r="V349" t="str">
        <f t="shared" si="41"/>
        <v xml:space="preserve">xxx </v>
      </c>
      <c r="W349" t="str">
        <f t="shared" si="42"/>
        <v xml:space="preserve">xxx </v>
      </c>
      <c r="X349" t="str">
        <f>VLOOKUP(W349,Cleaned_Ticket!$L$1:$M$37,2,FALSE)</f>
        <v xml:space="preserve">xxx </v>
      </c>
    </row>
    <row r="350" spans="1:24" x14ac:dyDescent="0.2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36"/>
        <v>S</v>
      </c>
      <c r="N350">
        <f>IF(J350="",MEDIAN(Fare),J350)</f>
        <v>16.100000000000001</v>
      </c>
      <c r="O350" s="4">
        <f>IF(F350="",SUMIFS(Ave_Age,Pclass_Age,C350,Sex_Age,E350),F350)</f>
        <v>22.185328947368422</v>
      </c>
      <c r="P350">
        <f t="shared" si="37"/>
        <v>0</v>
      </c>
      <c r="Q350" t="str">
        <f t="shared" si="38"/>
        <v>M</v>
      </c>
      <c r="R350">
        <f t="shared" si="39"/>
        <v>2</v>
      </c>
      <c r="S350">
        <f t="shared" si="40"/>
        <v>0</v>
      </c>
      <c r="T350" t="s">
        <v>1755</v>
      </c>
      <c r="U350" t="str">
        <f>VLOOKUP(T350,Cleaning_title!$A$1:$B$20,2,)</f>
        <v>Mrs</v>
      </c>
      <c r="V350" t="str">
        <f t="shared" si="41"/>
        <v xml:space="preserve">xxx </v>
      </c>
      <c r="W350" t="str">
        <f t="shared" si="42"/>
        <v xml:space="preserve">xxx </v>
      </c>
      <c r="X350" t="str">
        <f>VLOOKUP(W350,Cleaned_Ticket!$L$1:$M$37,2,FALSE)</f>
        <v xml:space="preserve">xxx </v>
      </c>
    </row>
    <row r="351" spans="1:24" x14ac:dyDescent="0.2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36"/>
        <v>S</v>
      </c>
      <c r="N351">
        <f>IF(J351="",MEDIAN(Fare),J351)</f>
        <v>15.9</v>
      </c>
      <c r="O351" s="4">
        <f>IF(F351="",SUMIFS(Ave_Age,Pclass_Age,C351,Sex_Age,E351),F351)</f>
        <v>3</v>
      </c>
      <c r="P351">
        <f t="shared" si="37"/>
        <v>1</v>
      </c>
      <c r="Q351" t="str">
        <f t="shared" si="38"/>
        <v>M</v>
      </c>
      <c r="R351">
        <f t="shared" si="39"/>
        <v>3</v>
      </c>
      <c r="S351">
        <f t="shared" si="40"/>
        <v>0</v>
      </c>
      <c r="T351" t="s">
        <v>1757</v>
      </c>
      <c r="U351" t="str">
        <f>VLOOKUP(T351,Cleaning_title!$A$1:$B$20,2,)</f>
        <v>Master</v>
      </c>
      <c r="V351" t="str">
        <f t="shared" si="41"/>
        <v>CA 37671</v>
      </c>
      <c r="W351" t="str">
        <f t="shared" si="42"/>
        <v xml:space="preserve">CA </v>
      </c>
      <c r="X351" t="str">
        <f>VLOOKUP(W351,Cleaned_Ticket!$L$1:$M$37,2,FALSE)</f>
        <v xml:space="preserve">CA </v>
      </c>
    </row>
    <row r="352" spans="1:24" x14ac:dyDescent="0.2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36"/>
        <v>S</v>
      </c>
      <c r="N352">
        <f>IF(J352="",MEDIAN(Fare),J352)</f>
        <v>8.6624999999999996</v>
      </c>
      <c r="O352" s="4">
        <f>IF(F352="",SUMIFS(Ave_Age,Pclass_Age,C352,Sex_Age,E352),F352)</f>
        <v>42</v>
      </c>
      <c r="P352">
        <f t="shared" si="37"/>
        <v>1</v>
      </c>
      <c r="Q352" t="str">
        <f t="shared" si="38"/>
        <v>M</v>
      </c>
      <c r="R352">
        <f t="shared" si="39"/>
        <v>1</v>
      </c>
      <c r="S352">
        <f t="shared" si="40"/>
        <v>1</v>
      </c>
      <c r="T352" t="s">
        <v>1754</v>
      </c>
      <c r="U352" t="str">
        <f>VLOOKUP(T352,Cleaning_title!$A$1:$B$20,2,)</f>
        <v>Mr</v>
      </c>
      <c r="V352" t="str">
        <f t="shared" si="41"/>
        <v xml:space="preserve">xxx </v>
      </c>
      <c r="W352" t="str">
        <f t="shared" si="42"/>
        <v xml:space="preserve">xxx </v>
      </c>
      <c r="X352" t="str">
        <f>VLOOKUP(W352,Cleaned_Ticket!$L$1:$M$37,2,FALSE)</f>
        <v xml:space="preserve">xxx </v>
      </c>
    </row>
    <row r="353" spans="1:24" x14ac:dyDescent="0.2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36"/>
        <v>S</v>
      </c>
      <c r="N353">
        <f>IF(J353="",MEDIAN(Fare),J353)</f>
        <v>9.2249999999999996</v>
      </c>
      <c r="O353" s="4">
        <f>IF(F353="",SUMIFS(Ave_Age,Pclass_Age,C353,Sex_Age,E353),F353)</f>
        <v>23</v>
      </c>
      <c r="P353">
        <f t="shared" si="37"/>
        <v>1</v>
      </c>
      <c r="Q353" t="str">
        <f t="shared" si="38"/>
        <v>M</v>
      </c>
      <c r="R353">
        <f t="shared" si="39"/>
        <v>1</v>
      </c>
      <c r="S353">
        <f t="shared" si="40"/>
        <v>1</v>
      </c>
      <c r="T353" t="s">
        <v>1754</v>
      </c>
      <c r="U353" t="str">
        <f>VLOOKUP(T353,Cleaning_title!$A$1:$B$20,2,)</f>
        <v>Mr</v>
      </c>
      <c r="V353" t="str">
        <f t="shared" si="41"/>
        <v xml:space="preserve">xxx </v>
      </c>
      <c r="W353" t="str">
        <f t="shared" si="42"/>
        <v xml:space="preserve">xxx </v>
      </c>
      <c r="X353" t="str">
        <f>VLOOKUP(W353,Cleaned_Ticket!$L$1:$M$37,2,FALSE)</f>
        <v xml:space="preserve">xxx </v>
      </c>
    </row>
    <row r="354" spans="1:24" x14ac:dyDescent="0.2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36"/>
        <v>S</v>
      </c>
      <c r="N354">
        <f>IF(J354="",MEDIAN(Fare),J354)</f>
        <v>35</v>
      </c>
      <c r="O354" s="4">
        <f>IF(F354="",SUMIFS(Ave_Age,Pclass_Age,C354,Sex_Age,E354),F354)</f>
        <v>41.029271523178807</v>
      </c>
      <c r="P354">
        <f t="shared" si="37"/>
        <v>1</v>
      </c>
      <c r="Q354" t="str">
        <f t="shared" si="38"/>
        <v>C</v>
      </c>
      <c r="R354">
        <f t="shared" si="39"/>
        <v>1</v>
      </c>
      <c r="S354">
        <f t="shared" si="40"/>
        <v>1</v>
      </c>
      <c r="T354" t="s">
        <v>1754</v>
      </c>
      <c r="U354" t="str">
        <f>VLOOKUP(T354,Cleaning_title!$A$1:$B$20,2,)</f>
        <v>Mr</v>
      </c>
      <c r="V354" t="str">
        <f t="shared" si="41"/>
        <v xml:space="preserve">xxx </v>
      </c>
      <c r="W354" t="str">
        <f t="shared" si="42"/>
        <v xml:space="preserve">xxx </v>
      </c>
      <c r="X354" t="str">
        <f>VLOOKUP(W354,Cleaned_Ticket!$L$1:$M$37,2,FALSE)</f>
        <v xml:space="preserve">xxx </v>
      </c>
    </row>
    <row r="355" spans="1:24" x14ac:dyDescent="0.2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36"/>
        <v>C</v>
      </c>
      <c r="N355">
        <f>IF(J355="",MEDIAN(Fare),J355)</f>
        <v>7.2291999999999996</v>
      </c>
      <c r="O355" s="4">
        <f>IF(F355="",SUMIFS(Ave_Age,Pclass_Age,C355,Sex_Age,E355),F355)</f>
        <v>15</v>
      </c>
      <c r="P355">
        <f t="shared" si="37"/>
        <v>1</v>
      </c>
      <c r="Q355" t="str">
        <f t="shared" si="38"/>
        <v>M</v>
      </c>
      <c r="R355">
        <f t="shared" si="39"/>
        <v>3</v>
      </c>
      <c r="S355">
        <f t="shared" si="40"/>
        <v>0</v>
      </c>
      <c r="T355" t="s">
        <v>1754</v>
      </c>
      <c r="U355" t="str">
        <f>VLOOKUP(T355,Cleaning_title!$A$1:$B$20,2,)</f>
        <v>Mr</v>
      </c>
      <c r="V355" t="str">
        <f t="shared" si="41"/>
        <v xml:space="preserve">xxx </v>
      </c>
      <c r="W355" t="str">
        <f t="shared" si="42"/>
        <v xml:space="preserve">xxx </v>
      </c>
      <c r="X355" t="str">
        <f>VLOOKUP(W355,Cleaned_Ticket!$L$1:$M$37,2,FALSE)</f>
        <v xml:space="preserve">xxx </v>
      </c>
    </row>
    <row r="356" spans="1:24" x14ac:dyDescent="0.2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36"/>
        <v>S</v>
      </c>
      <c r="N356">
        <f>IF(J356="",MEDIAN(Fare),J356)</f>
        <v>17.8</v>
      </c>
      <c r="O356" s="4">
        <f>IF(F356="",SUMIFS(Ave_Age,Pclass_Age,C356,Sex_Age,E356),F356)</f>
        <v>25</v>
      </c>
      <c r="P356">
        <f t="shared" si="37"/>
        <v>1</v>
      </c>
      <c r="Q356" t="str">
        <f t="shared" si="38"/>
        <v>M</v>
      </c>
      <c r="R356">
        <f t="shared" si="39"/>
        <v>2</v>
      </c>
      <c r="S356">
        <f t="shared" si="40"/>
        <v>0</v>
      </c>
      <c r="T356" t="s">
        <v>1754</v>
      </c>
      <c r="U356" t="str">
        <f>VLOOKUP(T356,Cleaning_title!$A$1:$B$20,2,)</f>
        <v>Mr</v>
      </c>
      <c r="V356" t="str">
        <f t="shared" si="41"/>
        <v xml:space="preserve">xxx </v>
      </c>
      <c r="W356" t="str">
        <f t="shared" si="42"/>
        <v xml:space="preserve">xxx </v>
      </c>
      <c r="X356" t="str">
        <f>VLOOKUP(W356,Cleaned_Ticket!$L$1:$M$37,2,FALSE)</f>
        <v xml:space="preserve">xxx </v>
      </c>
    </row>
    <row r="357" spans="1:24" x14ac:dyDescent="0.2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36"/>
        <v>C</v>
      </c>
      <c r="N357">
        <f>IF(J357="",MEDIAN(Fare),J357)</f>
        <v>7.2249999999999996</v>
      </c>
      <c r="O357" s="4">
        <f>IF(F357="",SUMIFS(Ave_Age,Pclass_Age,C357,Sex_Age,E357),F357)</f>
        <v>25.962263610315187</v>
      </c>
      <c r="P357">
        <f t="shared" si="37"/>
        <v>1</v>
      </c>
      <c r="Q357" t="str">
        <f t="shared" si="38"/>
        <v>M</v>
      </c>
      <c r="R357">
        <f t="shared" si="39"/>
        <v>1</v>
      </c>
      <c r="S357">
        <f t="shared" si="40"/>
        <v>1</v>
      </c>
      <c r="T357" t="s">
        <v>1754</v>
      </c>
      <c r="U357" t="str">
        <f>VLOOKUP(T357,Cleaning_title!$A$1:$B$20,2,)</f>
        <v>Mr</v>
      </c>
      <c r="V357" t="str">
        <f t="shared" si="41"/>
        <v xml:space="preserve">xxx </v>
      </c>
      <c r="W357" t="str">
        <f t="shared" si="42"/>
        <v xml:space="preserve">xxx </v>
      </c>
      <c r="X357" t="str">
        <f>VLOOKUP(W357,Cleaned_Ticket!$L$1:$M$37,2,FALSE)</f>
        <v xml:space="preserve">xxx </v>
      </c>
    </row>
    <row r="358" spans="1:24" x14ac:dyDescent="0.2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36"/>
        <v>S</v>
      </c>
      <c r="N358">
        <f>IF(J358="",MEDIAN(Fare),J358)</f>
        <v>9.5</v>
      </c>
      <c r="O358" s="4">
        <f>IF(F358="",SUMIFS(Ave_Age,Pclass_Age,C358,Sex_Age,E358),F358)</f>
        <v>28</v>
      </c>
      <c r="P358">
        <f t="shared" si="37"/>
        <v>1</v>
      </c>
      <c r="Q358" t="str">
        <f t="shared" si="38"/>
        <v>M</v>
      </c>
      <c r="R358">
        <f t="shared" si="39"/>
        <v>1</v>
      </c>
      <c r="S358">
        <f t="shared" si="40"/>
        <v>1</v>
      </c>
      <c r="T358" t="s">
        <v>1754</v>
      </c>
      <c r="U358" t="str">
        <f>VLOOKUP(T358,Cleaning_title!$A$1:$B$20,2,)</f>
        <v>Mr</v>
      </c>
      <c r="V358" t="str">
        <f t="shared" si="41"/>
        <v xml:space="preserve">xxx </v>
      </c>
      <c r="W358" t="str">
        <f t="shared" si="42"/>
        <v xml:space="preserve">xxx </v>
      </c>
      <c r="X358" t="str">
        <f>VLOOKUP(W358,Cleaned_Ticket!$L$1:$M$37,2,FALSE)</f>
        <v xml:space="preserve">xxx </v>
      </c>
    </row>
    <row r="359" spans="1:24" x14ac:dyDescent="0.2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36"/>
        <v>S</v>
      </c>
      <c r="N359">
        <f>IF(J359="",MEDIAN(Fare),J359)</f>
        <v>55</v>
      </c>
      <c r="O359" s="4">
        <f>IF(F359="",SUMIFS(Ave_Age,Pclass_Age,C359,Sex_Age,E359),F359)</f>
        <v>22</v>
      </c>
      <c r="P359">
        <f t="shared" si="37"/>
        <v>0</v>
      </c>
      <c r="Q359" t="str">
        <f t="shared" si="38"/>
        <v>E</v>
      </c>
      <c r="R359">
        <f t="shared" si="39"/>
        <v>2</v>
      </c>
      <c r="S359">
        <f t="shared" si="40"/>
        <v>0</v>
      </c>
      <c r="T359" t="s">
        <v>1756</v>
      </c>
      <c r="U359" t="str">
        <f>VLOOKUP(T359,Cleaning_title!$A$1:$B$20,2,)</f>
        <v>Miss</v>
      </c>
      <c r="V359" t="str">
        <f t="shared" si="41"/>
        <v xml:space="preserve">xxx </v>
      </c>
      <c r="W359" t="str">
        <f t="shared" si="42"/>
        <v xml:space="preserve">xxx </v>
      </c>
      <c r="X359" t="str">
        <f>VLOOKUP(W359,Cleaned_Ticket!$L$1:$M$37,2,FALSE)</f>
        <v xml:space="preserve">xxx </v>
      </c>
    </row>
    <row r="360" spans="1:24" x14ac:dyDescent="0.2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36"/>
        <v>S</v>
      </c>
      <c r="N360">
        <f>IF(J360="",MEDIAN(Fare),J360)</f>
        <v>13</v>
      </c>
      <c r="O360" s="4">
        <f>IF(F360="",SUMIFS(Ave_Age,Pclass_Age,C360,Sex_Age,E360),F360)</f>
        <v>38</v>
      </c>
      <c r="P360">
        <f t="shared" si="37"/>
        <v>0</v>
      </c>
      <c r="Q360" t="str">
        <f t="shared" si="38"/>
        <v>M</v>
      </c>
      <c r="R360">
        <f t="shared" si="39"/>
        <v>1</v>
      </c>
      <c r="S360">
        <f t="shared" si="40"/>
        <v>1</v>
      </c>
      <c r="T360" t="s">
        <v>1756</v>
      </c>
      <c r="U360" t="str">
        <f>VLOOKUP(T360,Cleaning_title!$A$1:$B$20,2,)</f>
        <v>Miss</v>
      </c>
      <c r="V360" t="str">
        <f t="shared" si="41"/>
        <v xml:space="preserve">xxx </v>
      </c>
      <c r="W360" t="str">
        <f t="shared" si="42"/>
        <v xml:space="preserve">xxx </v>
      </c>
      <c r="X360" t="str">
        <f>VLOOKUP(W360,Cleaned_Ticket!$L$1:$M$37,2,FALSE)</f>
        <v xml:space="preserve">xxx </v>
      </c>
    </row>
    <row r="361" spans="1:24" x14ac:dyDescent="0.2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36"/>
        <v>Q</v>
      </c>
      <c r="N361">
        <f>IF(J361="",MEDIAN(Fare),J361)</f>
        <v>7.8792</v>
      </c>
      <c r="O361" s="4">
        <f>IF(F361="",SUMIFS(Ave_Age,Pclass_Age,C361,Sex_Age,E361),F361)</f>
        <v>22.185328947368422</v>
      </c>
      <c r="P361">
        <f t="shared" si="37"/>
        <v>0</v>
      </c>
      <c r="Q361" t="str">
        <f t="shared" si="38"/>
        <v>M</v>
      </c>
      <c r="R361">
        <f t="shared" si="39"/>
        <v>1</v>
      </c>
      <c r="S361">
        <f t="shared" si="40"/>
        <v>1</v>
      </c>
      <c r="T361" t="s">
        <v>1756</v>
      </c>
      <c r="U361" t="str">
        <f>VLOOKUP(T361,Cleaning_title!$A$1:$B$20,2,)</f>
        <v>Miss</v>
      </c>
      <c r="V361" t="str">
        <f t="shared" si="41"/>
        <v xml:space="preserve">xxx </v>
      </c>
      <c r="W361" t="str">
        <f t="shared" si="42"/>
        <v xml:space="preserve">xxx </v>
      </c>
      <c r="X361" t="str">
        <f>VLOOKUP(W361,Cleaned_Ticket!$L$1:$M$37,2,FALSE)</f>
        <v xml:space="preserve">xxx </v>
      </c>
    </row>
    <row r="362" spans="1:24" x14ac:dyDescent="0.2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36"/>
        <v>Q</v>
      </c>
      <c r="N362">
        <f>IF(J362="",MEDIAN(Fare),J362)</f>
        <v>7.8792</v>
      </c>
      <c r="O362" s="4">
        <f>IF(F362="",SUMIFS(Ave_Age,Pclass_Age,C362,Sex_Age,E362),F362)</f>
        <v>22.185328947368422</v>
      </c>
      <c r="P362">
        <f t="shared" si="37"/>
        <v>0</v>
      </c>
      <c r="Q362" t="str">
        <f t="shared" si="38"/>
        <v>M</v>
      </c>
      <c r="R362">
        <f t="shared" si="39"/>
        <v>1</v>
      </c>
      <c r="S362">
        <f t="shared" si="40"/>
        <v>1</v>
      </c>
      <c r="T362" t="s">
        <v>1756</v>
      </c>
      <c r="U362" t="str">
        <f>VLOOKUP(T362,Cleaning_title!$A$1:$B$20,2,)</f>
        <v>Miss</v>
      </c>
      <c r="V362" t="str">
        <f t="shared" si="41"/>
        <v xml:space="preserve">xxx </v>
      </c>
      <c r="W362" t="str">
        <f t="shared" si="42"/>
        <v xml:space="preserve">xxx </v>
      </c>
      <c r="X362" t="str">
        <f>VLOOKUP(W362,Cleaned_Ticket!$L$1:$M$37,2,FALSE)</f>
        <v xml:space="preserve">xxx </v>
      </c>
    </row>
    <row r="363" spans="1:24" x14ac:dyDescent="0.2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36"/>
        <v>S</v>
      </c>
      <c r="N363">
        <f>IF(J363="",MEDIAN(Fare),J363)</f>
        <v>27.9</v>
      </c>
      <c r="O363" s="4">
        <f>IF(F363="",SUMIFS(Ave_Age,Pclass_Age,C363,Sex_Age,E363),F363)</f>
        <v>40</v>
      </c>
      <c r="P363">
        <f t="shared" si="37"/>
        <v>1</v>
      </c>
      <c r="Q363" t="str">
        <f t="shared" si="38"/>
        <v>M</v>
      </c>
      <c r="R363">
        <f t="shared" si="39"/>
        <v>6</v>
      </c>
      <c r="S363">
        <f t="shared" si="40"/>
        <v>0</v>
      </c>
      <c r="T363" t="s">
        <v>1754</v>
      </c>
      <c r="U363" t="str">
        <f>VLOOKUP(T363,Cleaning_title!$A$1:$B$20,2,)</f>
        <v>Mr</v>
      </c>
      <c r="V363" t="str">
        <f t="shared" si="41"/>
        <v xml:space="preserve">xxx </v>
      </c>
      <c r="W363" t="str">
        <f t="shared" si="42"/>
        <v xml:space="preserve">xxx </v>
      </c>
      <c r="X363" t="str">
        <f>VLOOKUP(W363,Cleaned_Ticket!$L$1:$M$37,2,FALSE)</f>
        <v xml:space="preserve">xxx </v>
      </c>
    </row>
    <row r="364" spans="1:24" x14ac:dyDescent="0.2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36"/>
        <v>C</v>
      </c>
      <c r="N364">
        <f>IF(J364="",MEDIAN(Fare),J364)</f>
        <v>27.720800000000001</v>
      </c>
      <c r="O364" s="4">
        <f>IF(F364="",SUMIFS(Ave_Age,Pclass_Age,C364,Sex_Age,E364),F364)</f>
        <v>29</v>
      </c>
      <c r="P364">
        <f t="shared" si="37"/>
        <v>1</v>
      </c>
      <c r="Q364" t="str">
        <f t="shared" si="38"/>
        <v>M</v>
      </c>
      <c r="R364">
        <f t="shared" si="39"/>
        <v>2</v>
      </c>
      <c r="S364">
        <f t="shared" si="40"/>
        <v>0</v>
      </c>
      <c r="T364" t="s">
        <v>1754</v>
      </c>
      <c r="U364" t="str">
        <f>VLOOKUP(T364,Cleaning_title!$A$1:$B$20,2,)</f>
        <v>Mr</v>
      </c>
      <c r="V364" t="str">
        <f t="shared" si="41"/>
        <v>SCPARIS 2167</v>
      </c>
      <c r="W364" t="str">
        <f t="shared" si="42"/>
        <v xml:space="preserve">SCPARIS </v>
      </c>
      <c r="X364" t="str">
        <f>VLOOKUP(W364,Cleaned_Ticket!$L$1:$M$37,2,FALSE)</f>
        <v xml:space="preserve">SCParis </v>
      </c>
    </row>
    <row r="365" spans="1:24" x14ac:dyDescent="0.2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36"/>
        <v>C</v>
      </c>
      <c r="N365">
        <f>IF(J365="",MEDIAN(Fare),J365)</f>
        <v>14.4542</v>
      </c>
      <c r="O365" s="4">
        <f>IF(F365="",SUMIFS(Ave_Age,Pclass_Age,C365,Sex_Age,E365),F365)</f>
        <v>45</v>
      </c>
      <c r="P365">
        <f t="shared" si="37"/>
        <v>0</v>
      </c>
      <c r="Q365" t="str">
        <f t="shared" si="38"/>
        <v>M</v>
      </c>
      <c r="R365">
        <f t="shared" si="39"/>
        <v>2</v>
      </c>
      <c r="S365">
        <f t="shared" si="40"/>
        <v>0</v>
      </c>
      <c r="T365" t="s">
        <v>1755</v>
      </c>
      <c r="U365" t="str">
        <f>VLOOKUP(T365,Cleaning_title!$A$1:$B$20,2,)</f>
        <v>Mrs</v>
      </c>
      <c r="V365" t="str">
        <f t="shared" si="41"/>
        <v xml:space="preserve">xxx </v>
      </c>
      <c r="W365" t="str">
        <f t="shared" si="42"/>
        <v xml:space="preserve">xxx </v>
      </c>
      <c r="X365" t="str">
        <f>VLOOKUP(W365,Cleaned_Ticket!$L$1:$M$37,2,FALSE)</f>
        <v xml:space="preserve">xxx </v>
      </c>
    </row>
    <row r="366" spans="1:24" x14ac:dyDescent="0.2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36"/>
        <v>S</v>
      </c>
      <c r="N366">
        <f>IF(J366="",MEDIAN(Fare),J366)</f>
        <v>7.05</v>
      </c>
      <c r="O366" s="4">
        <f>IF(F366="",SUMIFS(Ave_Age,Pclass_Age,C366,Sex_Age,E366),F366)</f>
        <v>35</v>
      </c>
      <c r="P366">
        <f t="shared" si="37"/>
        <v>1</v>
      </c>
      <c r="Q366" t="str">
        <f t="shared" si="38"/>
        <v>M</v>
      </c>
      <c r="R366">
        <f t="shared" si="39"/>
        <v>1</v>
      </c>
      <c r="S366">
        <f t="shared" si="40"/>
        <v>1</v>
      </c>
      <c r="T366" t="s">
        <v>1754</v>
      </c>
      <c r="U366" t="str">
        <f>VLOOKUP(T366,Cleaning_title!$A$1:$B$20,2,)</f>
        <v>Mr</v>
      </c>
      <c r="V366" t="str">
        <f t="shared" si="41"/>
        <v>SOTONOQ 3101310</v>
      </c>
      <c r="W366" t="str">
        <f t="shared" si="42"/>
        <v xml:space="preserve">SOTONOQ </v>
      </c>
      <c r="X366" t="str">
        <f>VLOOKUP(W366,Cleaned_Ticket!$L$1:$M$37,2,FALSE)</f>
        <v xml:space="preserve">SOTONOQ </v>
      </c>
    </row>
    <row r="367" spans="1:24" x14ac:dyDescent="0.2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36"/>
        <v>Q</v>
      </c>
      <c r="N367">
        <f>IF(J367="",MEDIAN(Fare),J367)</f>
        <v>15.5</v>
      </c>
      <c r="O367" s="4">
        <f>IF(F367="",SUMIFS(Ave_Age,Pclass_Age,C367,Sex_Age,E367),F367)</f>
        <v>25.962263610315187</v>
      </c>
      <c r="P367">
        <f t="shared" si="37"/>
        <v>1</v>
      </c>
      <c r="Q367" t="str">
        <f t="shared" si="38"/>
        <v>M</v>
      </c>
      <c r="R367">
        <f t="shared" si="39"/>
        <v>2</v>
      </c>
      <c r="S367">
        <f t="shared" si="40"/>
        <v>0</v>
      </c>
      <c r="T367" t="s">
        <v>1754</v>
      </c>
      <c r="U367" t="str">
        <f>VLOOKUP(T367,Cleaning_title!$A$1:$B$20,2,)</f>
        <v>Mr</v>
      </c>
      <c r="V367" t="str">
        <f t="shared" si="41"/>
        <v xml:space="preserve">xxx </v>
      </c>
      <c r="W367" t="str">
        <f t="shared" si="42"/>
        <v xml:space="preserve">xxx </v>
      </c>
      <c r="X367" t="str">
        <f>VLOOKUP(W367,Cleaned_Ticket!$L$1:$M$37,2,FALSE)</f>
        <v xml:space="preserve">xxx </v>
      </c>
    </row>
    <row r="368" spans="1:24" x14ac:dyDescent="0.2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36"/>
        <v>S</v>
      </c>
      <c r="N368">
        <f>IF(J368="",MEDIAN(Fare),J368)</f>
        <v>7.25</v>
      </c>
      <c r="O368" s="4">
        <f>IF(F368="",SUMIFS(Ave_Age,Pclass_Age,C368,Sex_Age,E368),F368)</f>
        <v>30</v>
      </c>
      <c r="P368">
        <f t="shared" si="37"/>
        <v>1</v>
      </c>
      <c r="Q368" t="str">
        <f t="shared" si="38"/>
        <v>M</v>
      </c>
      <c r="R368">
        <f t="shared" si="39"/>
        <v>1</v>
      </c>
      <c r="S368">
        <f t="shared" si="40"/>
        <v>1</v>
      </c>
      <c r="T368" t="s">
        <v>1754</v>
      </c>
      <c r="U368" t="str">
        <f>VLOOKUP(T368,Cleaning_title!$A$1:$B$20,2,)</f>
        <v>Mr</v>
      </c>
      <c r="V368" t="str">
        <f t="shared" si="41"/>
        <v>C 7076</v>
      </c>
      <c r="W368" t="str">
        <f t="shared" si="42"/>
        <v xml:space="preserve">C </v>
      </c>
      <c r="X368" t="str">
        <f>VLOOKUP(W368,Cleaned_Ticket!$L$1:$M$37,2,FALSE)</f>
        <v xml:space="preserve">C </v>
      </c>
    </row>
    <row r="369" spans="1:24" x14ac:dyDescent="0.2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36"/>
        <v>C</v>
      </c>
      <c r="N369">
        <f>IF(J369="",MEDIAN(Fare),J369)</f>
        <v>75.25</v>
      </c>
      <c r="O369" s="4">
        <f>IF(F369="",SUMIFS(Ave_Age,Pclass_Age,C369,Sex_Age,E369),F369)</f>
        <v>60</v>
      </c>
      <c r="P369">
        <f t="shared" si="37"/>
        <v>0</v>
      </c>
      <c r="Q369" t="str">
        <f t="shared" si="38"/>
        <v>D</v>
      </c>
      <c r="R369">
        <f t="shared" si="39"/>
        <v>2</v>
      </c>
      <c r="S369">
        <f t="shared" si="40"/>
        <v>0</v>
      </c>
      <c r="T369" t="s">
        <v>1755</v>
      </c>
      <c r="U369" t="str">
        <f>VLOOKUP(T369,Cleaning_title!$A$1:$B$20,2,)</f>
        <v>Mrs</v>
      </c>
      <c r="V369" t="str">
        <f t="shared" si="41"/>
        <v xml:space="preserve">xxx </v>
      </c>
      <c r="W369" t="str">
        <f t="shared" si="42"/>
        <v xml:space="preserve">xxx </v>
      </c>
      <c r="X369" t="str">
        <f>VLOOKUP(W369,Cleaned_Ticket!$L$1:$M$37,2,FALSE)</f>
        <v xml:space="preserve">xxx </v>
      </c>
    </row>
    <row r="370" spans="1:24" x14ac:dyDescent="0.2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36"/>
        <v>C</v>
      </c>
      <c r="N370">
        <f>IF(J370="",MEDIAN(Fare),J370)</f>
        <v>7.2291999999999996</v>
      </c>
      <c r="O370" s="4">
        <f>IF(F370="",SUMIFS(Ave_Age,Pclass_Age,C370,Sex_Age,E370),F370)</f>
        <v>22.185328947368422</v>
      </c>
      <c r="P370">
        <f t="shared" si="37"/>
        <v>0</v>
      </c>
      <c r="Q370" t="str">
        <f t="shared" si="38"/>
        <v>M</v>
      </c>
      <c r="R370">
        <f t="shared" si="39"/>
        <v>1</v>
      </c>
      <c r="S370">
        <f t="shared" si="40"/>
        <v>1</v>
      </c>
      <c r="T370" t="s">
        <v>1755</v>
      </c>
      <c r="U370" t="str">
        <f>VLOOKUP(T370,Cleaning_title!$A$1:$B$20,2,)</f>
        <v>Mrs</v>
      </c>
      <c r="V370" t="str">
        <f t="shared" si="41"/>
        <v xml:space="preserve">xxx </v>
      </c>
      <c r="W370" t="str">
        <f t="shared" si="42"/>
        <v xml:space="preserve">xxx </v>
      </c>
      <c r="X370" t="str">
        <f>VLOOKUP(W370,Cleaned_Ticket!$L$1:$M$37,2,FALSE)</f>
        <v xml:space="preserve">xxx </v>
      </c>
    </row>
    <row r="371" spans="1:24" x14ac:dyDescent="0.2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36"/>
        <v>Q</v>
      </c>
      <c r="N371">
        <f>IF(J371="",MEDIAN(Fare),J371)</f>
        <v>7.75</v>
      </c>
      <c r="O371" s="4">
        <f>IF(F371="",SUMIFS(Ave_Age,Pclass_Age,C371,Sex_Age,E371),F371)</f>
        <v>22.185328947368422</v>
      </c>
      <c r="P371">
        <f t="shared" si="37"/>
        <v>0</v>
      </c>
      <c r="Q371" t="str">
        <f t="shared" si="38"/>
        <v>M</v>
      </c>
      <c r="R371">
        <f t="shared" si="39"/>
        <v>1</v>
      </c>
      <c r="S371">
        <f t="shared" si="40"/>
        <v>1</v>
      </c>
      <c r="T371" t="s">
        <v>1756</v>
      </c>
      <c r="U371" t="str">
        <f>VLOOKUP(T371,Cleaning_title!$A$1:$B$20,2,)</f>
        <v>Miss</v>
      </c>
      <c r="V371" t="str">
        <f t="shared" si="41"/>
        <v xml:space="preserve">xxx </v>
      </c>
      <c r="W371" t="str">
        <f t="shared" si="42"/>
        <v xml:space="preserve">xxx </v>
      </c>
      <c r="X371" t="str">
        <f>VLOOKUP(W371,Cleaned_Ticket!$L$1:$M$37,2,FALSE)</f>
        <v xml:space="preserve">xxx </v>
      </c>
    </row>
    <row r="372" spans="1:24" x14ac:dyDescent="0.2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36"/>
        <v>C</v>
      </c>
      <c r="N372">
        <f>IF(J372="",MEDIAN(Fare),J372)</f>
        <v>69.3</v>
      </c>
      <c r="O372" s="4">
        <f>IF(F372="",SUMIFS(Ave_Age,Pclass_Age,C372,Sex_Age,E372),F372)</f>
        <v>24</v>
      </c>
      <c r="P372">
        <f t="shared" si="37"/>
        <v>0</v>
      </c>
      <c r="Q372" t="str">
        <f t="shared" si="38"/>
        <v>B</v>
      </c>
      <c r="R372">
        <f t="shared" si="39"/>
        <v>1</v>
      </c>
      <c r="S372">
        <f t="shared" si="40"/>
        <v>1</v>
      </c>
      <c r="T372" t="s">
        <v>1761</v>
      </c>
      <c r="U372" t="str">
        <f>VLOOKUP(T372,Cleaning_title!$A$1:$B$20,2,)</f>
        <v>Mrs</v>
      </c>
      <c r="V372" t="str">
        <f t="shared" si="41"/>
        <v>PC 17477</v>
      </c>
      <c r="W372" t="str">
        <f t="shared" si="42"/>
        <v xml:space="preserve">PC </v>
      </c>
      <c r="X372" t="str">
        <f>VLOOKUP(W372,Cleaned_Ticket!$L$1:$M$37,2,FALSE)</f>
        <v xml:space="preserve">PC </v>
      </c>
    </row>
    <row r="373" spans="1:24" x14ac:dyDescent="0.2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36"/>
        <v>C</v>
      </c>
      <c r="N373">
        <f>IF(J373="",MEDIAN(Fare),J373)</f>
        <v>55.441699999999997</v>
      </c>
      <c r="O373" s="4">
        <f>IF(F373="",SUMIFS(Ave_Age,Pclass_Age,C373,Sex_Age,E373),F373)</f>
        <v>25</v>
      </c>
      <c r="P373">
        <f t="shared" si="37"/>
        <v>1</v>
      </c>
      <c r="Q373" t="str">
        <f t="shared" si="38"/>
        <v>E</v>
      </c>
      <c r="R373">
        <f t="shared" si="39"/>
        <v>2</v>
      </c>
      <c r="S373">
        <f t="shared" si="40"/>
        <v>0</v>
      </c>
      <c r="T373" t="s">
        <v>1754</v>
      </c>
      <c r="U373" t="str">
        <f>VLOOKUP(T373,Cleaning_title!$A$1:$B$20,2,)</f>
        <v>Mr</v>
      </c>
      <c r="V373" t="str">
        <f t="shared" si="41"/>
        <v xml:space="preserve">xxx </v>
      </c>
      <c r="W373" t="str">
        <f t="shared" si="42"/>
        <v xml:space="preserve">xxx </v>
      </c>
      <c r="X373" t="str">
        <f>VLOOKUP(W373,Cleaned_Ticket!$L$1:$M$37,2,FALSE)</f>
        <v xml:space="preserve">xxx </v>
      </c>
    </row>
    <row r="374" spans="1:24" x14ac:dyDescent="0.2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36"/>
        <v>S</v>
      </c>
      <c r="N374">
        <f>IF(J374="",MEDIAN(Fare),J374)</f>
        <v>6.4958</v>
      </c>
      <c r="O374" s="4">
        <f>IF(F374="",SUMIFS(Ave_Age,Pclass_Age,C374,Sex_Age,E374),F374)</f>
        <v>18</v>
      </c>
      <c r="P374">
        <f t="shared" si="37"/>
        <v>1</v>
      </c>
      <c r="Q374" t="str">
        <f t="shared" si="38"/>
        <v>M</v>
      </c>
      <c r="R374">
        <f t="shared" si="39"/>
        <v>2</v>
      </c>
      <c r="S374">
        <f t="shared" si="40"/>
        <v>0</v>
      </c>
      <c r="T374" t="s">
        <v>1754</v>
      </c>
      <c r="U374" t="str">
        <f>VLOOKUP(T374,Cleaning_title!$A$1:$B$20,2,)</f>
        <v>Mr</v>
      </c>
      <c r="V374" t="str">
        <f t="shared" si="41"/>
        <v xml:space="preserve">xxx </v>
      </c>
      <c r="W374" t="str">
        <f t="shared" si="42"/>
        <v xml:space="preserve">xxx </v>
      </c>
      <c r="X374" t="str">
        <f>VLOOKUP(W374,Cleaned_Ticket!$L$1:$M$37,2,FALSE)</f>
        <v xml:space="preserve">xxx </v>
      </c>
    </row>
    <row r="375" spans="1:24" x14ac:dyDescent="0.2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36"/>
        <v>S</v>
      </c>
      <c r="N375">
        <f>IF(J375="",MEDIAN(Fare),J375)</f>
        <v>8.0500000000000007</v>
      </c>
      <c r="O375" s="4">
        <f>IF(F375="",SUMIFS(Ave_Age,Pclass_Age,C375,Sex_Age,E375),F375)</f>
        <v>19</v>
      </c>
      <c r="P375">
        <f t="shared" si="37"/>
        <v>1</v>
      </c>
      <c r="Q375" t="str">
        <f t="shared" si="38"/>
        <v>M</v>
      </c>
      <c r="R375">
        <f t="shared" si="39"/>
        <v>1</v>
      </c>
      <c r="S375">
        <f t="shared" si="40"/>
        <v>1</v>
      </c>
      <c r="T375" t="s">
        <v>1754</v>
      </c>
      <c r="U375" t="str">
        <f>VLOOKUP(T375,Cleaning_title!$A$1:$B$20,2,)</f>
        <v>Mr</v>
      </c>
      <c r="V375" t="str">
        <f t="shared" si="41"/>
        <v xml:space="preserve">xxx </v>
      </c>
      <c r="W375" t="str">
        <f t="shared" si="42"/>
        <v xml:space="preserve">xxx </v>
      </c>
      <c r="X375" t="str">
        <f>VLOOKUP(W375,Cleaned_Ticket!$L$1:$M$37,2,FALSE)</f>
        <v xml:space="preserve">xxx </v>
      </c>
    </row>
    <row r="376" spans="1:24" x14ac:dyDescent="0.2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36"/>
        <v>C</v>
      </c>
      <c r="N376">
        <f>IF(J376="",MEDIAN(Fare),J376)</f>
        <v>135.63329999999999</v>
      </c>
      <c r="O376" s="4">
        <f>IF(F376="",SUMIFS(Ave_Age,Pclass_Age,C376,Sex_Age,E376),F376)</f>
        <v>22</v>
      </c>
      <c r="P376">
        <f t="shared" si="37"/>
        <v>1</v>
      </c>
      <c r="Q376" t="str">
        <f t="shared" si="38"/>
        <v>M</v>
      </c>
      <c r="R376">
        <f t="shared" si="39"/>
        <v>1</v>
      </c>
      <c r="S376">
        <f t="shared" si="40"/>
        <v>1</v>
      </c>
      <c r="T376" t="s">
        <v>1754</v>
      </c>
      <c r="U376" t="str">
        <f>VLOOKUP(T376,Cleaning_title!$A$1:$B$20,2,)</f>
        <v>Mr</v>
      </c>
      <c r="V376" t="str">
        <f t="shared" si="41"/>
        <v>PC 17760</v>
      </c>
      <c r="W376" t="str">
        <f t="shared" si="42"/>
        <v xml:space="preserve">PC </v>
      </c>
      <c r="X376" t="str">
        <f>VLOOKUP(W376,Cleaned_Ticket!$L$1:$M$37,2,FALSE)</f>
        <v xml:space="preserve">PC </v>
      </c>
    </row>
    <row r="377" spans="1:24" x14ac:dyDescent="0.2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36"/>
        <v>S</v>
      </c>
      <c r="N377">
        <f>IF(J377="",MEDIAN(Fare),J377)</f>
        <v>21.074999999999999</v>
      </c>
      <c r="O377" s="4">
        <f>IF(F377="",SUMIFS(Ave_Age,Pclass_Age,C377,Sex_Age,E377),F377)</f>
        <v>3</v>
      </c>
      <c r="P377">
        <f t="shared" si="37"/>
        <v>0</v>
      </c>
      <c r="Q377" t="str">
        <f t="shared" si="38"/>
        <v>M</v>
      </c>
      <c r="R377">
        <f t="shared" si="39"/>
        <v>5</v>
      </c>
      <c r="S377">
        <f t="shared" si="40"/>
        <v>0</v>
      </c>
      <c r="T377" t="s">
        <v>1756</v>
      </c>
      <c r="U377" t="str">
        <f>VLOOKUP(T377,Cleaning_title!$A$1:$B$20,2,)</f>
        <v>Miss</v>
      </c>
      <c r="V377" t="str">
        <f t="shared" si="41"/>
        <v xml:space="preserve">xxx </v>
      </c>
      <c r="W377" t="str">
        <f t="shared" si="42"/>
        <v xml:space="preserve">xxx </v>
      </c>
      <c r="X377" t="str">
        <f>VLOOKUP(W377,Cleaned_Ticket!$L$1:$M$37,2,FALSE)</f>
        <v xml:space="preserve">xxx </v>
      </c>
    </row>
    <row r="378" spans="1:24" x14ac:dyDescent="0.2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36"/>
        <v>C</v>
      </c>
      <c r="N378">
        <f>IF(J378="",MEDIAN(Fare),J378)</f>
        <v>82.1708</v>
      </c>
      <c r="O378" s="4">
        <f>IF(F378="",SUMIFS(Ave_Age,Pclass_Age,C378,Sex_Age,E378),F378)</f>
        <v>37.037593984962406</v>
      </c>
      <c r="P378">
        <f t="shared" si="37"/>
        <v>0</v>
      </c>
      <c r="Q378" t="str">
        <f t="shared" si="38"/>
        <v>M</v>
      </c>
      <c r="R378">
        <f t="shared" si="39"/>
        <v>2</v>
      </c>
      <c r="S378">
        <f t="shared" si="40"/>
        <v>0</v>
      </c>
      <c r="T378" t="s">
        <v>1755</v>
      </c>
      <c r="U378" t="str">
        <f>VLOOKUP(T378,Cleaning_title!$A$1:$B$20,2,)</f>
        <v>Mrs</v>
      </c>
      <c r="V378" t="str">
        <f t="shared" si="41"/>
        <v>PC 17604</v>
      </c>
      <c r="W378" t="str">
        <f t="shared" si="42"/>
        <v xml:space="preserve">PC </v>
      </c>
      <c r="X378" t="str">
        <f>VLOOKUP(W378,Cleaned_Ticket!$L$1:$M$37,2,FALSE)</f>
        <v xml:space="preserve">PC </v>
      </c>
    </row>
    <row r="379" spans="1:24" x14ac:dyDescent="0.2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36"/>
        <v>S</v>
      </c>
      <c r="N379">
        <f>IF(J379="",MEDIAN(Fare),J379)</f>
        <v>7.25</v>
      </c>
      <c r="O379" s="4">
        <f>IF(F379="",SUMIFS(Ave_Age,Pclass_Age,C379,Sex_Age,E379),F379)</f>
        <v>22</v>
      </c>
      <c r="P379">
        <f t="shared" si="37"/>
        <v>0</v>
      </c>
      <c r="Q379" t="str">
        <f t="shared" si="38"/>
        <v>M</v>
      </c>
      <c r="R379">
        <f t="shared" si="39"/>
        <v>1</v>
      </c>
      <c r="S379">
        <f t="shared" si="40"/>
        <v>1</v>
      </c>
      <c r="T379" t="s">
        <v>1756</v>
      </c>
      <c r="U379" t="str">
        <f>VLOOKUP(T379,Cleaning_title!$A$1:$B$20,2,)</f>
        <v>Miss</v>
      </c>
      <c r="V379" t="str">
        <f t="shared" si="41"/>
        <v>C 7077</v>
      </c>
      <c r="W379" t="str">
        <f t="shared" si="42"/>
        <v xml:space="preserve">C </v>
      </c>
      <c r="X379" t="str">
        <f>VLOOKUP(W379,Cleaned_Ticket!$L$1:$M$37,2,FALSE)</f>
        <v xml:space="preserve">C </v>
      </c>
    </row>
    <row r="380" spans="1:24" x14ac:dyDescent="0.2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36"/>
        <v>C</v>
      </c>
      <c r="N380">
        <f>IF(J380="",MEDIAN(Fare),J380)</f>
        <v>211.5</v>
      </c>
      <c r="O380" s="4">
        <f>IF(F380="",SUMIFS(Ave_Age,Pclass_Age,C380,Sex_Age,E380),F380)</f>
        <v>27</v>
      </c>
      <c r="P380">
        <f t="shared" si="37"/>
        <v>1</v>
      </c>
      <c r="Q380" t="str">
        <f t="shared" si="38"/>
        <v>C</v>
      </c>
      <c r="R380">
        <f t="shared" si="39"/>
        <v>3</v>
      </c>
      <c r="S380">
        <f t="shared" si="40"/>
        <v>0</v>
      </c>
      <c r="T380" t="s">
        <v>1754</v>
      </c>
      <c r="U380" t="str">
        <f>VLOOKUP(T380,Cleaning_title!$A$1:$B$20,2,)</f>
        <v>Mr</v>
      </c>
      <c r="V380" t="str">
        <f t="shared" si="41"/>
        <v xml:space="preserve">xxx </v>
      </c>
      <c r="W380" t="str">
        <f t="shared" si="42"/>
        <v xml:space="preserve">xxx </v>
      </c>
      <c r="X380" t="str">
        <f>VLOOKUP(W380,Cleaned_Ticket!$L$1:$M$37,2,FALSE)</f>
        <v xml:space="preserve">xxx </v>
      </c>
    </row>
    <row r="381" spans="1:24" x14ac:dyDescent="0.2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36"/>
        <v>C</v>
      </c>
      <c r="N381">
        <f>IF(J381="",MEDIAN(Fare),J381)</f>
        <v>4.0125000000000002</v>
      </c>
      <c r="O381" s="4">
        <f>IF(F381="",SUMIFS(Ave_Age,Pclass_Age,C381,Sex_Age,E381),F381)</f>
        <v>20</v>
      </c>
      <c r="P381">
        <f t="shared" si="37"/>
        <v>1</v>
      </c>
      <c r="Q381" t="str">
        <f t="shared" si="38"/>
        <v>M</v>
      </c>
      <c r="R381">
        <f t="shared" si="39"/>
        <v>1</v>
      </c>
      <c r="S381">
        <f t="shared" si="40"/>
        <v>1</v>
      </c>
      <c r="T381" t="s">
        <v>1754</v>
      </c>
      <c r="U381" t="str">
        <f>VLOOKUP(T381,Cleaning_title!$A$1:$B$20,2,)</f>
        <v>Mr</v>
      </c>
      <c r="V381" t="str">
        <f t="shared" si="41"/>
        <v xml:space="preserve">xxx </v>
      </c>
      <c r="W381" t="str">
        <f t="shared" si="42"/>
        <v xml:space="preserve">xxx </v>
      </c>
      <c r="X381" t="str">
        <f>VLOOKUP(W381,Cleaned_Ticket!$L$1:$M$37,2,FALSE)</f>
        <v xml:space="preserve">xxx </v>
      </c>
    </row>
    <row r="382" spans="1:24" x14ac:dyDescent="0.2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36"/>
        <v>S</v>
      </c>
      <c r="N382">
        <f>IF(J382="",MEDIAN(Fare),J382)</f>
        <v>7.7750000000000004</v>
      </c>
      <c r="O382" s="4">
        <f>IF(F382="",SUMIFS(Ave_Age,Pclass_Age,C382,Sex_Age,E382),F382)</f>
        <v>19</v>
      </c>
      <c r="P382">
        <f t="shared" si="37"/>
        <v>1</v>
      </c>
      <c r="Q382" t="str">
        <f t="shared" si="38"/>
        <v>M</v>
      </c>
      <c r="R382">
        <f t="shared" si="39"/>
        <v>1</v>
      </c>
      <c r="S382">
        <f t="shared" si="40"/>
        <v>1</v>
      </c>
      <c r="T382" t="s">
        <v>1754</v>
      </c>
      <c r="U382" t="str">
        <f>VLOOKUP(T382,Cleaning_title!$A$1:$B$20,2,)</f>
        <v>Mr</v>
      </c>
      <c r="V382" t="str">
        <f t="shared" si="41"/>
        <v xml:space="preserve">xxx </v>
      </c>
      <c r="W382" t="str">
        <f t="shared" si="42"/>
        <v xml:space="preserve">xxx </v>
      </c>
      <c r="X382" t="str">
        <f>VLOOKUP(W382,Cleaned_Ticket!$L$1:$M$37,2,FALSE)</f>
        <v xml:space="preserve">xxx </v>
      </c>
    </row>
    <row r="383" spans="1:24" x14ac:dyDescent="0.2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36"/>
        <v>C</v>
      </c>
      <c r="N383">
        <f>IF(J383="",MEDIAN(Fare),J383)</f>
        <v>227.52500000000001</v>
      </c>
      <c r="O383" s="4">
        <f>IF(F383="",SUMIFS(Ave_Age,Pclass_Age,C383,Sex_Age,E383),F383)</f>
        <v>42</v>
      </c>
      <c r="P383">
        <f t="shared" si="37"/>
        <v>0</v>
      </c>
      <c r="Q383" t="str">
        <f t="shared" si="38"/>
        <v>M</v>
      </c>
      <c r="R383">
        <f t="shared" si="39"/>
        <v>1</v>
      </c>
      <c r="S383">
        <f t="shared" si="40"/>
        <v>1</v>
      </c>
      <c r="T383" t="s">
        <v>1756</v>
      </c>
      <c r="U383" t="str">
        <f>VLOOKUP(T383,Cleaning_title!$A$1:$B$20,2,)</f>
        <v>Miss</v>
      </c>
      <c r="V383" t="str">
        <f t="shared" si="41"/>
        <v>PC 17757</v>
      </c>
      <c r="W383" t="str">
        <f t="shared" si="42"/>
        <v xml:space="preserve">PC </v>
      </c>
      <c r="X383" t="str">
        <f>VLOOKUP(W383,Cleaned_Ticket!$L$1:$M$37,2,FALSE)</f>
        <v xml:space="preserve">PC </v>
      </c>
    </row>
    <row r="384" spans="1:24" x14ac:dyDescent="0.2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36"/>
        <v>C</v>
      </c>
      <c r="N384">
        <f>IF(J384="",MEDIAN(Fare),J384)</f>
        <v>15.7417</v>
      </c>
      <c r="O384" s="4">
        <f>IF(F384="",SUMIFS(Ave_Age,Pclass_Age,C384,Sex_Age,E384),F384)</f>
        <v>1</v>
      </c>
      <c r="P384">
        <f t="shared" si="37"/>
        <v>0</v>
      </c>
      <c r="Q384" t="str">
        <f t="shared" si="38"/>
        <v>M</v>
      </c>
      <c r="R384">
        <f t="shared" si="39"/>
        <v>3</v>
      </c>
      <c r="S384">
        <f t="shared" si="40"/>
        <v>0</v>
      </c>
      <c r="T384" t="s">
        <v>1756</v>
      </c>
      <c r="U384" t="str">
        <f>VLOOKUP(T384,Cleaning_title!$A$1:$B$20,2,)</f>
        <v>Miss</v>
      </c>
      <c r="V384" t="str">
        <f t="shared" si="41"/>
        <v xml:space="preserve">xxx </v>
      </c>
      <c r="W384" t="str">
        <f t="shared" si="42"/>
        <v xml:space="preserve">xxx </v>
      </c>
      <c r="X384" t="str">
        <f>VLOOKUP(W384,Cleaned_Ticket!$L$1:$M$37,2,FALSE)</f>
        <v xml:space="preserve">xxx </v>
      </c>
    </row>
    <row r="385" spans="1:24" x14ac:dyDescent="0.2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36"/>
        <v>S</v>
      </c>
      <c r="N385">
        <f>IF(J385="",MEDIAN(Fare),J385)</f>
        <v>7.9249999999999998</v>
      </c>
      <c r="O385" s="4">
        <f>IF(F385="",SUMIFS(Ave_Age,Pclass_Age,C385,Sex_Age,E385),F385)</f>
        <v>32</v>
      </c>
      <c r="P385">
        <f t="shared" si="37"/>
        <v>1</v>
      </c>
      <c r="Q385" t="str">
        <f t="shared" si="38"/>
        <v>M</v>
      </c>
      <c r="R385">
        <f t="shared" si="39"/>
        <v>1</v>
      </c>
      <c r="S385">
        <f t="shared" si="40"/>
        <v>1</v>
      </c>
      <c r="T385" t="s">
        <v>1754</v>
      </c>
      <c r="U385" t="str">
        <f>VLOOKUP(T385,Cleaning_title!$A$1:$B$20,2,)</f>
        <v>Mr</v>
      </c>
      <c r="V385" t="str">
        <f t="shared" si="41"/>
        <v>STONO 2 3101293</v>
      </c>
      <c r="W385" t="str">
        <f t="shared" si="42"/>
        <v xml:space="preserve">STONO </v>
      </c>
      <c r="X385" t="str">
        <f>VLOOKUP(W385,Cleaned_Ticket!$L$1:$M$37,2,FALSE)</f>
        <v xml:space="preserve">STONO </v>
      </c>
    </row>
    <row r="386" spans="1:24" x14ac:dyDescent="0.2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36"/>
        <v>S</v>
      </c>
      <c r="N386">
        <f>IF(J386="",MEDIAN(Fare),J386)</f>
        <v>52</v>
      </c>
      <c r="O386" s="4">
        <f>IF(F386="",SUMIFS(Ave_Age,Pclass_Age,C386,Sex_Age,E386),F386)</f>
        <v>35</v>
      </c>
      <c r="P386">
        <f t="shared" si="37"/>
        <v>0</v>
      </c>
      <c r="Q386" t="str">
        <f t="shared" si="38"/>
        <v>M</v>
      </c>
      <c r="R386">
        <f t="shared" si="39"/>
        <v>2</v>
      </c>
      <c r="S386">
        <f t="shared" si="40"/>
        <v>0</v>
      </c>
      <c r="T386" t="s">
        <v>1755</v>
      </c>
      <c r="U386" t="str">
        <f>VLOOKUP(T386,Cleaning_title!$A$1:$B$20,2,)</f>
        <v>Mrs</v>
      </c>
      <c r="V386" t="str">
        <f t="shared" si="41"/>
        <v xml:space="preserve">xxx </v>
      </c>
      <c r="W386" t="str">
        <f t="shared" si="42"/>
        <v xml:space="preserve">xxx </v>
      </c>
      <c r="X386" t="str">
        <f>VLOOKUP(W386,Cleaned_Ticket!$L$1:$M$37,2,FALSE)</f>
        <v xml:space="preserve">xxx </v>
      </c>
    </row>
    <row r="387" spans="1:24" x14ac:dyDescent="0.2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36"/>
        <v>S</v>
      </c>
      <c r="N387">
        <f>IF(J387="",MEDIAN(Fare),J387)</f>
        <v>7.8958000000000004</v>
      </c>
      <c r="O387" s="4">
        <f>IF(F387="",SUMIFS(Ave_Age,Pclass_Age,C387,Sex_Age,E387),F387)</f>
        <v>25.962263610315187</v>
      </c>
      <c r="P387">
        <f t="shared" si="37"/>
        <v>1</v>
      </c>
      <c r="Q387" t="str">
        <f t="shared" si="38"/>
        <v>M</v>
      </c>
      <c r="R387">
        <f t="shared" si="39"/>
        <v>1</v>
      </c>
      <c r="S387">
        <f t="shared" si="40"/>
        <v>1</v>
      </c>
      <c r="T387" t="s">
        <v>1754</v>
      </c>
      <c r="U387" t="str">
        <f>VLOOKUP(T387,Cleaning_title!$A$1:$B$20,2,)</f>
        <v>Mr</v>
      </c>
      <c r="V387" t="str">
        <f t="shared" si="41"/>
        <v xml:space="preserve">xxx </v>
      </c>
      <c r="W387" t="str">
        <f t="shared" si="42"/>
        <v xml:space="preserve">xxx </v>
      </c>
      <c r="X387" t="str">
        <f>VLOOKUP(W387,Cleaned_Ticket!$L$1:$M$37,2,FALSE)</f>
        <v xml:space="preserve">xxx </v>
      </c>
    </row>
    <row r="388" spans="1:24" x14ac:dyDescent="0.2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43">IF(L388="","S",L388)</f>
        <v>S</v>
      </c>
      <c r="N388">
        <f>IF(J388="",MEDIAN(Fare),J388)</f>
        <v>73.5</v>
      </c>
      <c r="O388" s="4">
        <f>IF(F388="",SUMIFS(Ave_Age,Pclass_Age,C388,Sex_Age,E388),F388)</f>
        <v>18</v>
      </c>
      <c r="P388">
        <f t="shared" ref="P388:P451" si="44">IF(E388="male",1,0)</f>
        <v>1</v>
      </c>
      <c r="Q388" t="str">
        <f t="shared" ref="Q388:Q451" si="45">IF(K388="","M",LEFT(K388,1))</f>
        <v>M</v>
      </c>
      <c r="R388">
        <f t="shared" ref="R388:R451" si="46">G388+H388+1</f>
        <v>1</v>
      </c>
      <c r="S388">
        <f t="shared" ref="S388:S451" si="47">IF(R388=1,1,0)</f>
        <v>1</v>
      </c>
      <c r="T388" t="s">
        <v>1754</v>
      </c>
      <c r="U388" t="str">
        <f>VLOOKUP(T388,Cleaning_title!$A$1:$B$20,2,)</f>
        <v>Mr</v>
      </c>
      <c r="V388" t="str">
        <f t="shared" ref="V388:V451" si="48">IF(ISNUMBER(I388),"xxx ",SUBSTITUTE(SUBSTITUTE(I388,"/",""),".",""))</f>
        <v>SOC 14879</v>
      </c>
      <c r="W388" t="str">
        <f t="shared" ref="W388:W451" si="49">LEFT(V388,FIND(" ",V388))</f>
        <v xml:space="preserve">SOC </v>
      </c>
      <c r="X388" t="str">
        <f>VLOOKUP(W388,Cleaned_Ticket!$L$1:$M$37,2,FALSE)</f>
        <v xml:space="preserve">SOC </v>
      </c>
    </row>
    <row r="389" spans="1:24" x14ac:dyDescent="0.2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43"/>
        <v>S</v>
      </c>
      <c r="N389">
        <f>IF(J389="",MEDIAN(Fare),J389)</f>
        <v>46.9</v>
      </c>
      <c r="O389" s="4">
        <f>IF(F389="",SUMIFS(Ave_Age,Pclass_Age,C389,Sex_Age,E389),F389)</f>
        <v>1</v>
      </c>
      <c r="P389">
        <f t="shared" si="44"/>
        <v>1</v>
      </c>
      <c r="Q389" t="str">
        <f t="shared" si="45"/>
        <v>M</v>
      </c>
      <c r="R389">
        <f t="shared" si="46"/>
        <v>8</v>
      </c>
      <c r="S389">
        <f t="shared" si="47"/>
        <v>0</v>
      </c>
      <c r="T389" t="s">
        <v>1757</v>
      </c>
      <c r="U389" t="str">
        <f>VLOOKUP(T389,Cleaning_title!$A$1:$B$20,2,)</f>
        <v>Master</v>
      </c>
      <c r="V389" t="str">
        <f t="shared" si="48"/>
        <v>CA 2144</v>
      </c>
      <c r="W389" t="str">
        <f t="shared" si="49"/>
        <v xml:space="preserve">CA </v>
      </c>
      <c r="X389" t="str">
        <f>VLOOKUP(W389,Cleaned_Ticket!$L$1:$M$37,2,FALSE)</f>
        <v xml:space="preserve">CA </v>
      </c>
    </row>
    <row r="390" spans="1:24" x14ac:dyDescent="0.2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43"/>
        <v>S</v>
      </c>
      <c r="N390">
        <f>IF(J390="",MEDIAN(Fare),J390)</f>
        <v>13</v>
      </c>
      <c r="O390" s="4">
        <f>IF(F390="",SUMIFS(Ave_Age,Pclass_Age,C390,Sex_Age,E390),F390)</f>
        <v>36</v>
      </c>
      <c r="P390">
        <f t="shared" si="44"/>
        <v>0</v>
      </c>
      <c r="Q390" t="str">
        <f t="shared" si="45"/>
        <v>M</v>
      </c>
      <c r="R390">
        <f t="shared" si="46"/>
        <v>1</v>
      </c>
      <c r="S390">
        <f t="shared" si="47"/>
        <v>1</v>
      </c>
      <c r="T390" t="s">
        <v>1756</v>
      </c>
      <c r="U390" t="str">
        <f>VLOOKUP(T390,Cleaning_title!$A$1:$B$20,2,)</f>
        <v>Miss</v>
      </c>
      <c r="V390" t="str">
        <f t="shared" si="48"/>
        <v xml:space="preserve">xxx </v>
      </c>
      <c r="W390" t="str">
        <f t="shared" si="49"/>
        <v xml:space="preserve">xxx </v>
      </c>
      <c r="X390" t="str">
        <f>VLOOKUP(W390,Cleaned_Ticket!$L$1:$M$37,2,FALSE)</f>
        <v xml:space="preserve">xxx </v>
      </c>
    </row>
    <row r="391" spans="1:24" x14ac:dyDescent="0.2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43"/>
        <v>Q</v>
      </c>
      <c r="N391">
        <f>IF(J391="",MEDIAN(Fare),J391)</f>
        <v>7.7291999999999996</v>
      </c>
      <c r="O391" s="4">
        <f>IF(F391="",SUMIFS(Ave_Age,Pclass_Age,C391,Sex_Age,E391),F391)</f>
        <v>25.962263610315187</v>
      </c>
      <c r="P391">
        <f t="shared" si="44"/>
        <v>1</v>
      </c>
      <c r="Q391" t="str">
        <f t="shared" si="45"/>
        <v>M</v>
      </c>
      <c r="R391">
        <f t="shared" si="46"/>
        <v>1</v>
      </c>
      <c r="S391">
        <f t="shared" si="47"/>
        <v>1</v>
      </c>
      <c r="T391" t="s">
        <v>1754</v>
      </c>
      <c r="U391" t="str">
        <f>VLOOKUP(T391,Cleaning_title!$A$1:$B$20,2,)</f>
        <v>Mr</v>
      </c>
      <c r="V391" t="str">
        <f t="shared" si="48"/>
        <v xml:space="preserve">xxx </v>
      </c>
      <c r="W391" t="str">
        <f t="shared" si="49"/>
        <v xml:space="preserve">xxx </v>
      </c>
      <c r="X391" t="str">
        <f>VLOOKUP(W391,Cleaned_Ticket!$L$1:$M$37,2,FALSE)</f>
        <v xml:space="preserve">xxx </v>
      </c>
    </row>
    <row r="392" spans="1:24" x14ac:dyDescent="0.2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43"/>
        <v>C</v>
      </c>
      <c r="N392">
        <f>IF(J392="",MEDIAN(Fare),J392)</f>
        <v>12</v>
      </c>
      <c r="O392" s="4">
        <f>IF(F392="",SUMIFS(Ave_Age,Pclass_Age,C392,Sex_Age,E392),F392)</f>
        <v>17</v>
      </c>
      <c r="P392">
        <f t="shared" si="44"/>
        <v>0</v>
      </c>
      <c r="Q392" t="str">
        <f t="shared" si="45"/>
        <v>M</v>
      </c>
      <c r="R392">
        <f t="shared" si="46"/>
        <v>1</v>
      </c>
      <c r="S392">
        <f t="shared" si="47"/>
        <v>1</v>
      </c>
      <c r="T392" t="s">
        <v>1756</v>
      </c>
      <c r="U392" t="str">
        <f>VLOOKUP(T392,Cleaning_title!$A$1:$B$20,2,)</f>
        <v>Miss</v>
      </c>
      <c r="V392" t="str">
        <f t="shared" si="48"/>
        <v>SC 1748</v>
      </c>
      <c r="W392" t="str">
        <f t="shared" si="49"/>
        <v xml:space="preserve">SC </v>
      </c>
      <c r="X392" t="str">
        <f>VLOOKUP(W392,Cleaned_Ticket!$L$1:$M$37,2,FALSE)</f>
        <v xml:space="preserve">SC </v>
      </c>
    </row>
    <row r="393" spans="1:24" x14ac:dyDescent="0.2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43"/>
        <v>S</v>
      </c>
      <c r="N393">
        <f>IF(J393="",MEDIAN(Fare),J393)</f>
        <v>120</v>
      </c>
      <c r="O393" s="4">
        <f>IF(F393="",SUMIFS(Ave_Age,Pclass_Age,C393,Sex_Age,E393),F393)</f>
        <v>36</v>
      </c>
      <c r="P393">
        <f t="shared" si="44"/>
        <v>1</v>
      </c>
      <c r="Q393" t="str">
        <f t="shared" si="45"/>
        <v>B</v>
      </c>
      <c r="R393">
        <f t="shared" si="46"/>
        <v>4</v>
      </c>
      <c r="S393">
        <f t="shared" si="47"/>
        <v>0</v>
      </c>
      <c r="T393" t="s">
        <v>1754</v>
      </c>
      <c r="U393" t="str">
        <f>VLOOKUP(T393,Cleaning_title!$A$1:$B$20,2,)</f>
        <v>Mr</v>
      </c>
      <c r="V393" t="str">
        <f t="shared" si="48"/>
        <v xml:space="preserve">xxx </v>
      </c>
      <c r="W393" t="str">
        <f t="shared" si="49"/>
        <v xml:space="preserve">xxx </v>
      </c>
      <c r="X393" t="str">
        <f>VLOOKUP(W393,Cleaned_Ticket!$L$1:$M$37,2,FALSE)</f>
        <v xml:space="preserve">xxx </v>
      </c>
    </row>
    <row r="394" spans="1:24" x14ac:dyDescent="0.2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43"/>
        <v>S</v>
      </c>
      <c r="N394">
        <f>IF(J394="",MEDIAN(Fare),J394)</f>
        <v>7.7957999999999998</v>
      </c>
      <c r="O394" s="4">
        <f>IF(F394="",SUMIFS(Ave_Age,Pclass_Age,C394,Sex_Age,E394),F394)</f>
        <v>21</v>
      </c>
      <c r="P394">
        <f t="shared" si="44"/>
        <v>1</v>
      </c>
      <c r="Q394" t="str">
        <f t="shared" si="45"/>
        <v>M</v>
      </c>
      <c r="R394">
        <f t="shared" si="46"/>
        <v>1</v>
      </c>
      <c r="S394">
        <f t="shared" si="47"/>
        <v>1</v>
      </c>
      <c r="T394" t="s">
        <v>1754</v>
      </c>
      <c r="U394" t="str">
        <f>VLOOKUP(T394,Cleaning_title!$A$1:$B$20,2,)</f>
        <v>Mr</v>
      </c>
      <c r="V394" t="str">
        <f t="shared" si="48"/>
        <v xml:space="preserve">xxx </v>
      </c>
      <c r="W394" t="str">
        <f t="shared" si="49"/>
        <v xml:space="preserve">xxx </v>
      </c>
      <c r="X394" t="str">
        <f>VLOOKUP(W394,Cleaned_Ticket!$L$1:$M$37,2,FALSE)</f>
        <v xml:space="preserve">xxx </v>
      </c>
    </row>
    <row r="395" spans="1:24" x14ac:dyDescent="0.2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43"/>
        <v>S</v>
      </c>
      <c r="N395">
        <f>IF(J395="",MEDIAN(Fare),J395)</f>
        <v>7.9249999999999998</v>
      </c>
      <c r="O395" s="4">
        <f>IF(F395="",SUMIFS(Ave_Age,Pclass_Age,C395,Sex_Age,E395),F395)</f>
        <v>28</v>
      </c>
      <c r="P395">
        <f t="shared" si="44"/>
        <v>1</v>
      </c>
      <c r="Q395" t="str">
        <f t="shared" si="45"/>
        <v>M</v>
      </c>
      <c r="R395">
        <f t="shared" si="46"/>
        <v>3</v>
      </c>
      <c r="S395">
        <f t="shared" si="47"/>
        <v>0</v>
      </c>
      <c r="T395" t="s">
        <v>1754</v>
      </c>
      <c r="U395" t="str">
        <f>VLOOKUP(T395,Cleaning_title!$A$1:$B$20,2,)</f>
        <v>Mr</v>
      </c>
      <c r="V395" t="str">
        <f t="shared" si="48"/>
        <v xml:space="preserve">xxx </v>
      </c>
      <c r="W395" t="str">
        <f t="shared" si="49"/>
        <v xml:space="preserve">xxx </v>
      </c>
      <c r="X395" t="str">
        <f>VLOOKUP(W395,Cleaned_Ticket!$L$1:$M$37,2,FALSE)</f>
        <v xml:space="preserve">xxx </v>
      </c>
    </row>
    <row r="396" spans="1:24" x14ac:dyDescent="0.2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43"/>
        <v>C</v>
      </c>
      <c r="N396">
        <f>IF(J396="",MEDIAN(Fare),J396)</f>
        <v>113.27500000000001</v>
      </c>
      <c r="O396" s="4">
        <f>IF(F396="",SUMIFS(Ave_Age,Pclass_Age,C396,Sex_Age,E396),F396)</f>
        <v>23</v>
      </c>
      <c r="P396">
        <f t="shared" si="44"/>
        <v>0</v>
      </c>
      <c r="Q396" t="str">
        <f t="shared" si="45"/>
        <v>D</v>
      </c>
      <c r="R396">
        <f t="shared" si="46"/>
        <v>2</v>
      </c>
      <c r="S396">
        <f t="shared" si="47"/>
        <v>0</v>
      </c>
      <c r="T396" t="s">
        <v>1756</v>
      </c>
      <c r="U396" t="str">
        <f>VLOOKUP(T396,Cleaning_title!$A$1:$B$20,2,)</f>
        <v>Miss</v>
      </c>
      <c r="V396" t="str">
        <f t="shared" si="48"/>
        <v xml:space="preserve">xxx </v>
      </c>
      <c r="W396" t="str">
        <f t="shared" si="49"/>
        <v xml:space="preserve">xxx </v>
      </c>
      <c r="X396" t="str">
        <f>VLOOKUP(W396,Cleaned_Ticket!$L$1:$M$37,2,FALSE)</f>
        <v xml:space="preserve">xxx </v>
      </c>
    </row>
    <row r="397" spans="1:24" x14ac:dyDescent="0.2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43"/>
        <v>S</v>
      </c>
      <c r="N397">
        <f>IF(J397="",MEDIAN(Fare),J397)</f>
        <v>16.7</v>
      </c>
      <c r="O397" s="4">
        <f>IF(F397="",SUMIFS(Ave_Age,Pclass_Age,C397,Sex_Age,E397),F397)</f>
        <v>24</v>
      </c>
      <c r="P397">
        <f t="shared" si="44"/>
        <v>0</v>
      </c>
      <c r="Q397" t="str">
        <f t="shared" si="45"/>
        <v>G</v>
      </c>
      <c r="R397">
        <f t="shared" si="46"/>
        <v>3</v>
      </c>
      <c r="S397">
        <f t="shared" si="47"/>
        <v>0</v>
      </c>
      <c r="T397" t="s">
        <v>1755</v>
      </c>
      <c r="U397" t="str">
        <f>VLOOKUP(T397,Cleaning_title!$A$1:$B$20,2,)</f>
        <v>Mrs</v>
      </c>
      <c r="V397" t="str">
        <f t="shared" si="48"/>
        <v>PP 9549</v>
      </c>
      <c r="W397" t="str">
        <f t="shared" si="49"/>
        <v xml:space="preserve">PP </v>
      </c>
      <c r="X397" t="str">
        <f>VLOOKUP(W397,Cleaned_Ticket!$L$1:$M$37,2,FALSE)</f>
        <v xml:space="preserve">PP </v>
      </c>
    </row>
    <row r="398" spans="1:24" x14ac:dyDescent="0.2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43"/>
        <v>S</v>
      </c>
      <c r="N398">
        <f>IF(J398="",MEDIAN(Fare),J398)</f>
        <v>7.7957999999999998</v>
      </c>
      <c r="O398" s="4">
        <f>IF(F398="",SUMIFS(Ave_Age,Pclass_Age,C398,Sex_Age,E398),F398)</f>
        <v>22</v>
      </c>
      <c r="P398">
        <f t="shared" si="44"/>
        <v>1</v>
      </c>
      <c r="Q398" t="str">
        <f t="shared" si="45"/>
        <v>M</v>
      </c>
      <c r="R398">
        <f t="shared" si="46"/>
        <v>1</v>
      </c>
      <c r="S398">
        <f t="shared" si="47"/>
        <v>1</v>
      </c>
      <c r="T398" t="s">
        <v>1754</v>
      </c>
      <c r="U398" t="str">
        <f>VLOOKUP(T398,Cleaning_title!$A$1:$B$20,2,)</f>
        <v>Mr</v>
      </c>
      <c r="V398" t="str">
        <f t="shared" si="48"/>
        <v xml:space="preserve">xxx </v>
      </c>
      <c r="W398" t="str">
        <f t="shared" si="49"/>
        <v xml:space="preserve">xxx </v>
      </c>
      <c r="X398" t="str">
        <f>VLOOKUP(W398,Cleaned_Ticket!$L$1:$M$37,2,FALSE)</f>
        <v xml:space="preserve">xxx </v>
      </c>
    </row>
    <row r="399" spans="1:24" x14ac:dyDescent="0.2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43"/>
        <v>S</v>
      </c>
      <c r="N399">
        <f>IF(J399="",MEDIAN(Fare),J399)</f>
        <v>7.8541999999999996</v>
      </c>
      <c r="O399" s="4">
        <f>IF(F399="",SUMIFS(Ave_Age,Pclass_Age,C399,Sex_Age,E399),F399)</f>
        <v>31</v>
      </c>
      <c r="P399">
        <f t="shared" si="44"/>
        <v>0</v>
      </c>
      <c r="Q399" t="str">
        <f t="shared" si="45"/>
        <v>M</v>
      </c>
      <c r="R399">
        <f t="shared" si="46"/>
        <v>1</v>
      </c>
      <c r="S399">
        <f t="shared" si="47"/>
        <v>1</v>
      </c>
      <c r="T399" t="s">
        <v>1756</v>
      </c>
      <c r="U399" t="str">
        <f>VLOOKUP(T399,Cleaning_title!$A$1:$B$20,2,)</f>
        <v>Miss</v>
      </c>
      <c r="V399" t="str">
        <f t="shared" si="48"/>
        <v xml:space="preserve">xxx </v>
      </c>
      <c r="W399" t="str">
        <f t="shared" si="49"/>
        <v xml:space="preserve">xxx </v>
      </c>
      <c r="X399" t="str">
        <f>VLOOKUP(W399,Cleaned_Ticket!$L$1:$M$37,2,FALSE)</f>
        <v xml:space="preserve">xxx </v>
      </c>
    </row>
    <row r="400" spans="1:24" x14ac:dyDescent="0.2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43"/>
        <v>S</v>
      </c>
      <c r="N400">
        <f>IF(J400="",MEDIAN(Fare),J400)</f>
        <v>26</v>
      </c>
      <c r="O400" s="4">
        <f>IF(F400="",SUMIFS(Ave_Age,Pclass_Age,C400,Sex_Age,E400),F400)</f>
        <v>46</v>
      </c>
      <c r="P400">
        <f t="shared" si="44"/>
        <v>1</v>
      </c>
      <c r="Q400" t="str">
        <f t="shared" si="45"/>
        <v>M</v>
      </c>
      <c r="R400">
        <f t="shared" si="46"/>
        <v>1</v>
      </c>
      <c r="S400">
        <f t="shared" si="47"/>
        <v>1</v>
      </c>
      <c r="T400" t="s">
        <v>1754</v>
      </c>
      <c r="U400" t="str">
        <f>VLOOKUP(T400,Cleaning_title!$A$1:$B$20,2,)</f>
        <v>Mr</v>
      </c>
      <c r="V400" t="str">
        <f t="shared" si="48"/>
        <v xml:space="preserve">xxx </v>
      </c>
      <c r="W400" t="str">
        <f t="shared" si="49"/>
        <v xml:space="preserve">xxx </v>
      </c>
      <c r="X400" t="str">
        <f>VLOOKUP(W400,Cleaned_Ticket!$L$1:$M$37,2,FALSE)</f>
        <v xml:space="preserve">xxx </v>
      </c>
    </row>
    <row r="401" spans="1:24" x14ac:dyDescent="0.2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43"/>
        <v>S</v>
      </c>
      <c r="N401">
        <f>IF(J401="",MEDIAN(Fare),J401)</f>
        <v>10.5</v>
      </c>
      <c r="O401" s="4">
        <f>IF(F401="",SUMIFS(Ave_Age,Pclass_Age,C401,Sex_Age,E401),F401)</f>
        <v>23</v>
      </c>
      <c r="P401">
        <f t="shared" si="44"/>
        <v>1</v>
      </c>
      <c r="Q401" t="str">
        <f t="shared" si="45"/>
        <v>M</v>
      </c>
      <c r="R401">
        <f t="shared" si="46"/>
        <v>1</v>
      </c>
      <c r="S401">
        <f t="shared" si="47"/>
        <v>1</v>
      </c>
      <c r="T401" t="s">
        <v>1760</v>
      </c>
      <c r="U401" t="str">
        <f>VLOOKUP(T401,Cleaning_title!$A$1:$B$20,2,)</f>
        <v>Royalty</v>
      </c>
      <c r="V401" t="str">
        <f t="shared" si="48"/>
        <v xml:space="preserve">xxx </v>
      </c>
      <c r="W401" t="str">
        <f t="shared" si="49"/>
        <v xml:space="preserve">xxx </v>
      </c>
      <c r="X401" t="str">
        <f>VLOOKUP(W401,Cleaned_Ticket!$L$1:$M$37,2,FALSE)</f>
        <v xml:space="preserve">xxx </v>
      </c>
    </row>
    <row r="402" spans="1:24" x14ac:dyDescent="0.2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43"/>
        <v>S</v>
      </c>
      <c r="N402">
        <f>IF(J402="",MEDIAN(Fare),J402)</f>
        <v>12.65</v>
      </c>
      <c r="O402" s="4">
        <f>IF(F402="",SUMIFS(Ave_Age,Pclass_Age,C402,Sex_Age,E402),F402)</f>
        <v>28</v>
      </c>
      <c r="P402">
        <f t="shared" si="44"/>
        <v>0</v>
      </c>
      <c r="Q402" t="str">
        <f t="shared" si="45"/>
        <v>M</v>
      </c>
      <c r="R402">
        <f t="shared" si="46"/>
        <v>1</v>
      </c>
      <c r="S402">
        <f t="shared" si="47"/>
        <v>1</v>
      </c>
      <c r="T402" t="s">
        <v>1755</v>
      </c>
      <c r="U402" t="str">
        <f>VLOOKUP(T402,Cleaning_title!$A$1:$B$20,2,)</f>
        <v>Mrs</v>
      </c>
      <c r="V402" t="str">
        <f t="shared" si="48"/>
        <v xml:space="preserve">xxx </v>
      </c>
      <c r="W402" t="str">
        <f t="shared" si="49"/>
        <v xml:space="preserve">xxx </v>
      </c>
      <c r="X402" t="str">
        <f>VLOOKUP(W402,Cleaned_Ticket!$L$1:$M$37,2,FALSE)</f>
        <v xml:space="preserve">xxx </v>
      </c>
    </row>
    <row r="403" spans="1:24" x14ac:dyDescent="0.2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43"/>
        <v>S</v>
      </c>
      <c r="N403">
        <f>IF(J403="",MEDIAN(Fare),J403)</f>
        <v>7.9249999999999998</v>
      </c>
      <c r="O403" s="4">
        <f>IF(F403="",SUMIFS(Ave_Age,Pclass_Age,C403,Sex_Age,E403),F403)</f>
        <v>39</v>
      </c>
      <c r="P403">
        <f t="shared" si="44"/>
        <v>1</v>
      </c>
      <c r="Q403" t="str">
        <f t="shared" si="45"/>
        <v>M</v>
      </c>
      <c r="R403">
        <f t="shared" si="46"/>
        <v>1</v>
      </c>
      <c r="S403">
        <f t="shared" si="47"/>
        <v>1</v>
      </c>
      <c r="T403" t="s">
        <v>1754</v>
      </c>
      <c r="U403" t="str">
        <f>VLOOKUP(T403,Cleaning_title!$A$1:$B$20,2,)</f>
        <v>Mr</v>
      </c>
      <c r="V403" t="str">
        <f t="shared" si="48"/>
        <v>STONO 2 3101289</v>
      </c>
      <c r="W403" t="str">
        <f t="shared" si="49"/>
        <v xml:space="preserve">STONO </v>
      </c>
      <c r="X403" t="str">
        <f>VLOOKUP(W403,Cleaned_Ticket!$L$1:$M$37,2,FALSE)</f>
        <v xml:space="preserve">STONO </v>
      </c>
    </row>
    <row r="404" spans="1:24" x14ac:dyDescent="0.2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43"/>
        <v>S</v>
      </c>
      <c r="N404">
        <f>IF(J404="",MEDIAN(Fare),J404)</f>
        <v>8.0500000000000007</v>
      </c>
      <c r="O404" s="4">
        <f>IF(F404="",SUMIFS(Ave_Age,Pclass_Age,C404,Sex_Age,E404),F404)</f>
        <v>26</v>
      </c>
      <c r="P404">
        <f t="shared" si="44"/>
        <v>1</v>
      </c>
      <c r="Q404" t="str">
        <f t="shared" si="45"/>
        <v>M</v>
      </c>
      <c r="R404">
        <f t="shared" si="46"/>
        <v>1</v>
      </c>
      <c r="S404">
        <f t="shared" si="47"/>
        <v>1</v>
      </c>
      <c r="T404" t="s">
        <v>1754</v>
      </c>
      <c r="U404" t="str">
        <f>VLOOKUP(T404,Cleaning_title!$A$1:$B$20,2,)</f>
        <v>Mr</v>
      </c>
      <c r="V404" t="str">
        <f t="shared" si="48"/>
        <v xml:space="preserve">xxx </v>
      </c>
      <c r="W404" t="str">
        <f t="shared" si="49"/>
        <v xml:space="preserve">xxx </v>
      </c>
      <c r="X404" t="str">
        <f>VLOOKUP(W404,Cleaned_Ticket!$L$1:$M$37,2,FALSE)</f>
        <v xml:space="preserve">xxx </v>
      </c>
    </row>
    <row r="405" spans="1:24" x14ac:dyDescent="0.2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43"/>
        <v>S</v>
      </c>
      <c r="N405">
        <f>IF(J405="",MEDIAN(Fare),J405)</f>
        <v>9.8249999999999993</v>
      </c>
      <c r="O405" s="4">
        <f>IF(F405="",SUMIFS(Ave_Age,Pclass_Age,C405,Sex_Age,E405),F405)</f>
        <v>21</v>
      </c>
      <c r="P405">
        <f t="shared" si="44"/>
        <v>0</v>
      </c>
      <c r="Q405" t="str">
        <f t="shared" si="45"/>
        <v>M</v>
      </c>
      <c r="R405">
        <f t="shared" si="46"/>
        <v>2</v>
      </c>
      <c r="S405">
        <f t="shared" si="47"/>
        <v>0</v>
      </c>
      <c r="T405" t="s">
        <v>1756</v>
      </c>
      <c r="U405" t="str">
        <f>VLOOKUP(T405,Cleaning_title!$A$1:$B$20,2,)</f>
        <v>Miss</v>
      </c>
      <c r="V405" t="str">
        <f t="shared" si="48"/>
        <v xml:space="preserve">xxx </v>
      </c>
      <c r="W405" t="str">
        <f t="shared" si="49"/>
        <v xml:space="preserve">xxx </v>
      </c>
      <c r="X405" t="str">
        <f>VLOOKUP(W405,Cleaned_Ticket!$L$1:$M$37,2,FALSE)</f>
        <v xml:space="preserve">xxx </v>
      </c>
    </row>
    <row r="406" spans="1:24" x14ac:dyDescent="0.2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43"/>
        <v>S</v>
      </c>
      <c r="N406">
        <f>IF(J406="",MEDIAN(Fare),J406)</f>
        <v>15.85</v>
      </c>
      <c r="O406" s="4">
        <f>IF(F406="",SUMIFS(Ave_Age,Pclass_Age,C406,Sex_Age,E406),F406)</f>
        <v>28</v>
      </c>
      <c r="P406">
        <f t="shared" si="44"/>
        <v>1</v>
      </c>
      <c r="Q406" t="str">
        <f t="shared" si="45"/>
        <v>M</v>
      </c>
      <c r="R406">
        <f t="shared" si="46"/>
        <v>2</v>
      </c>
      <c r="S406">
        <f t="shared" si="47"/>
        <v>0</v>
      </c>
      <c r="T406" t="s">
        <v>1754</v>
      </c>
      <c r="U406" t="str">
        <f>VLOOKUP(T406,Cleaning_title!$A$1:$B$20,2,)</f>
        <v>Mr</v>
      </c>
      <c r="V406" t="str">
        <f t="shared" si="48"/>
        <v>STONO2 3101279</v>
      </c>
      <c r="W406" t="str">
        <f t="shared" si="49"/>
        <v xml:space="preserve">STONO2 </v>
      </c>
      <c r="X406" t="str">
        <f>VLOOKUP(W406,Cleaned_Ticket!$L$1:$M$37,2,FALSE)</f>
        <v xml:space="preserve">STONO2 </v>
      </c>
    </row>
    <row r="407" spans="1:24" x14ac:dyDescent="0.2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43"/>
        <v>S</v>
      </c>
      <c r="N407">
        <f>IF(J407="",MEDIAN(Fare),J407)</f>
        <v>8.6624999999999996</v>
      </c>
      <c r="O407" s="4">
        <f>IF(F407="",SUMIFS(Ave_Age,Pclass_Age,C407,Sex_Age,E407),F407)</f>
        <v>20</v>
      </c>
      <c r="P407">
        <f t="shared" si="44"/>
        <v>0</v>
      </c>
      <c r="Q407" t="str">
        <f t="shared" si="45"/>
        <v>M</v>
      </c>
      <c r="R407">
        <f t="shared" si="46"/>
        <v>1</v>
      </c>
      <c r="S407">
        <f t="shared" si="47"/>
        <v>1</v>
      </c>
      <c r="T407" t="s">
        <v>1756</v>
      </c>
      <c r="U407" t="str">
        <f>VLOOKUP(T407,Cleaning_title!$A$1:$B$20,2,)</f>
        <v>Miss</v>
      </c>
      <c r="V407" t="str">
        <f t="shared" si="48"/>
        <v xml:space="preserve">xxx </v>
      </c>
      <c r="W407" t="str">
        <f t="shared" si="49"/>
        <v xml:space="preserve">xxx </v>
      </c>
      <c r="X407" t="str">
        <f>VLOOKUP(W407,Cleaned_Ticket!$L$1:$M$37,2,FALSE)</f>
        <v xml:space="preserve">xxx </v>
      </c>
    </row>
    <row r="408" spans="1:24" x14ac:dyDescent="0.2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43"/>
        <v>S</v>
      </c>
      <c r="N408">
        <f>IF(J408="",MEDIAN(Fare),J408)</f>
        <v>21</v>
      </c>
      <c r="O408" s="4">
        <f>IF(F408="",SUMIFS(Ave_Age,Pclass_Age,C408,Sex_Age,E408),F408)</f>
        <v>34</v>
      </c>
      <c r="P408">
        <f t="shared" si="44"/>
        <v>1</v>
      </c>
      <c r="Q408" t="str">
        <f t="shared" si="45"/>
        <v>M</v>
      </c>
      <c r="R408">
        <f t="shared" si="46"/>
        <v>2</v>
      </c>
      <c r="S408">
        <f t="shared" si="47"/>
        <v>0</v>
      </c>
      <c r="T408" t="s">
        <v>1754</v>
      </c>
      <c r="U408" t="str">
        <f>VLOOKUP(T408,Cleaning_title!$A$1:$B$20,2,)</f>
        <v>Mr</v>
      </c>
      <c r="V408" t="str">
        <f t="shared" si="48"/>
        <v xml:space="preserve">xxx </v>
      </c>
      <c r="W408" t="str">
        <f t="shared" si="49"/>
        <v xml:space="preserve">xxx </v>
      </c>
      <c r="X408" t="str">
        <f>VLOOKUP(W408,Cleaned_Ticket!$L$1:$M$37,2,FALSE)</f>
        <v xml:space="preserve">xxx </v>
      </c>
    </row>
    <row r="409" spans="1:24" x14ac:dyDescent="0.2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43"/>
        <v>S</v>
      </c>
      <c r="N409">
        <f>IF(J409="",MEDIAN(Fare),J409)</f>
        <v>7.75</v>
      </c>
      <c r="O409" s="4">
        <f>IF(F409="",SUMIFS(Ave_Age,Pclass_Age,C409,Sex_Age,E409),F409)</f>
        <v>51</v>
      </c>
      <c r="P409">
        <f t="shared" si="44"/>
        <v>1</v>
      </c>
      <c r="Q409" t="str">
        <f t="shared" si="45"/>
        <v>M</v>
      </c>
      <c r="R409">
        <f t="shared" si="46"/>
        <v>1</v>
      </c>
      <c r="S409">
        <f t="shared" si="47"/>
        <v>1</v>
      </c>
      <c r="T409" t="s">
        <v>1754</v>
      </c>
      <c r="U409" t="str">
        <f>VLOOKUP(T409,Cleaning_title!$A$1:$B$20,2,)</f>
        <v>Mr</v>
      </c>
      <c r="V409" t="str">
        <f t="shared" si="48"/>
        <v xml:space="preserve">xxx </v>
      </c>
      <c r="W409" t="str">
        <f t="shared" si="49"/>
        <v xml:space="preserve">xxx </v>
      </c>
      <c r="X409" t="str">
        <f>VLOOKUP(W409,Cleaned_Ticket!$L$1:$M$37,2,FALSE)</f>
        <v xml:space="preserve">xxx </v>
      </c>
    </row>
    <row r="410" spans="1:24" x14ac:dyDescent="0.2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43"/>
        <v>S</v>
      </c>
      <c r="N410">
        <f>IF(J410="",MEDIAN(Fare),J410)</f>
        <v>18.75</v>
      </c>
      <c r="O410" s="4">
        <f>IF(F410="",SUMIFS(Ave_Age,Pclass_Age,C410,Sex_Age,E410),F410)</f>
        <v>3</v>
      </c>
      <c r="P410">
        <f t="shared" si="44"/>
        <v>1</v>
      </c>
      <c r="Q410" t="str">
        <f t="shared" si="45"/>
        <v>M</v>
      </c>
      <c r="R410">
        <f t="shared" si="46"/>
        <v>3</v>
      </c>
      <c r="S410">
        <f t="shared" si="47"/>
        <v>0</v>
      </c>
      <c r="T410" t="s">
        <v>1757</v>
      </c>
      <c r="U410" t="str">
        <f>VLOOKUP(T410,Cleaning_title!$A$1:$B$20,2,)</f>
        <v>Master</v>
      </c>
      <c r="V410" t="str">
        <f t="shared" si="48"/>
        <v xml:space="preserve">xxx </v>
      </c>
      <c r="W410" t="str">
        <f t="shared" si="49"/>
        <v xml:space="preserve">xxx </v>
      </c>
      <c r="X410" t="str">
        <f>VLOOKUP(W410,Cleaned_Ticket!$L$1:$M$37,2,FALSE)</f>
        <v xml:space="preserve">xxx </v>
      </c>
    </row>
    <row r="411" spans="1:24" x14ac:dyDescent="0.2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43"/>
        <v>S</v>
      </c>
      <c r="N411">
        <f>IF(J411="",MEDIAN(Fare),J411)</f>
        <v>7.7750000000000004</v>
      </c>
      <c r="O411" s="4">
        <f>IF(F411="",SUMIFS(Ave_Age,Pclass_Age,C411,Sex_Age,E411),F411)</f>
        <v>21</v>
      </c>
      <c r="P411">
        <f t="shared" si="44"/>
        <v>1</v>
      </c>
      <c r="Q411" t="str">
        <f t="shared" si="45"/>
        <v>M</v>
      </c>
      <c r="R411">
        <f t="shared" si="46"/>
        <v>1</v>
      </c>
      <c r="S411">
        <f t="shared" si="47"/>
        <v>1</v>
      </c>
      <c r="T411" t="s">
        <v>1754</v>
      </c>
      <c r="U411" t="str">
        <f>VLOOKUP(T411,Cleaning_title!$A$1:$B$20,2,)</f>
        <v>Mr</v>
      </c>
      <c r="V411" t="str">
        <f t="shared" si="48"/>
        <v xml:space="preserve">xxx </v>
      </c>
      <c r="W411" t="str">
        <f t="shared" si="49"/>
        <v xml:space="preserve">xxx </v>
      </c>
      <c r="X411" t="str">
        <f>VLOOKUP(W411,Cleaned_Ticket!$L$1:$M$37,2,FALSE)</f>
        <v xml:space="preserve">xxx </v>
      </c>
    </row>
    <row r="412" spans="1:24" x14ac:dyDescent="0.2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43"/>
        <v>S</v>
      </c>
      <c r="N412">
        <f>IF(J412="",MEDIAN(Fare),J412)</f>
        <v>25.466699999999999</v>
      </c>
      <c r="O412" s="4">
        <f>IF(F412="",SUMIFS(Ave_Age,Pclass_Age,C412,Sex_Age,E412),F412)</f>
        <v>22.185328947368422</v>
      </c>
      <c r="P412">
        <f t="shared" si="44"/>
        <v>0</v>
      </c>
      <c r="Q412" t="str">
        <f t="shared" si="45"/>
        <v>M</v>
      </c>
      <c r="R412">
        <f t="shared" si="46"/>
        <v>5</v>
      </c>
      <c r="S412">
        <f t="shared" si="47"/>
        <v>0</v>
      </c>
      <c r="T412" t="s">
        <v>1756</v>
      </c>
      <c r="U412" t="str">
        <f>VLOOKUP(T412,Cleaning_title!$A$1:$B$20,2,)</f>
        <v>Miss</v>
      </c>
      <c r="V412" t="str">
        <f t="shared" si="48"/>
        <v xml:space="preserve">xxx </v>
      </c>
      <c r="W412" t="str">
        <f t="shared" si="49"/>
        <v xml:space="preserve">xxx </v>
      </c>
      <c r="X412" t="str">
        <f>VLOOKUP(W412,Cleaned_Ticket!$L$1:$M$37,2,FALSE)</f>
        <v xml:space="preserve">xxx </v>
      </c>
    </row>
    <row r="413" spans="1:24" x14ac:dyDescent="0.2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43"/>
        <v>S</v>
      </c>
      <c r="N413">
        <f>IF(J413="",MEDIAN(Fare),J413)</f>
        <v>7.8958000000000004</v>
      </c>
      <c r="O413" s="4">
        <f>IF(F413="",SUMIFS(Ave_Age,Pclass_Age,C413,Sex_Age,E413),F413)</f>
        <v>25.962263610315187</v>
      </c>
      <c r="P413">
        <f t="shared" si="44"/>
        <v>1</v>
      </c>
      <c r="Q413" t="str">
        <f t="shared" si="45"/>
        <v>M</v>
      </c>
      <c r="R413">
        <f t="shared" si="46"/>
        <v>1</v>
      </c>
      <c r="S413">
        <f t="shared" si="47"/>
        <v>1</v>
      </c>
      <c r="T413" t="s">
        <v>1754</v>
      </c>
      <c r="U413" t="str">
        <f>VLOOKUP(T413,Cleaning_title!$A$1:$B$20,2,)</f>
        <v>Mr</v>
      </c>
      <c r="V413" t="str">
        <f t="shared" si="48"/>
        <v xml:space="preserve">xxx </v>
      </c>
      <c r="W413" t="str">
        <f t="shared" si="49"/>
        <v xml:space="preserve">xxx </v>
      </c>
      <c r="X413" t="str">
        <f>VLOOKUP(W413,Cleaned_Ticket!$L$1:$M$37,2,FALSE)</f>
        <v xml:space="preserve">xxx </v>
      </c>
    </row>
    <row r="414" spans="1:24" x14ac:dyDescent="0.2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43"/>
        <v>Q</v>
      </c>
      <c r="N414">
        <f>IF(J414="",MEDIAN(Fare),J414)</f>
        <v>6.8582999999999998</v>
      </c>
      <c r="O414" s="4">
        <f>IF(F414="",SUMIFS(Ave_Age,Pclass_Age,C414,Sex_Age,E414),F414)</f>
        <v>25.962263610315187</v>
      </c>
      <c r="P414">
        <f t="shared" si="44"/>
        <v>1</v>
      </c>
      <c r="Q414" t="str">
        <f t="shared" si="45"/>
        <v>M</v>
      </c>
      <c r="R414">
        <f t="shared" si="46"/>
        <v>1</v>
      </c>
      <c r="S414">
        <f t="shared" si="47"/>
        <v>1</v>
      </c>
      <c r="T414" t="s">
        <v>1754</v>
      </c>
      <c r="U414" t="str">
        <f>VLOOKUP(T414,Cleaning_title!$A$1:$B$20,2,)</f>
        <v>Mr</v>
      </c>
      <c r="V414" t="str">
        <f t="shared" si="48"/>
        <v xml:space="preserve">xxx </v>
      </c>
      <c r="W414" t="str">
        <f t="shared" si="49"/>
        <v xml:space="preserve">xxx </v>
      </c>
      <c r="X414" t="str">
        <f>VLOOKUP(W414,Cleaned_Ticket!$L$1:$M$37,2,FALSE)</f>
        <v xml:space="preserve">xxx </v>
      </c>
    </row>
    <row r="415" spans="1:24" x14ac:dyDescent="0.2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43"/>
        <v>Q</v>
      </c>
      <c r="N415">
        <f>IF(J415="",MEDIAN(Fare),J415)</f>
        <v>90</v>
      </c>
      <c r="O415" s="4">
        <f>IF(F415="",SUMIFS(Ave_Age,Pclass_Age,C415,Sex_Age,E415),F415)</f>
        <v>33</v>
      </c>
      <c r="P415">
        <f t="shared" si="44"/>
        <v>0</v>
      </c>
      <c r="Q415" t="str">
        <f t="shared" si="45"/>
        <v>C</v>
      </c>
      <c r="R415">
        <f t="shared" si="46"/>
        <v>2</v>
      </c>
      <c r="S415">
        <f t="shared" si="47"/>
        <v>0</v>
      </c>
      <c r="T415" t="s">
        <v>1756</v>
      </c>
      <c r="U415" t="str">
        <f>VLOOKUP(T415,Cleaning_title!$A$1:$B$20,2,)</f>
        <v>Miss</v>
      </c>
      <c r="V415" t="str">
        <f t="shared" si="48"/>
        <v xml:space="preserve">xxx </v>
      </c>
      <c r="W415" t="str">
        <f t="shared" si="49"/>
        <v xml:space="preserve">xxx </v>
      </c>
      <c r="X415" t="str">
        <f>VLOOKUP(W415,Cleaned_Ticket!$L$1:$M$37,2,FALSE)</f>
        <v xml:space="preserve">xxx </v>
      </c>
    </row>
    <row r="416" spans="1:24" x14ac:dyDescent="0.2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43"/>
        <v>S</v>
      </c>
      <c r="N416">
        <f>IF(J416="",MEDIAN(Fare),J416)</f>
        <v>0</v>
      </c>
      <c r="O416" s="4">
        <f>IF(F416="",SUMIFS(Ave_Age,Pclass_Age,C416,Sex_Age,E416),F416)</f>
        <v>30.815379746835443</v>
      </c>
      <c r="P416">
        <f t="shared" si="44"/>
        <v>1</v>
      </c>
      <c r="Q416" t="str">
        <f t="shared" si="45"/>
        <v>M</v>
      </c>
      <c r="R416">
        <f t="shared" si="46"/>
        <v>1</v>
      </c>
      <c r="S416">
        <f t="shared" si="47"/>
        <v>1</v>
      </c>
      <c r="T416" t="s">
        <v>1754</v>
      </c>
      <c r="U416" t="str">
        <f>VLOOKUP(T416,Cleaning_title!$A$1:$B$20,2,)</f>
        <v>Mr</v>
      </c>
      <c r="V416" t="str">
        <f t="shared" si="48"/>
        <v xml:space="preserve">xxx </v>
      </c>
      <c r="W416" t="str">
        <f t="shared" si="49"/>
        <v xml:space="preserve">xxx </v>
      </c>
      <c r="X416" t="str">
        <f>VLOOKUP(W416,Cleaned_Ticket!$L$1:$M$37,2,FALSE)</f>
        <v xml:space="preserve">xxx </v>
      </c>
    </row>
    <row r="417" spans="1:24" x14ac:dyDescent="0.2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43"/>
        <v>S</v>
      </c>
      <c r="N417">
        <f>IF(J417="",MEDIAN(Fare),J417)</f>
        <v>7.9249999999999998</v>
      </c>
      <c r="O417" s="4">
        <f>IF(F417="",SUMIFS(Ave_Age,Pclass_Age,C417,Sex_Age,E417),F417)</f>
        <v>44</v>
      </c>
      <c r="P417">
        <f t="shared" si="44"/>
        <v>1</v>
      </c>
      <c r="Q417" t="str">
        <f t="shared" si="45"/>
        <v>M</v>
      </c>
      <c r="R417">
        <f t="shared" si="46"/>
        <v>1</v>
      </c>
      <c r="S417">
        <f t="shared" si="47"/>
        <v>1</v>
      </c>
      <c r="T417" t="s">
        <v>1754</v>
      </c>
      <c r="U417" t="str">
        <f>VLOOKUP(T417,Cleaning_title!$A$1:$B$20,2,)</f>
        <v>Mr</v>
      </c>
      <c r="V417" t="str">
        <f t="shared" si="48"/>
        <v>STONO 2 3101269</v>
      </c>
      <c r="W417" t="str">
        <f t="shared" si="49"/>
        <v xml:space="preserve">STONO </v>
      </c>
      <c r="X417" t="str">
        <f>VLOOKUP(W417,Cleaned_Ticket!$L$1:$M$37,2,FALSE)</f>
        <v xml:space="preserve">STONO </v>
      </c>
    </row>
    <row r="418" spans="1:24" x14ac:dyDescent="0.2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43"/>
        <v>S</v>
      </c>
      <c r="N418">
        <f>IF(J418="",MEDIAN(Fare),J418)</f>
        <v>8.0500000000000007</v>
      </c>
      <c r="O418" s="4">
        <f>IF(F418="",SUMIFS(Ave_Age,Pclass_Age,C418,Sex_Age,E418),F418)</f>
        <v>22.185328947368422</v>
      </c>
      <c r="P418">
        <f t="shared" si="44"/>
        <v>0</v>
      </c>
      <c r="Q418" t="str">
        <f t="shared" si="45"/>
        <v>M</v>
      </c>
      <c r="R418">
        <f t="shared" si="46"/>
        <v>1</v>
      </c>
      <c r="S418">
        <f t="shared" si="47"/>
        <v>1</v>
      </c>
      <c r="T418" t="s">
        <v>1755</v>
      </c>
      <c r="U418" t="str">
        <f>VLOOKUP(T418,Cleaning_title!$A$1:$B$20,2,)</f>
        <v>Mrs</v>
      </c>
      <c r="V418" t="str">
        <f t="shared" si="48"/>
        <v xml:space="preserve">xxx </v>
      </c>
      <c r="W418" t="str">
        <f t="shared" si="49"/>
        <v xml:space="preserve">xxx </v>
      </c>
      <c r="X418" t="str">
        <f>VLOOKUP(W418,Cleaned_Ticket!$L$1:$M$37,2,FALSE)</f>
        <v xml:space="preserve">xxx </v>
      </c>
    </row>
    <row r="419" spans="1:24" x14ac:dyDescent="0.2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43"/>
        <v>S</v>
      </c>
      <c r="N419">
        <f>IF(J419="",MEDIAN(Fare),J419)</f>
        <v>32.5</v>
      </c>
      <c r="O419" s="4">
        <f>IF(F419="",SUMIFS(Ave_Age,Pclass_Age,C419,Sex_Age,E419),F419)</f>
        <v>34</v>
      </c>
      <c r="P419">
        <f t="shared" si="44"/>
        <v>0</v>
      </c>
      <c r="Q419" t="str">
        <f t="shared" si="45"/>
        <v>M</v>
      </c>
      <c r="R419">
        <f t="shared" si="46"/>
        <v>3</v>
      </c>
      <c r="S419">
        <f t="shared" si="47"/>
        <v>0</v>
      </c>
      <c r="T419" t="s">
        <v>1755</v>
      </c>
      <c r="U419" t="str">
        <f>VLOOKUP(T419,Cleaning_title!$A$1:$B$20,2,)</f>
        <v>Mrs</v>
      </c>
      <c r="V419" t="str">
        <f t="shared" si="48"/>
        <v xml:space="preserve">xxx </v>
      </c>
      <c r="W419" t="str">
        <f t="shared" si="49"/>
        <v xml:space="preserve">xxx </v>
      </c>
      <c r="X419" t="str">
        <f>VLOOKUP(W419,Cleaned_Ticket!$L$1:$M$37,2,FALSE)</f>
        <v xml:space="preserve">xxx </v>
      </c>
    </row>
    <row r="420" spans="1:24" x14ac:dyDescent="0.2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43"/>
        <v>S</v>
      </c>
      <c r="N420">
        <f>IF(J420="",MEDIAN(Fare),J420)</f>
        <v>13</v>
      </c>
      <c r="O420" s="4">
        <f>IF(F420="",SUMIFS(Ave_Age,Pclass_Age,C420,Sex_Age,E420),F420)</f>
        <v>18</v>
      </c>
      <c r="P420">
        <f t="shared" si="44"/>
        <v>0</v>
      </c>
      <c r="Q420" t="str">
        <f t="shared" si="45"/>
        <v>M</v>
      </c>
      <c r="R420">
        <f t="shared" si="46"/>
        <v>3</v>
      </c>
      <c r="S420">
        <f t="shared" si="47"/>
        <v>0</v>
      </c>
      <c r="T420" t="s">
        <v>1756</v>
      </c>
      <c r="U420" t="str">
        <f>VLOOKUP(T420,Cleaning_title!$A$1:$B$20,2,)</f>
        <v>Miss</v>
      </c>
      <c r="V420" t="str">
        <f t="shared" si="48"/>
        <v xml:space="preserve">xxx </v>
      </c>
      <c r="W420" t="str">
        <f t="shared" si="49"/>
        <v xml:space="preserve">xxx </v>
      </c>
      <c r="X420" t="str">
        <f>VLOOKUP(W420,Cleaned_Ticket!$L$1:$M$37,2,FALSE)</f>
        <v xml:space="preserve">xxx </v>
      </c>
    </row>
    <row r="421" spans="1:24" x14ac:dyDescent="0.2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43"/>
        <v>S</v>
      </c>
      <c r="N421">
        <f>IF(J421="",MEDIAN(Fare),J421)</f>
        <v>13</v>
      </c>
      <c r="O421" s="4">
        <f>IF(F421="",SUMIFS(Ave_Age,Pclass_Age,C421,Sex_Age,E421),F421)</f>
        <v>30</v>
      </c>
      <c r="P421">
        <f t="shared" si="44"/>
        <v>1</v>
      </c>
      <c r="Q421" t="str">
        <f t="shared" si="45"/>
        <v>M</v>
      </c>
      <c r="R421">
        <f t="shared" si="46"/>
        <v>1</v>
      </c>
      <c r="S421">
        <f t="shared" si="47"/>
        <v>1</v>
      </c>
      <c r="T421" t="s">
        <v>1754</v>
      </c>
      <c r="U421" t="str">
        <f>VLOOKUP(T421,Cleaning_title!$A$1:$B$20,2,)</f>
        <v>Mr</v>
      </c>
      <c r="V421" t="str">
        <f t="shared" si="48"/>
        <v xml:space="preserve">xxx </v>
      </c>
      <c r="W421" t="str">
        <f t="shared" si="49"/>
        <v xml:space="preserve">xxx </v>
      </c>
      <c r="X421" t="str">
        <f>VLOOKUP(W421,Cleaned_Ticket!$L$1:$M$37,2,FALSE)</f>
        <v xml:space="preserve">xxx </v>
      </c>
    </row>
    <row r="422" spans="1:24" x14ac:dyDescent="0.2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43"/>
        <v>S</v>
      </c>
      <c r="N422">
        <f>IF(J422="",MEDIAN(Fare),J422)</f>
        <v>24.15</v>
      </c>
      <c r="O422" s="4">
        <f>IF(F422="",SUMIFS(Ave_Age,Pclass_Age,C422,Sex_Age,E422),F422)</f>
        <v>10</v>
      </c>
      <c r="P422">
        <f t="shared" si="44"/>
        <v>0</v>
      </c>
      <c r="Q422" t="str">
        <f t="shared" si="45"/>
        <v>M</v>
      </c>
      <c r="R422">
        <f t="shared" si="46"/>
        <v>3</v>
      </c>
      <c r="S422">
        <f t="shared" si="47"/>
        <v>0</v>
      </c>
      <c r="T422" t="s">
        <v>1756</v>
      </c>
      <c r="U422" t="str">
        <f>VLOOKUP(T422,Cleaning_title!$A$1:$B$20,2,)</f>
        <v>Miss</v>
      </c>
      <c r="V422" t="str">
        <f t="shared" si="48"/>
        <v xml:space="preserve">xxx </v>
      </c>
      <c r="W422" t="str">
        <f t="shared" si="49"/>
        <v xml:space="preserve">xxx </v>
      </c>
      <c r="X422" t="str">
        <f>VLOOKUP(W422,Cleaned_Ticket!$L$1:$M$37,2,FALSE)</f>
        <v xml:space="preserve">xxx </v>
      </c>
    </row>
    <row r="423" spans="1:24" x14ac:dyDescent="0.2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43"/>
        <v>C</v>
      </c>
      <c r="N423">
        <f>IF(J423="",MEDIAN(Fare),J423)</f>
        <v>7.8958000000000004</v>
      </c>
      <c r="O423" s="4">
        <f>IF(F423="",SUMIFS(Ave_Age,Pclass_Age,C423,Sex_Age,E423),F423)</f>
        <v>25.962263610315187</v>
      </c>
      <c r="P423">
        <f t="shared" si="44"/>
        <v>1</v>
      </c>
      <c r="Q423" t="str">
        <f t="shared" si="45"/>
        <v>M</v>
      </c>
      <c r="R423">
        <f t="shared" si="46"/>
        <v>1</v>
      </c>
      <c r="S423">
        <f t="shared" si="47"/>
        <v>1</v>
      </c>
      <c r="T423" t="s">
        <v>1754</v>
      </c>
      <c r="U423" t="str">
        <f>VLOOKUP(T423,Cleaning_title!$A$1:$B$20,2,)</f>
        <v>Mr</v>
      </c>
      <c r="V423" t="str">
        <f t="shared" si="48"/>
        <v xml:space="preserve">xxx </v>
      </c>
      <c r="W423" t="str">
        <f t="shared" si="49"/>
        <v xml:space="preserve">xxx </v>
      </c>
      <c r="X423" t="str">
        <f>VLOOKUP(W423,Cleaned_Ticket!$L$1:$M$37,2,FALSE)</f>
        <v xml:space="preserve">xxx </v>
      </c>
    </row>
    <row r="424" spans="1:24" x14ac:dyDescent="0.2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43"/>
        <v>Q</v>
      </c>
      <c r="N424">
        <f>IF(J424="",MEDIAN(Fare),J424)</f>
        <v>7.7332999999999998</v>
      </c>
      <c r="O424" s="4">
        <f>IF(F424="",SUMIFS(Ave_Age,Pclass_Age,C424,Sex_Age,E424),F424)</f>
        <v>21</v>
      </c>
      <c r="P424">
        <f t="shared" si="44"/>
        <v>1</v>
      </c>
      <c r="Q424" t="str">
        <f t="shared" si="45"/>
        <v>M</v>
      </c>
      <c r="R424">
        <f t="shared" si="46"/>
        <v>1</v>
      </c>
      <c r="S424">
        <f t="shared" si="47"/>
        <v>1</v>
      </c>
      <c r="T424" t="s">
        <v>1754</v>
      </c>
      <c r="U424" t="str">
        <f>VLOOKUP(T424,Cleaning_title!$A$1:$B$20,2,)</f>
        <v>Mr</v>
      </c>
      <c r="V424" t="str">
        <f t="shared" si="48"/>
        <v>A5 13032</v>
      </c>
      <c r="W424" t="str">
        <f t="shared" si="49"/>
        <v xml:space="preserve">A5 </v>
      </c>
      <c r="X424" t="str">
        <f>VLOOKUP(W424,Cleaned_Ticket!$L$1:$M$37,2,FALSE)</f>
        <v xml:space="preserve">A5 </v>
      </c>
    </row>
    <row r="425" spans="1:24" x14ac:dyDescent="0.2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43"/>
        <v>S</v>
      </c>
      <c r="N425">
        <f>IF(J425="",MEDIAN(Fare),J425)</f>
        <v>7.875</v>
      </c>
      <c r="O425" s="4">
        <f>IF(F425="",SUMIFS(Ave_Age,Pclass_Age,C425,Sex_Age,E425),F425)</f>
        <v>29</v>
      </c>
      <c r="P425">
        <f t="shared" si="44"/>
        <v>1</v>
      </c>
      <c r="Q425" t="str">
        <f t="shared" si="45"/>
        <v>M</v>
      </c>
      <c r="R425">
        <f t="shared" si="46"/>
        <v>1</v>
      </c>
      <c r="S425">
        <f t="shared" si="47"/>
        <v>1</v>
      </c>
      <c r="T425" t="s">
        <v>1754</v>
      </c>
      <c r="U425" t="str">
        <f>VLOOKUP(T425,Cleaning_title!$A$1:$B$20,2,)</f>
        <v>Mr</v>
      </c>
      <c r="V425" t="str">
        <f t="shared" si="48"/>
        <v xml:space="preserve">xxx </v>
      </c>
      <c r="W425" t="str">
        <f t="shared" si="49"/>
        <v xml:space="preserve">xxx </v>
      </c>
      <c r="X425" t="str">
        <f>VLOOKUP(W425,Cleaned_Ticket!$L$1:$M$37,2,FALSE)</f>
        <v xml:space="preserve">xxx </v>
      </c>
    </row>
    <row r="426" spans="1:24" x14ac:dyDescent="0.2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43"/>
        <v>S</v>
      </c>
      <c r="N426">
        <f>IF(J426="",MEDIAN(Fare),J426)</f>
        <v>14.4</v>
      </c>
      <c r="O426" s="4">
        <f>IF(F426="",SUMIFS(Ave_Age,Pclass_Age,C426,Sex_Age,E426),F426)</f>
        <v>28</v>
      </c>
      <c r="P426">
        <f t="shared" si="44"/>
        <v>0</v>
      </c>
      <c r="Q426" t="str">
        <f t="shared" si="45"/>
        <v>M</v>
      </c>
      <c r="R426">
        <f t="shared" si="46"/>
        <v>3</v>
      </c>
      <c r="S426">
        <f t="shared" si="47"/>
        <v>0</v>
      </c>
      <c r="T426" t="s">
        <v>1755</v>
      </c>
      <c r="U426" t="str">
        <f>VLOOKUP(T426,Cleaning_title!$A$1:$B$20,2,)</f>
        <v>Mrs</v>
      </c>
      <c r="V426" t="str">
        <f t="shared" si="48"/>
        <v xml:space="preserve">xxx </v>
      </c>
      <c r="W426" t="str">
        <f t="shared" si="49"/>
        <v xml:space="preserve">xxx </v>
      </c>
      <c r="X426" t="str">
        <f>VLOOKUP(W426,Cleaned_Ticket!$L$1:$M$37,2,FALSE)</f>
        <v xml:space="preserve">xxx </v>
      </c>
    </row>
    <row r="427" spans="1:24" x14ac:dyDescent="0.2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43"/>
        <v>S</v>
      </c>
      <c r="N427">
        <f>IF(J427="",MEDIAN(Fare),J427)</f>
        <v>20.212499999999999</v>
      </c>
      <c r="O427" s="4">
        <f>IF(F427="",SUMIFS(Ave_Age,Pclass_Age,C427,Sex_Age,E427),F427)</f>
        <v>18</v>
      </c>
      <c r="P427">
        <f t="shared" si="44"/>
        <v>1</v>
      </c>
      <c r="Q427" t="str">
        <f t="shared" si="45"/>
        <v>M</v>
      </c>
      <c r="R427">
        <f t="shared" si="46"/>
        <v>3</v>
      </c>
      <c r="S427">
        <f t="shared" si="47"/>
        <v>0</v>
      </c>
      <c r="T427" t="s">
        <v>1754</v>
      </c>
      <c r="U427" t="str">
        <f>VLOOKUP(T427,Cleaning_title!$A$1:$B$20,2,)</f>
        <v>Mr</v>
      </c>
      <c r="V427" t="str">
        <f t="shared" si="48"/>
        <v xml:space="preserve">xxx </v>
      </c>
      <c r="W427" t="str">
        <f t="shared" si="49"/>
        <v xml:space="preserve">xxx </v>
      </c>
      <c r="X427" t="str">
        <f>VLOOKUP(W427,Cleaned_Ticket!$L$1:$M$37,2,FALSE)</f>
        <v xml:space="preserve">xxx </v>
      </c>
    </row>
    <row r="428" spans="1:24" x14ac:dyDescent="0.2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43"/>
        <v>S</v>
      </c>
      <c r="N428">
        <f>IF(J428="",MEDIAN(Fare),J428)</f>
        <v>7.25</v>
      </c>
      <c r="O428" s="4">
        <f>IF(F428="",SUMIFS(Ave_Age,Pclass_Age,C428,Sex_Age,E428),F428)</f>
        <v>25.962263610315187</v>
      </c>
      <c r="P428">
        <f t="shared" si="44"/>
        <v>1</v>
      </c>
      <c r="Q428" t="str">
        <f t="shared" si="45"/>
        <v>M</v>
      </c>
      <c r="R428">
        <f t="shared" si="46"/>
        <v>1</v>
      </c>
      <c r="S428">
        <f t="shared" si="47"/>
        <v>1</v>
      </c>
      <c r="T428" t="s">
        <v>1754</v>
      </c>
      <c r="U428" t="str">
        <f>VLOOKUP(T428,Cleaning_title!$A$1:$B$20,2,)</f>
        <v>Mr</v>
      </c>
      <c r="V428" t="str">
        <f t="shared" si="48"/>
        <v>A4 34244</v>
      </c>
      <c r="W428" t="str">
        <f t="shared" si="49"/>
        <v xml:space="preserve">A4 </v>
      </c>
      <c r="X428" t="str">
        <f>VLOOKUP(W428,Cleaned_Ticket!$L$1:$M$37,2,FALSE)</f>
        <v xml:space="preserve">A4 </v>
      </c>
    </row>
    <row r="429" spans="1:24" x14ac:dyDescent="0.2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43"/>
        <v>S</v>
      </c>
      <c r="N429">
        <f>IF(J429="",MEDIAN(Fare),J429)</f>
        <v>26</v>
      </c>
      <c r="O429" s="4">
        <f>IF(F429="",SUMIFS(Ave_Age,Pclass_Age,C429,Sex_Age,E429),F429)</f>
        <v>28</v>
      </c>
      <c r="P429">
        <f t="shared" si="44"/>
        <v>0</v>
      </c>
      <c r="Q429" t="str">
        <f t="shared" si="45"/>
        <v>M</v>
      </c>
      <c r="R429">
        <f t="shared" si="46"/>
        <v>2</v>
      </c>
      <c r="S429">
        <f t="shared" si="47"/>
        <v>0</v>
      </c>
      <c r="T429" t="s">
        <v>1755</v>
      </c>
      <c r="U429" t="str">
        <f>VLOOKUP(T429,Cleaning_title!$A$1:$B$20,2,)</f>
        <v>Mrs</v>
      </c>
      <c r="V429" t="str">
        <f t="shared" si="48"/>
        <v xml:space="preserve">xxx </v>
      </c>
      <c r="W429" t="str">
        <f t="shared" si="49"/>
        <v xml:space="preserve">xxx </v>
      </c>
      <c r="X429" t="str">
        <f>VLOOKUP(W429,Cleaned_Ticket!$L$1:$M$37,2,FALSE)</f>
        <v xml:space="preserve">xxx </v>
      </c>
    </row>
    <row r="430" spans="1:24" x14ac:dyDescent="0.2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43"/>
        <v>S</v>
      </c>
      <c r="N430">
        <f>IF(J430="",MEDIAN(Fare),J430)</f>
        <v>26</v>
      </c>
      <c r="O430" s="4">
        <f>IF(F430="",SUMIFS(Ave_Age,Pclass_Age,C430,Sex_Age,E430),F430)</f>
        <v>19</v>
      </c>
      <c r="P430">
        <f t="shared" si="44"/>
        <v>0</v>
      </c>
      <c r="Q430" t="str">
        <f t="shared" si="45"/>
        <v>M</v>
      </c>
      <c r="R430">
        <f t="shared" si="46"/>
        <v>1</v>
      </c>
      <c r="S430">
        <f t="shared" si="47"/>
        <v>1</v>
      </c>
      <c r="T430" t="s">
        <v>1756</v>
      </c>
      <c r="U430" t="str">
        <f>VLOOKUP(T430,Cleaning_title!$A$1:$B$20,2,)</f>
        <v>Miss</v>
      </c>
      <c r="V430" t="str">
        <f t="shared" si="48"/>
        <v xml:space="preserve">xxx </v>
      </c>
      <c r="W430" t="str">
        <f t="shared" si="49"/>
        <v xml:space="preserve">xxx </v>
      </c>
      <c r="X430" t="str">
        <f>VLOOKUP(W430,Cleaned_Ticket!$L$1:$M$37,2,FALSE)</f>
        <v xml:space="preserve">xxx </v>
      </c>
    </row>
    <row r="431" spans="1:24" x14ac:dyDescent="0.2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43"/>
        <v>Q</v>
      </c>
      <c r="N431">
        <f>IF(J431="",MEDIAN(Fare),J431)</f>
        <v>7.75</v>
      </c>
      <c r="O431" s="4">
        <f>IF(F431="",SUMIFS(Ave_Age,Pclass_Age,C431,Sex_Age,E431),F431)</f>
        <v>25.962263610315187</v>
      </c>
      <c r="P431">
        <f t="shared" si="44"/>
        <v>1</v>
      </c>
      <c r="Q431" t="str">
        <f t="shared" si="45"/>
        <v>M</v>
      </c>
      <c r="R431">
        <f t="shared" si="46"/>
        <v>1</v>
      </c>
      <c r="S431">
        <f t="shared" si="47"/>
        <v>1</v>
      </c>
      <c r="T431" t="s">
        <v>1754</v>
      </c>
      <c r="U431" t="str">
        <f>VLOOKUP(T431,Cleaning_title!$A$1:$B$20,2,)</f>
        <v>Mr</v>
      </c>
      <c r="V431" t="str">
        <f t="shared" si="48"/>
        <v xml:space="preserve">xxx </v>
      </c>
      <c r="W431" t="str">
        <f t="shared" si="49"/>
        <v xml:space="preserve">xxx </v>
      </c>
      <c r="X431" t="str">
        <f>VLOOKUP(W431,Cleaned_Ticket!$L$1:$M$37,2,FALSE)</f>
        <v xml:space="preserve">xxx </v>
      </c>
    </row>
    <row r="432" spans="1:24" x14ac:dyDescent="0.2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43"/>
        <v>S</v>
      </c>
      <c r="N432">
        <f>IF(J432="",MEDIAN(Fare),J432)</f>
        <v>8.0500000000000007</v>
      </c>
      <c r="O432" s="4">
        <f>IF(F432="",SUMIFS(Ave_Age,Pclass_Age,C432,Sex_Age,E432),F432)</f>
        <v>32</v>
      </c>
      <c r="P432">
        <f t="shared" si="44"/>
        <v>1</v>
      </c>
      <c r="Q432" t="str">
        <f t="shared" si="45"/>
        <v>E</v>
      </c>
      <c r="R432">
        <f t="shared" si="46"/>
        <v>1</v>
      </c>
      <c r="S432">
        <f t="shared" si="47"/>
        <v>1</v>
      </c>
      <c r="T432" t="s">
        <v>1754</v>
      </c>
      <c r="U432" t="str">
        <f>VLOOKUP(T432,Cleaning_title!$A$1:$B$20,2,)</f>
        <v>Mr</v>
      </c>
      <c r="V432" t="str">
        <f t="shared" si="48"/>
        <v>SOTONOQ 392078</v>
      </c>
      <c r="W432" t="str">
        <f t="shared" si="49"/>
        <v xml:space="preserve">SOTONOQ </v>
      </c>
      <c r="X432" t="str">
        <f>VLOOKUP(W432,Cleaned_Ticket!$L$1:$M$37,2,FALSE)</f>
        <v xml:space="preserve">SOTONOQ </v>
      </c>
    </row>
    <row r="433" spans="1:24" x14ac:dyDescent="0.2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43"/>
        <v>S</v>
      </c>
      <c r="N433">
        <f>IF(J433="",MEDIAN(Fare),J433)</f>
        <v>26.55</v>
      </c>
      <c r="O433" s="4">
        <f>IF(F433="",SUMIFS(Ave_Age,Pclass_Age,C433,Sex_Age,E433),F433)</f>
        <v>28</v>
      </c>
      <c r="P433">
        <f t="shared" si="44"/>
        <v>1</v>
      </c>
      <c r="Q433" t="str">
        <f t="shared" si="45"/>
        <v>C</v>
      </c>
      <c r="R433">
        <f t="shared" si="46"/>
        <v>1</v>
      </c>
      <c r="S433">
        <f t="shared" si="47"/>
        <v>1</v>
      </c>
      <c r="T433" t="s">
        <v>1754</v>
      </c>
      <c r="U433" t="str">
        <f>VLOOKUP(T433,Cleaning_title!$A$1:$B$20,2,)</f>
        <v>Mr</v>
      </c>
      <c r="V433" t="str">
        <f t="shared" si="48"/>
        <v xml:space="preserve">xxx </v>
      </c>
      <c r="W433" t="str">
        <f t="shared" si="49"/>
        <v xml:space="preserve">xxx </v>
      </c>
      <c r="X433" t="str">
        <f>VLOOKUP(W433,Cleaned_Ticket!$L$1:$M$37,2,FALSE)</f>
        <v xml:space="preserve">xxx </v>
      </c>
    </row>
    <row r="434" spans="1:24" x14ac:dyDescent="0.2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43"/>
        <v>S</v>
      </c>
      <c r="N434">
        <f>IF(J434="",MEDIAN(Fare),J434)</f>
        <v>16.100000000000001</v>
      </c>
      <c r="O434" s="4">
        <f>IF(F434="",SUMIFS(Ave_Age,Pclass_Age,C434,Sex_Age,E434),F434)</f>
        <v>22.185328947368422</v>
      </c>
      <c r="P434">
        <f t="shared" si="44"/>
        <v>0</v>
      </c>
      <c r="Q434" t="str">
        <f t="shared" si="45"/>
        <v>M</v>
      </c>
      <c r="R434">
        <f t="shared" si="46"/>
        <v>2</v>
      </c>
      <c r="S434">
        <f t="shared" si="47"/>
        <v>0</v>
      </c>
      <c r="T434" t="s">
        <v>1755</v>
      </c>
      <c r="U434" t="str">
        <f>VLOOKUP(T434,Cleaning_title!$A$1:$B$20,2,)</f>
        <v>Mrs</v>
      </c>
      <c r="V434" t="str">
        <f t="shared" si="48"/>
        <v xml:space="preserve">xxx </v>
      </c>
      <c r="W434" t="str">
        <f t="shared" si="49"/>
        <v xml:space="preserve">xxx </v>
      </c>
      <c r="X434" t="str">
        <f>VLOOKUP(W434,Cleaned_Ticket!$L$1:$M$37,2,FALSE)</f>
        <v xml:space="preserve">xxx </v>
      </c>
    </row>
    <row r="435" spans="1:24" x14ac:dyDescent="0.2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43"/>
        <v>S</v>
      </c>
      <c r="N435">
        <f>IF(J435="",MEDIAN(Fare),J435)</f>
        <v>26</v>
      </c>
      <c r="O435" s="4">
        <f>IF(F435="",SUMIFS(Ave_Age,Pclass_Age,C435,Sex_Age,E435),F435)</f>
        <v>42</v>
      </c>
      <c r="P435">
        <f t="shared" si="44"/>
        <v>0</v>
      </c>
      <c r="Q435" t="str">
        <f t="shared" si="45"/>
        <v>M</v>
      </c>
      <c r="R435">
        <f t="shared" si="46"/>
        <v>2</v>
      </c>
      <c r="S435">
        <f t="shared" si="47"/>
        <v>0</v>
      </c>
      <c r="T435" t="s">
        <v>1755</v>
      </c>
      <c r="U435" t="str">
        <f>VLOOKUP(T435,Cleaning_title!$A$1:$B$20,2,)</f>
        <v>Mrs</v>
      </c>
      <c r="V435" t="str">
        <f t="shared" si="48"/>
        <v>SCAH 3085</v>
      </c>
      <c r="W435" t="str">
        <f t="shared" si="49"/>
        <v xml:space="preserve">SCAH </v>
      </c>
      <c r="X435" t="str">
        <f>VLOOKUP(W435,Cleaned_Ticket!$L$1:$M$37,2,FALSE)</f>
        <v xml:space="preserve">SCAH </v>
      </c>
    </row>
    <row r="436" spans="1:24" x14ac:dyDescent="0.2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43"/>
        <v>S</v>
      </c>
      <c r="N436">
        <f>IF(J436="",MEDIAN(Fare),J436)</f>
        <v>7.125</v>
      </c>
      <c r="O436" s="4">
        <f>IF(F436="",SUMIFS(Ave_Age,Pclass_Age,C436,Sex_Age,E436),F436)</f>
        <v>17</v>
      </c>
      <c r="P436">
        <f t="shared" si="44"/>
        <v>1</v>
      </c>
      <c r="Q436" t="str">
        <f t="shared" si="45"/>
        <v>M</v>
      </c>
      <c r="R436">
        <f t="shared" si="46"/>
        <v>1</v>
      </c>
      <c r="S436">
        <f t="shared" si="47"/>
        <v>1</v>
      </c>
      <c r="T436" t="s">
        <v>1754</v>
      </c>
      <c r="U436" t="str">
        <f>VLOOKUP(T436,Cleaning_title!$A$1:$B$20,2,)</f>
        <v>Mr</v>
      </c>
      <c r="V436" t="str">
        <f t="shared" si="48"/>
        <v>STONO 2 3101274</v>
      </c>
      <c r="W436" t="str">
        <f t="shared" si="49"/>
        <v xml:space="preserve">STONO </v>
      </c>
      <c r="X436" t="str">
        <f>VLOOKUP(W436,Cleaned_Ticket!$L$1:$M$37,2,FALSE)</f>
        <v xml:space="preserve">STONO </v>
      </c>
    </row>
    <row r="437" spans="1:24" x14ac:dyDescent="0.2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43"/>
        <v>S</v>
      </c>
      <c r="N437">
        <f>IF(J437="",MEDIAN(Fare),J437)</f>
        <v>55.9</v>
      </c>
      <c r="O437" s="4">
        <f>IF(F437="",SUMIFS(Ave_Age,Pclass_Age,C437,Sex_Age,E437),F437)</f>
        <v>50</v>
      </c>
      <c r="P437">
        <f t="shared" si="44"/>
        <v>1</v>
      </c>
      <c r="Q437" t="str">
        <f t="shared" si="45"/>
        <v>E</v>
      </c>
      <c r="R437">
        <f t="shared" si="46"/>
        <v>2</v>
      </c>
      <c r="S437">
        <f t="shared" si="47"/>
        <v>0</v>
      </c>
      <c r="T437" t="s">
        <v>1754</v>
      </c>
      <c r="U437" t="str">
        <f>VLOOKUP(T437,Cleaning_title!$A$1:$B$20,2,)</f>
        <v>Mr</v>
      </c>
      <c r="V437" t="str">
        <f t="shared" si="48"/>
        <v xml:space="preserve">xxx </v>
      </c>
      <c r="W437" t="str">
        <f t="shared" si="49"/>
        <v xml:space="preserve">xxx </v>
      </c>
      <c r="X437" t="str">
        <f>VLOOKUP(W437,Cleaned_Ticket!$L$1:$M$37,2,FALSE)</f>
        <v xml:space="preserve">xxx </v>
      </c>
    </row>
    <row r="438" spans="1:24" x14ac:dyDescent="0.2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43"/>
        <v>S</v>
      </c>
      <c r="N438">
        <f>IF(J438="",MEDIAN(Fare),J438)</f>
        <v>120</v>
      </c>
      <c r="O438" s="4">
        <f>IF(F438="",SUMIFS(Ave_Age,Pclass_Age,C438,Sex_Age,E438),F438)</f>
        <v>14</v>
      </c>
      <c r="P438">
        <f t="shared" si="44"/>
        <v>0</v>
      </c>
      <c r="Q438" t="str">
        <f t="shared" si="45"/>
        <v>B</v>
      </c>
      <c r="R438">
        <f t="shared" si="46"/>
        <v>4</v>
      </c>
      <c r="S438">
        <f t="shared" si="47"/>
        <v>0</v>
      </c>
      <c r="T438" t="s">
        <v>1756</v>
      </c>
      <c r="U438" t="str">
        <f>VLOOKUP(T438,Cleaning_title!$A$1:$B$20,2,)</f>
        <v>Miss</v>
      </c>
      <c r="V438" t="str">
        <f t="shared" si="48"/>
        <v xml:space="preserve">xxx </v>
      </c>
      <c r="W438" t="str">
        <f t="shared" si="49"/>
        <v xml:space="preserve">xxx </v>
      </c>
      <c r="X438" t="str">
        <f>VLOOKUP(W438,Cleaned_Ticket!$L$1:$M$37,2,FALSE)</f>
        <v xml:space="preserve">xxx </v>
      </c>
    </row>
    <row r="439" spans="1:24" x14ac:dyDescent="0.2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43"/>
        <v>S</v>
      </c>
      <c r="N439">
        <f>IF(J439="",MEDIAN(Fare),J439)</f>
        <v>34.375</v>
      </c>
      <c r="O439" s="4">
        <f>IF(F439="",SUMIFS(Ave_Age,Pclass_Age,C439,Sex_Age,E439),F439)</f>
        <v>21</v>
      </c>
      <c r="P439">
        <f t="shared" si="44"/>
        <v>0</v>
      </c>
      <c r="Q439" t="str">
        <f t="shared" si="45"/>
        <v>M</v>
      </c>
      <c r="R439">
        <f t="shared" si="46"/>
        <v>5</v>
      </c>
      <c r="S439">
        <f t="shared" si="47"/>
        <v>0</v>
      </c>
      <c r="T439" t="s">
        <v>1756</v>
      </c>
      <c r="U439" t="str">
        <f>VLOOKUP(T439,Cleaning_title!$A$1:$B$20,2,)</f>
        <v>Miss</v>
      </c>
      <c r="V439" t="str">
        <f t="shared" si="48"/>
        <v>WC 6608</v>
      </c>
      <c r="W439" t="str">
        <f t="shared" si="49"/>
        <v xml:space="preserve">WC </v>
      </c>
      <c r="X439" t="str">
        <f>VLOOKUP(W439,Cleaned_Ticket!$L$1:$M$37,2,FALSE)</f>
        <v xml:space="preserve">WC </v>
      </c>
    </row>
    <row r="440" spans="1:24" x14ac:dyDescent="0.2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43"/>
        <v>S</v>
      </c>
      <c r="N440">
        <f>IF(J440="",MEDIAN(Fare),J440)</f>
        <v>18.75</v>
      </c>
      <c r="O440" s="4">
        <f>IF(F440="",SUMIFS(Ave_Age,Pclass_Age,C440,Sex_Age,E440),F440)</f>
        <v>24</v>
      </c>
      <c r="P440">
        <f t="shared" si="44"/>
        <v>0</v>
      </c>
      <c r="Q440" t="str">
        <f t="shared" si="45"/>
        <v>M</v>
      </c>
      <c r="R440">
        <f t="shared" si="46"/>
        <v>6</v>
      </c>
      <c r="S440">
        <f t="shared" si="47"/>
        <v>0</v>
      </c>
      <c r="T440" t="s">
        <v>1755</v>
      </c>
      <c r="U440" t="str">
        <f>VLOOKUP(T440,Cleaning_title!$A$1:$B$20,2,)</f>
        <v>Mrs</v>
      </c>
      <c r="V440" t="str">
        <f t="shared" si="48"/>
        <v xml:space="preserve">xxx </v>
      </c>
      <c r="W440" t="str">
        <f t="shared" si="49"/>
        <v xml:space="preserve">xxx </v>
      </c>
      <c r="X440" t="str">
        <f>VLOOKUP(W440,Cleaned_Ticket!$L$1:$M$37,2,FALSE)</f>
        <v xml:space="preserve">xxx </v>
      </c>
    </row>
    <row r="441" spans="1:24" x14ac:dyDescent="0.2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43"/>
        <v>S</v>
      </c>
      <c r="N441">
        <f>IF(J441="",MEDIAN(Fare),J441)</f>
        <v>263</v>
      </c>
      <c r="O441" s="4">
        <f>IF(F441="",SUMIFS(Ave_Age,Pclass_Age,C441,Sex_Age,E441),F441)</f>
        <v>64</v>
      </c>
      <c r="P441">
        <f t="shared" si="44"/>
        <v>1</v>
      </c>
      <c r="Q441" t="str">
        <f t="shared" si="45"/>
        <v>C</v>
      </c>
      <c r="R441">
        <f t="shared" si="46"/>
        <v>6</v>
      </c>
      <c r="S441">
        <f t="shared" si="47"/>
        <v>0</v>
      </c>
      <c r="T441" t="s">
        <v>1754</v>
      </c>
      <c r="U441" t="str">
        <f>VLOOKUP(T441,Cleaning_title!$A$1:$B$20,2,)</f>
        <v>Mr</v>
      </c>
      <c r="V441" t="str">
        <f t="shared" si="48"/>
        <v xml:space="preserve">xxx </v>
      </c>
      <c r="W441" t="str">
        <f t="shared" si="49"/>
        <v xml:space="preserve">xxx </v>
      </c>
      <c r="X441" t="str">
        <f>VLOOKUP(W441,Cleaned_Ticket!$L$1:$M$37,2,FALSE)</f>
        <v xml:space="preserve">xxx </v>
      </c>
    </row>
    <row r="442" spans="1:24" x14ac:dyDescent="0.2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43"/>
        <v>S</v>
      </c>
      <c r="N442">
        <f>IF(J442="",MEDIAN(Fare),J442)</f>
        <v>10.5</v>
      </c>
      <c r="O442" s="4">
        <f>IF(F442="",SUMIFS(Ave_Age,Pclass_Age,C442,Sex_Age,E442),F442)</f>
        <v>31</v>
      </c>
      <c r="P442">
        <f t="shared" si="44"/>
        <v>1</v>
      </c>
      <c r="Q442" t="str">
        <f t="shared" si="45"/>
        <v>M</v>
      </c>
      <c r="R442">
        <f t="shared" si="46"/>
        <v>1</v>
      </c>
      <c r="S442">
        <f t="shared" si="47"/>
        <v>1</v>
      </c>
      <c r="T442" t="s">
        <v>1754</v>
      </c>
      <c r="U442" t="str">
        <f>VLOOKUP(T442,Cleaning_title!$A$1:$B$20,2,)</f>
        <v>Mr</v>
      </c>
      <c r="V442" t="str">
        <f t="shared" si="48"/>
        <v>CA 18723</v>
      </c>
      <c r="W442" t="str">
        <f t="shared" si="49"/>
        <v xml:space="preserve">CA </v>
      </c>
      <c r="X442" t="str">
        <f>VLOOKUP(W442,Cleaned_Ticket!$L$1:$M$37,2,FALSE)</f>
        <v xml:space="preserve">CA </v>
      </c>
    </row>
    <row r="443" spans="1:24" x14ac:dyDescent="0.2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43"/>
        <v>S</v>
      </c>
      <c r="N443">
        <f>IF(J443="",MEDIAN(Fare),J443)</f>
        <v>26.25</v>
      </c>
      <c r="O443" s="4">
        <f>IF(F443="",SUMIFS(Ave_Age,Pclass_Age,C443,Sex_Age,E443),F443)</f>
        <v>45</v>
      </c>
      <c r="P443">
        <f t="shared" si="44"/>
        <v>0</v>
      </c>
      <c r="Q443" t="str">
        <f t="shared" si="45"/>
        <v>M</v>
      </c>
      <c r="R443">
        <f t="shared" si="46"/>
        <v>3</v>
      </c>
      <c r="S443">
        <f t="shared" si="47"/>
        <v>0</v>
      </c>
      <c r="T443" t="s">
        <v>1755</v>
      </c>
      <c r="U443" t="str">
        <f>VLOOKUP(T443,Cleaning_title!$A$1:$B$20,2,)</f>
        <v>Mrs</v>
      </c>
      <c r="V443" t="str">
        <f t="shared" si="48"/>
        <v>FCC 13529</v>
      </c>
      <c r="W443" t="str">
        <f t="shared" si="49"/>
        <v xml:space="preserve">FCC </v>
      </c>
      <c r="X443" t="str">
        <f>VLOOKUP(W443,Cleaned_Ticket!$L$1:$M$37,2,FALSE)</f>
        <v xml:space="preserve">FCC </v>
      </c>
    </row>
    <row r="444" spans="1:24" x14ac:dyDescent="0.2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43"/>
        <v>S</v>
      </c>
      <c r="N444">
        <f>IF(J444="",MEDIAN(Fare),J444)</f>
        <v>9.5</v>
      </c>
      <c r="O444" s="4">
        <f>IF(F444="",SUMIFS(Ave_Age,Pclass_Age,C444,Sex_Age,E444),F444)</f>
        <v>20</v>
      </c>
      <c r="P444">
        <f t="shared" si="44"/>
        <v>1</v>
      </c>
      <c r="Q444" t="str">
        <f t="shared" si="45"/>
        <v>M</v>
      </c>
      <c r="R444">
        <f t="shared" si="46"/>
        <v>1</v>
      </c>
      <c r="S444">
        <f t="shared" si="47"/>
        <v>1</v>
      </c>
      <c r="T444" t="s">
        <v>1754</v>
      </c>
      <c r="U444" t="str">
        <f>VLOOKUP(T444,Cleaning_title!$A$1:$B$20,2,)</f>
        <v>Mr</v>
      </c>
      <c r="V444" t="str">
        <f t="shared" si="48"/>
        <v xml:space="preserve">xxx </v>
      </c>
      <c r="W444" t="str">
        <f t="shared" si="49"/>
        <v xml:space="preserve">xxx </v>
      </c>
      <c r="X444" t="str">
        <f>VLOOKUP(W444,Cleaned_Ticket!$L$1:$M$37,2,FALSE)</f>
        <v xml:space="preserve">xxx </v>
      </c>
    </row>
    <row r="445" spans="1:24" x14ac:dyDescent="0.2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43"/>
        <v>S</v>
      </c>
      <c r="N445">
        <f>IF(J445="",MEDIAN(Fare),J445)</f>
        <v>7.7750000000000004</v>
      </c>
      <c r="O445" s="4">
        <f>IF(F445="",SUMIFS(Ave_Age,Pclass_Age,C445,Sex_Age,E445),F445)</f>
        <v>25</v>
      </c>
      <c r="P445">
        <f t="shared" si="44"/>
        <v>1</v>
      </c>
      <c r="Q445" t="str">
        <f t="shared" si="45"/>
        <v>M</v>
      </c>
      <c r="R445">
        <f t="shared" si="46"/>
        <v>2</v>
      </c>
      <c r="S445">
        <f t="shared" si="47"/>
        <v>0</v>
      </c>
      <c r="T445" t="s">
        <v>1754</v>
      </c>
      <c r="U445" t="str">
        <f>VLOOKUP(T445,Cleaning_title!$A$1:$B$20,2,)</f>
        <v>Mr</v>
      </c>
      <c r="V445" t="str">
        <f t="shared" si="48"/>
        <v xml:space="preserve">xxx </v>
      </c>
      <c r="W445" t="str">
        <f t="shared" si="49"/>
        <v xml:space="preserve">xxx </v>
      </c>
      <c r="X445" t="str">
        <f>VLOOKUP(W445,Cleaned_Ticket!$L$1:$M$37,2,FALSE)</f>
        <v xml:space="preserve">xxx </v>
      </c>
    </row>
    <row r="446" spans="1:24" x14ac:dyDescent="0.2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43"/>
        <v>S</v>
      </c>
      <c r="N446">
        <f>IF(J446="",MEDIAN(Fare),J446)</f>
        <v>13</v>
      </c>
      <c r="O446" s="4">
        <f>IF(F446="",SUMIFS(Ave_Age,Pclass_Age,C446,Sex_Age,E446),F446)</f>
        <v>28</v>
      </c>
      <c r="P446">
        <f t="shared" si="44"/>
        <v>0</v>
      </c>
      <c r="Q446" t="str">
        <f t="shared" si="45"/>
        <v>M</v>
      </c>
      <c r="R446">
        <f t="shared" si="46"/>
        <v>1</v>
      </c>
      <c r="S446">
        <f t="shared" si="47"/>
        <v>1</v>
      </c>
      <c r="T446" t="s">
        <v>1762</v>
      </c>
      <c r="U446" t="str">
        <f>VLOOKUP(T446,Cleaning_title!$A$1:$B$20,2,)</f>
        <v>Miss</v>
      </c>
      <c r="V446" t="str">
        <f t="shared" si="48"/>
        <v xml:space="preserve">xxx </v>
      </c>
      <c r="W446" t="str">
        <f t="shared" si="49"/>
        <v xml:space="preserve">xxx </v>
      </c>
      <c r="X446" t="str">
        <f>VLOOKUP(W446,Cleaned_Ticket!$L$1:$M$37,2,FALSE)</f>
        <v xml:space="preserve">xxx </v>
      </c>
    </row>
    <row r="447" spans="1:24" x14ac:dyDescent="0.2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43"/>
        <v>S</v>
      </c>
      <c r="N447">
        <f>IF(J447="",MEDIAN(Fare),J447)</f>
        <v>8.1125000000000007</v>
      </c>
      <c r="O447" s="4">
        <f>IF(F447="",SUMIFS(Ave_Age,Pclass_Age,C447,Sex_Age,E447),F447)</f>
        <v>25.962263610315187</v>
      </c>
      <c r="P447">
        <f t="shared" si="44"/>
        <v>1</v>
      </c>
      <c r="Q447" t="str">
        <f t="shared" si="45"/>
        <v>M</v>
      </c>
      <c r="R447">
        <f t="shared" si="46"/>
        <v>1</v>
      </c>
      <c r="S447">
        <f t="shared" si="47"/>
        <v>1</v>
      </c>
      <c r="T447" t="s">
        <v>1754</v>
      </c>
      <c r="U447" t="str">
        <f>VLOOKUP(T447,Cleaning_title!$A$1:$B$20,2,)</f>
        <v>Mr</v>
      </c>
      <c r="V447" t="str">
        <f t="shared" si="48"/>
        <v xml:space="preserve">xxx </v>
      </c>
      <c r="W447" t="str">
        <f t="shared" si="49"/>
        <v xml:space="preserve">xxx </v>
      </c>
      <c r="X447" t="str">
        <f>VLOOKUP(W447,Cleaned_Ticket!$L$1:$M$37,2,FALSE)</f>
        <v xml:space="preserve">xxx </v>
      </c>
    </row>
    <row r="448" spans="1:24" x14ac:dyDescent="0.2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43"/>
        <v>S</v>
      </c>
      <c r="N448">
        <f>IF(J448="",MEDIAN(Fare),J448)</f>
        <v>81.8583</v>
      </c>
      <c r="O448" s="4">
        <f>IF(F448="",SUMIFS(Ave_Age,Pclass_Age,C448,Sex_Age,E448),F448)</f>
        <v>4</v>
      </c>
      <c r="P448">
        <f t="shared" si="44"/>
        <v>1</v>
      </c>
      <c r="Q448" t="str">
        <f t="shared" si="45"/>
        <v>A</v>
      </c>
      <c r="R448">
        <f t="shared" si="46"/>
        <v>3</v>
      </c>
      <c r="S448">
        <f t="shared" si="47"/>
        <v>0</v>
      </c>
      <c r="T448" t="s">
        <v>1757</v>
      </c>
      <c r="U448" t="str">
        <f>VLOOKUP(T448,Cleaning_title!$A$1:$B$20,2,)</f>
        <v>Master</v>
      </c>
      <c r="V448" t="str">
        <f t="shared" si="48"/>
        <v xml:space="preserve">xxx </v>
      </c>
      <c r="W448" t="str">
        <f t="shared" si="49"/>
        <v xml:space="preserve">xxx </v>
      </c>
      <c r="X448" t="str">
        <f>VLOOKUP(W448,Cleaned_Ticket!$L$1:$M$37,2,FALSE)</f>
        <v xml:space="preserve">xxx </v>
      </c>
    </row>
    <row r="449" spans="1:24" x14ac:dyDescent="0.2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43"/>
        <v>S</v>
      </c>
      <c r="N449">
        <f>IF(J449="",MEDIAN(Fare),J449)</f>
        <v>19.5</v>
      </c>
      <c r="O449" s="4">
        <f>IF(F449="",SUMIFS(Ave_Age,Pclass_Age,C449,Sex_Age,E449),F449)</f>
        <v>13</v>
      </c>
      <c r="P449">
        <f t="shared" si="44"/>
        <v>0</v>
      </c>
      <c r="Q449" t="str">
        <f t="shared" si="45"/>
        <v>M</v>
      </c>
      <c r="R449">
        <f t="shared" si="46"/>
        <v>2</v>
      </c>
      <c r="S449">
        <f t="shared" si="47"/>
        <v>0</v>
      </c>
      <c r="T449" t="s">
        <v>1756</v>
      </c>
      <c r="U449" t="str">
        <f>VLOOKUP(T449,Cleaning_title!$A$1:$B$20,2,)</f>
        <v>Miss</v>
      </c>
      <c r="V449" t="str">
        <f t="shared" si="48"/>
        <v xml:space="preserve">xxx </v>
      </c>
      <c r="W449" t="str">
        <f t="shared" si="49"/>
        <v xml:space="preserve">xxx </v>
      </c>
      <c r="X449" t="str">
        <f>VLOOKUP(W449,Cleaned_Ticket!$L$1:$M$37,2,FALSE)</f>
        <v xml:space="preserve">xxx </v>
      </c>
    </row>
    <row r="450" spans="1:24" x14ac:dyDescent="0.2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43"/>
        <v>S</v>
      </c>
      <c r="N450">
        <f>IF(J450="",MEDIAN(Fare),J450)</f>
        <v>26.55</v>
      </c>
      <c r="O450" s="4">
        <f>IF(F450="",SUMIFS(Ave_Age,Pclass_Age,C450,Sex_Age,E450),F450)</f>
        <v>34</v>
      </c>
      <c r="P450">
        <f t="shared" si="44"/>
        <v>1</v>
      </c>
      <c r="Q450" t="str">
        <f t="shared" si="45"/>
        <v>M</v>
      </c>
      <c r="R450">
        <f t="shared" si="46"/>
        <v>1</v>
      </c>
      <c r="S450">
        <f t="shared" si="47"/>
        <v>1</v>
      </c>
      <c r="T450" t="s">
        <v>1754</v>
      </c>
      <c r="U450" t="str">
        <f>VLOOKUP(T450,Cleaning_title!$A$1:$B$20,2,)</f>
        <v>Mr</v>
      </c>
      <c r="V450" t="str">
        <f t="shared" si="48"/>
        <v xml:space="preserve">xxx </v>
      </c>
      <c r="W450" t="str">
        <f t="shared" si="49"/>
        <v xml:space="preserve">xxx </v>
      </c>
      <c r="X450" t="str">
        <f>VLOOKUP(W450,Cleaned_Ticket!$L$1:$M$37,2,FALSE)</f>
        <v xml:space="preserve">xxx </v>
      </c>
    </row>
    <row r="451" spans="1:24" x14ac:dyDescent="0.2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43"/>
        <v>C</v>
      </c>
      <c r="N451">
        <f>IF(J451="",MEDIAN(Fare),J451)</f>
        <v>19.258299999999998</v>
      </c>
      <c r="O451" s="4">
        <f>IF(F451="",SUMIFS(Ave_Age,Pclass_Age,C451,Sex_Age,E451),F451)</f>
        <v>5</v>
      </c>
      <c r="P451">
        <f t="shared" si="44"/>
        <v>0</v>
      </c>
      <c r="Q451" t="str">
        <f t="shared" si="45"/>
        <v>M</v>
      </c>
      <c r="R451">
        <f t="shared" si="46"/>
        <v>4</v>
      </c>
      <c r="S451">
        <f t="shared" si="47"/>
        <v>0</v>
      </c>
      <c r="T451" t="s">
        <v>1756</v>
      </c>
      <c r="U451" t="str">
        <f>VLOOKUP(T451,Cleaning_title!$A$1:$B$20,2,)</f>
        <v>Miss</v>
      </c>
      <c r="V451" t="str">
        <f t="shared" si="48"/>
        <v xml:space="preserve">xxx </v>
      </c>
      <c r="W451" t="str">
        <f t="shared" si="49"/>
        <v xml:space="preserve">xxx </v>
      </c>
      <c r="X451" t="str">
        <f>VLOOKUP(W451,Cleaned_Ticket!$L$1:$M$37,2,FALSE)</f>
        <v xml:space="preserve">xxx </v>
      </c>
    </row>
    <row r="452" spans="1:24" x14ac:dyDescent="0.2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50">IF(L452="","S",L452)</f>
        <v>S</v>
      </c>
      <c r="N452">
        <f>IF(J452="",MEDIAN(Fare),J452)</f>
        <v>30.5</v>
      </c>
      <c r="O452" s="4">
        <f>IF(F452="",SUMIFS(Ave_Age,Pclass_Age,C452,Sex_Age,E452),F452)</f>
        <v>52</v>
      </c>
      <c r="P452">
        <f t="shared" ref="P452:P515" si="51">IF(E452="male",1,0)</f>
        <v>1</v>
      </c>
      <c r="Q452" t="str">
        <f t="shared" ref="Q452:Q515" si="52">IF(K452="","M",LEFT(K452,1))</f>
        <v>C</v>
      </c>
      <c r="R452">
        <f t="shared" ref="R452:R515" si="53">G452+H452+1</f>
        <v>1</v>
      </c>
      <c r="S452">
        <f t="shared" ref="S452:S515" si="54">IF(R452=1,1,0)</f>
        <v>1</v>
      </c>
      <c r="T452" t="s">
        <v>1763</v>
      </c>
      <c r="U452" t="str">
        <f>VLOOKUP(T452,Cleaning_title!$A$1:$B$20,2,)</f>
        <v>Royalty</v>
      </c>
      <c r="V452" t="str">
        <f t="shared" ref="V452:V515" si="55">IF(ISNUMBER(I452),"xxx ",SUBSTITUTE(SUBSTITUTE(I452,"/",""),".",""))</f>
        <v xml:space="preserve">xxx </v>
      </c>
      <c r="W452" t="str">
        <f t="shared" ref="W452:W515" si="56">LEFT(V452,FIND(" ",V452))</f>
        <v xml:space="preserve">xxx </v>
      </c>
      <c r="X452" t="str">
        <f>VLOOKUP(W452,Cleaned_Ticket!$L$1:$M$37,2,FALSE)</f>
        <v xml:space="preserve">xxx </v>
      </c>
    </row>
    <row r="453" spans="1:24" x14ac:dyDescent="0.2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50"/>
        <v>S</v>
      </c>
      <c r="N453">
        <f>IF(J453="",MEDIAN(Fare),J453)</f>
        <v>27.75</v>
      </c>
      <c r="O453" s="4">
        <f>IF(F453="",SUMIFS(Ave_Age,Pclass_Age,C453,Sex_Age,E453),F453)</f>
        <v>36</v>
      </c>
      <c r="P453">
        <f t="shared" si="51"/>
        <v>1</v>
      </c>
      <c r="Q453" t="str">
        <f t="shared" si="52"/>
        <v>M</v>
      </c>
      <c r="R453">
        <f t="shared" si="53"/>
        <v>4</v>
      </c>
      <c r="S453">
        <f t="shared" si="54"/>
        <v>0</v>
      </c>
      <c r="T453" t="s">
        <v>1754</v>
      </c>
      <c r="U453" t="str">
        <f>VLOOKUP(T453,Cleaning_title!$A$1:$B$20,2,)</f>
        <v>Mr</v>
      </c>
      <c r="V453" t="str">
        <f t="shared" si="55"/>
        <v>CA 34651</v>
      </c>
      <c r="W453" t="str">
        <f t="shared" si="56"/>
        <v xml:space="preserve">CA </v>
      </c>
      <c r="X453" t="str">
        <f>VLOOKUP(W453,Cleaned_Ticket!$L$1:$M$37,2,FALSE)</f>
        <v xml:space="preserve">CA </v>
      </c>
    </row>
    <row r="454" spans="1:24" x14ac:dyDescent="0.2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50"/>
        <v>S</v>
      </c>
      <c r="N454">
        <f>IF(J454="",MEDIAN(Fare),J454)</f>
        <v>19.966699999999999</v>
      </c>
      <c r="O454" s="4">
        <f>IF(F454="",SUMIFS(Ave_Age,Pclass_Age,C454,Sex_Age,E454),F454)</f>
        <v>25.962263610315187</v>
      </c>
      <c r="P454">
        <f t="shared" si="51"/>
        <v>1</v>
      </c>
      <c r="Q454" t="str">
        <f t="shared" si="52"/>
        <v>M</v>
      </c>
      <c r="R454">
        <f t="shared" si="53"/>
        <v>2</v>
      </c>
      <c r="S454">
        <f t="shared" si="54"/>
        <v>0</v>
      </c>
      <c r="T454" t="s">
        <v>1754</v>
      </c>
      <c r="U454" t="str">
        <f>VLOOKUP(T454,Cleaning_title!$A$1:$B$20,2,)</f>
        <v>Mr</v>
      </c>
      <c r="V454" t="str">
        <f t="shared" si="55"/>
        <v xml:space="preserve">xxx </v>
      </c>
      <c r="W454" t="str">
        <f t="shared" si="56"/>
        <v xml:space="preserve">xxx </v>
      </c>
      <c r="X454" t="str">
        <f>VLOOKUP(W454,Cleaned_Ticket!$L$1:$M$37,2,FALSE)</f>
        <v xml:space="preserve">xxx </v>
      </c>
    </row>
    <row r="455" spans="1:24" x14ac:dyDescent="0.2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50"/>
        <v>C</v>
      </c>
      <c r="N455">
        <f>IF(J455="",MEDIAN(Fare),J455)</f>
        <v>27.75</v>
      </c>
      <c r="O455" s="4">
        <f>IF(F455="",SUMIFS(Ave_Age,Pclass_Age,C455,Sex_Age,E455),F455)</f>
        <v>30</v>
      </c>
      <c r="P455">
        <f t="shared" si="51"/>
        <v>1</v>
      </c>
      <c r="Q455" t="str">
        <f t="shared" si="52"/>
        <v>C</v>
      </c>
      <c r="R455">
        <f t="shared" si="53"/>
        <v>1</v>
      </c>
      <c r="S455">
        <f t="shared" si="54"/>
        <v>1</v>
      </c>
      <c r="T455" t="s">
        <v>1754</v>
      </c>
      <c r="U455" t="str">
        <f>VLOOKUP(T455,Cleaning_title!$A$1:$B$20,2,)</f>
        <v>Mr</v>
      </c>
      <c r="V455" t="str">
        <f t="shared" si="55"/>
        <v xml:space="preserve">xxx </v>
      </c>
      <c r="W455" t="str">
        <f t="shared" si="56"/>
        <v xml:space="preserve">xxx </v>
      </c>
      <c r="X455" t="str">
        <f>VLOOKUP(W455,Cleaned_Ticket!$L$1:$M$37,2,FALSE)</f>
        <v xml:space="preserve">xxx </v>
      </c>
    </row>
    <row r="456" spans="1:24" x14ac:dyDescent="0.2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50"/>
        <v>C</v>
      </c>
      <c r="N456">
        <f>IF(J456="",MEDIAN(Fare),J456)</f>
        <v>89.104200000000006</v>
      </c>
      <c r="O456" s="4">
        <f>IF(F456="",SUMIFS(Ave_Age,Pclass_Age,C456,Sex_Age,E456),F456)</f>
        <v>49</v>
      </c>
      <c r="P456">
        <f t="shared" si="51"/>
        <v>1</v>
      </c>
      <c r="Q456" t="str">
        <f t="shared" si="52"/>
        <v>C</v>
      </c>
      <c r="R456">
        <f t="shared" si="53"/>
        <v>2</v>
      </c>
      <c r="S456">
        <f t="shared" si="54"/>
        <v>0</v>
      </c>
      <c r="T456" t="s">
        <v>1754</v>
      </c>
      <c r="U456" t="str">
        <f>VLOOKUP(T456,Cleaning_title!$A$1:$B$20,2,)</f>
        <v>Mr</v>
      </c>
      <c r="V456" t="str">
        <f t="shared" si="55"/>
        <v xml:space="preserve">xxx </v>
      </c>
      <c r="W456" t="str">
        <f t="shared" si="56"/>
        <v xml:space="preserve">xxx </v>
      </c>
      <c r="X456" t="str">
        <f>VLOOKUP(W456,Cleaned_Ticket!$L$1:$M$37,2,FALSE)</f>
        <v xml:space="preserve">xxx </v>
      </c>
    </row>
    <row r="457" spans="1:24" x14ac:dyDescent="0.2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50"/>
        <v>S</v>
      </c>
      <c r="N457">
        <f>IF(J457="",MEDIAN(Fare),J457)</f>
        <v>8.0500000000000007</v>
      </c>
      <c r="O457" s="4">
        <f>IF(F457="",SUMIFS(Ave_Age,Pclass_Age,C457,Sex_Age,E457),F457)</f>
        <v>25.962263610315187</v>
      </c>
      <c r="P457">
        <f t="shared" si="51"/>
        <v>1</v>
      </c>
      <c r="Q457" t="str">
        <f t="shared" si="52"/>
        <v>M</v>
      </c>
      <c r="R457">
        <f t="shared" si="53"/>
        <v>1</v>
      </c>
      <c r="S457">
        <f t="shared" si="54"/>
        <v>1</v>
      </c>
      <c r="T457" t="s">
        <v>1754</v>
      </c>
      <c r="U457" t="str">
        <f>VLOOKUP(T457,Cleaning_title!$A$1:$B$20,2,)</f>
        <v>Mr</v>
      </c>
      <c r="V457" t="str">
        <f t="shared" si="55"/>
        <v>A5 2817</v>
      </c>
      <c r="W457" t="str">
        <f t="shared" si="56"/>
        <v xml:space="preserve">A5 </v>
      </c>
      <c r="X457" t="str">
        <f>VLOOKUP(W457,Cleaned_Ticket!$L$1:$M$37,2,FALSE)</f>
        <v xml:space="preserve">A5 </v>
      </c>
    </row>
    <row r="458" spans="1:24" x14ac:dyDescent="0.2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50"/>
        <v>C</v>
      </c>
      <c r="N458">
        <f>IF(J458="",MEDIAN(Fare),J458)</f>
        <v>7.8958000000000004</v>
      </c>
      <c r="O458" s="4">
        <f>IF(F458="",SUMIFS(Ave_Age,Pclass_Age,C458,Sex_Age,E458),F458)</f>
        <v>29</v>
      </c>
      <c r="P458">
        <f t="shared" si="51"/>
        <v>1</v>
      </c>
      <c r="Q458" t="str">
        <f t="shared" si="52"/>
        <v>M</v>
      </c>
      <c r="R458">
        <f t="shared" si="53"/>
        <v>1</v>
      </c>
      <c r="S458">
        <f t="shared" si="54"/>
        <v>1</v>
      </c>
      <c r="T458" t="s">
        <v>1754</v>
      </c>
      <c r="U458" t="str">
        <f>VLOOKUP(T458,Cleaning_title!$A$1:$B$20,2,)</f>
        <v>Mr</v>
      </c>
      <c r="V458" t="str">
        <f t="shared" si="55"/>
        <v xml:space="preserve">xxx </v>
      </c>
      <c r="W458" t="str">
        <f t="shared" si="56"/>
        <v xml:space="preserve">xxx </v>
      </c>
      <c r="X458" t="str">
        <f>VLOOKUP(W458,Cleaned_Ticket!$L$1:$M$37,2,FALSE)</f>
        <v xml:space="preserve">xxx </v>
      </c>
    </row>
    <row r="459" spans="1:24" x14ac:dyDescent="0.2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50"/>
        <v>S</v>
      </c>
      <c r="N459">
        <f>IF(J459="",MEDIAN(Fare),J459)</f>
        <v>26.55</v>
      </c>
      <c r="O459" s="4">
        <f>IF(F459="",SUMIFS(Ave_Age,Pclass_Age,C459,Sex_Age,E459),F459)</f>
        <v>65</v>
      </c>
      <c r="P459">
        <f t="shared" si="51"/>
        <v>1</v>
      </c>
      <c r="Q459" t="str">
        <f t="shared" si="52"/>
        <v>E</v>
      </c>
      <c r="R459">
        <f t="shared" si="53"/>
        <v>1</v>
      </c>
      <c r="S459">
        <f t="shared" si="54"/>
        <v>1</v>
      </c>
      <c r="T459" t="s">
        <v>1754</v>
      </c>
      <c r="U459" t="str">
        <f>VLOOKUP(T459,Cleaning_title!$A$1:$B$20,2,)</f>
        <v>Mr</v>
      </c>
      <c r="V459" t="str">
        <f t="shared" si="55"/>
        <v xml:space="preserve">xxx </v>
      </c>
      <c r="W459" t="str">
        <f t="shared" si="56"/>
        <v xml:space="preserve">xxx </v>
      </c>
      <c r="X459" t="str">
        <f>VLOOKUP(W459,Cleaned_Ticket!$L$1:$M$37,2,FALSE)</f>
        <v xml:space="preserve">xxx </v>
      </c>
    </row>
    <row r="460" spans="1:24" x14ac:dyDescent="0.2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50"/>
        <v>S</v>
      </c>
      <c r="N460">
        <f>IF(J460="",MEDIAN(Fare),J460)</f>
        <v>51.862499999999997</v>
      </c>
      <c r="O460" s="4">
        <f>IF(F460="",SUMIFS(Ave_Age,Pclass_Age,C460,Sex_Age,E460),F460)</f>
        <v>37.037593984962406</v>
      </c>
      <c r="P460">
        <f t="shared" si="51"/>
        <v>0</v>
      </c>
      <c r="Q460" t="str">
        <f t="shared" si="52"/>
        <v>D</v>
      </c>
      <c r="R460">
        <f t="shared" si="53"/>
        <v>2</v>
      </c>
      <c r="S460">
        <f t="shared" si="54"/>
        <v>0</v>
      </c>
      <c r="T460" t="s">
        <v>1755</v>
      </c>
      <c r="U460" t="str">
        <f>VLOOKUP(T460,Cleaning_title!$A$1:$B$20,2,)</f>
        <v>Mrs</v>
      </c>
      <c r="V460" t="str">
        <f t="shared" si="55"/>
        <v xml:space="preserve">xxx </v>
      </c>
      <c r="W460" t="str">
        <f t="shared" si="56"/>
        <v xml:space="preserve">xxx </v>
      </c>
      <c r="X460" t="str">
        <f>VLOOKUP(W460,Cleaned_Ticket!$L$1:$M$37,2,FALSE)</f>
        <v xml:space="preserve">xxx </v>
      </c>
    </row>
    <row r="461" spans="1:24" x14ac:dyDescent="0.2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50"/>
        <v>S</v>
      </c>
      <c r="N461">
        <f>IF(J461="",MEDIAN(Fare),J461)</f>
        <v>10.5</v>
      </c>
      <c r="O461" s="4">
        <f>IF(F461="",SUMIFS(Ave_Age,Pclass_Age,C461,Sex_Age,E461),F461)</f>
        <v>50</v>
      </c>
      <c r="P461">
        <f t="shared" si="51"/>
        <v>0</v>
      </c>
      <c r="Q461" t="str">
        <f t="shared" si="52"/>
        <v>M</v>
      </c>
      <c r="R461">
        <f t="shared" si="53"/>
        <v>1</v>
      </c>
      <c r="S461">
        <f t="shared" si="54"/>
        <v>1</v>
      </c>
      <c r="T461" t="s">
        <v>1756</v>
      </c>
      <c r="U461" t="str">
        <f>VLOOKUP(T461,Cleaning_title!$A$1:$B$20,2,)</f>
        <v>Miss</v>
      </c>
      <c r="V461" t="str">
        <f t="shared" si="55"/>
        <v>FCC 13531</v>
      </c>
      <c r="W461" t="str">
        <f t="shared" si="56"/>
        <v xml:space="preserve">FCC </v>
      </c>
      <c r="X461" t="str">
        <f>VLOOKUP(W461,Cleaned_Ticket!$L$1:$M$37,2,FALSE)</f>
        <v xml:space="preserve">FCC </v>
      </c>
    </row>
    <row r="462" spans="1:24" x14ac:dyDescent="0.2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50"/>
        <v>Q</v>
      </c>
      <c r="N462">
        <f>IF(J462="",MEDIAN(Fare),J462)</f>
        <v>7.75</v>
      </c>
      <c r="O462" s="4">
        <f>IF(F462="",SUMIFS(Ave_Age,Pclass_Age,C462,Sex_Age,E462),F462)</f>
        <v>25.962263610315187</v>
      </c>
      <c r="P462">
        <f t="shared" si="51"/>
        <v>1</v>
      </c>
      <c r="Q462" t="str">
        <f t="shared" si="52"/>
        <v>M</v>
      </c>
      <c r="R462">
        <f t="shared" si="53"/>
        <v>1</v>
      </c>
      <c r="S462">
        <f t="shared" si="54"/>
        <v>1</v>
      </c>
      <c r="T462" t="s">
        <v>1754</v>
      </c>
      <c r="U462" t="str">
        <f>VLOOKUP(T462,Cleaning_title!$A$1:$B$20,2,)</f>
        <v>Mr</v>
      </c>
      <c r="V462" t="str">
        <f t="shared" si="55"/>
        <v xml:space="preserve">xxx </v>
      </c>
      <c r="W462" t="str">
        <f t="shared" si="56"/>
        <v xml:space="preserve">xxx </v>
      </c>
      <c r="X462" t="str">
        <f>VLOOKUP(W462,Cleaned_Ticket!$L$1:$M$37,2,FALSE)</f>
        <v xml:space="preserve">xxx </v>
      </c>
    </row>
    <row r="463" spans="1:24" x14ac:dyDescent="0.2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50"/>
        <v>S</v>
      </c>
      <c r="N463">
        <f>IF(J463="",MEDIAN(Fare),J463)</f>
        <v>26.55</v>
      </c>
      <c r="O463" s="4">
        <f>IF(F463="",SUMIFS(Ave_Age,Pclass_Age,C463,Sex_Age,E463),F463)</f>
        <v>48</v>
      </c>
      <c r="P463">
        <f t="shared" si="51"/>
        <v>1</v>
      </c>
      <c r="Q463" t="str">
        <f t="shared" si="52"/>
        <v>E</v>
      </c>
      <c r="R463">
        <f t="shared" si="53"/>
        <v>1</v>
      </c>
      <c r="S463">
        <f t="shared" si="54"/>
        <v>1</v>
      </c>
      <c r="T463" t="s">
        <v>1754</v>
      </c>
      <c r="U463" t="str">
        <f>VLOOKUP(T463,Cleaning_title!$A$1:$B$20,2,)</f>
        <v>Mr</v>
      </c>
      <c r="V463" t="str">
        <f t="shared" si="55"/>
        <v xml:space="preserve">xxx </v>
      </c>
      <c r="W463" t="str">
        <f t="shared" si="56"/>
        <v xml:space="preserve">xxx </v>
      </c>
      <c r="X463" t="str">
        <f>VLOOKUP(W463,Cleaned_Ticket!$L$1:$M$37,2,FALSE)</f>
        <v xml:space="preserve">xxx </v>
      </c>
    </row>
    <row r="464" spans="1:24" x14ac:dyDescent="0.2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50"/>
        <v>S</v>
      </c>
      <c r="N464">
        <f>IF(J464="",MEDIAN(Fare),J464)</f>
        <v>8.0500000000000007</v>
      </c>
      <c r="O464" s="4">
        <f>IF(F464="",SUMIFS(Ave_Age,Pclass_Age,C464,Sex_Age,E464),F464)</f>
        <v>34</v>
      </c>
      <c r="P464">
        <f t="shared" si="51"/>
        <v>1</v>
      </c>
      <c r="Q464" t="str">
        <f t="shared" si="52"/>
        <v>M</v>
      </c>
      <c r="R464">
        <f t="shared" si="53"/>
        <v>1</v>
      </c>
      <c r="S464">
        <f t="shared" si="54"/>
        <v>1</v>
      </c>
      <c r="T464" t="s">
        <v>1754</v>
      </c>
      <c r="U464" t="str">
        <f>VLOOKUP(T464,Cleaning_title!$A$1:$B$20,2,)</f>
        <v>Mr</v>
      </c>
      <c r="V464" t="str">
        <f t="shared" si="55"/>
        <v xml:space="preserve">xxx </v>
      </c>
      <c r="W464" t="str">
        <f t="shared" si="56"/>
        <v xml:space="preserve">xxx </v>
      </c>
      <c r="X464" t="str">
        <f>VLOOKUP(W464,Cleaned_Ticket!$L$1:$M$37,2,FALSE)</f>
        <v xml:space="preserve">xxx </v>
      </c>
    </row>
    <row r="465" spans="1:24" x14ac:dyDescent="0.2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50"/>
        <v>S</v>
      </c>
      <c r="N465">
        <f>IF(J465="",MEDIAN(Fare),J465)</f>
        <v>38.5</v>
      </c>
      <c r="O465" s="4">
        <f>IF(F465="",SUMIFS(Ave_Age,Pclass_Age,C465,Sex_Age,E465),F465)</f>
        <v>47</v>
      </c>
      <c r="P465">
        <f t="shared" si="51"/>
        <v>1</v>
      </c>
      <c r="Q465" t="str">
        <f t="shared" si="52"/>
        <v>E</v>
      </c>
      <c r="R465">
        <f t="shared" si="53"/>
        <v>1</v>
      </c>
      <c r="S465">
        <f t="shared" si="54"/>
        <v>1</v>
      </c>
      <c r="T465" t="s">
        <v>1754</v>
      </c>
      <c r="U465" t="str">
        <f>VLOOKUP(T465,Cleaning_title!$A$1:$B$20,2,)</f>
        <v>Mr</v>
      </c>
      <c r="V465" t="str">
        <f t="shared" si="55"/>
        <v xml:space="preserve">xxx </v>
      </c>
      <c r="W465" t="str">
        <f t="shared" si="56"/>
        <v xml:space="preserve">xxx </v>
      </c>
      <c r="X465" t="str">
        <f>VLOOKUP(W465,Cleaned_Ticket!$L$1:$M$37,2,FALSE)</f>
        <v xml:space="preserve">xxx </v>
      </c>
    </row>
    <row r="466" spans="1:24" x14ac:dyDescent="0.2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50"/>
        <v>S</v>
      </c>
      <c r="N466">
        <f>IF(J466="",MEDIAN(Fare),J466)</f>
        <v>13</v>
      </c>
      <c r="O466" s="4">
        <f>IF(F466="",SUMIFS(Ave_Age,Pclass_Age,C466,Sex_Age,E466),F466)</f>
        <v>48</v>
      </c>
      <c r="P466">
        <f t="shared" si="51"/>
        <v>1</v>
      </c>
      <c r="Q466" t="str">
        <f t="shared" si="52"/>
        <v>M</v>
      </c>
      <c r="R466">
        <f t="shared" si="53"/>
        <v>1</v>
      </c>
      <c r="S466">
        <f t="shared" si="54"/>
        <v>1</v>
      </c>
      <c r="T466" t="s">
        <v>1754</v>
      </c>
      <c r="U466" t="str">
        <f>VLOOKUP(T466,Cleaning_title!$A$1:$B$20,2,)</f>
        <v>Mr</v>
      </c>
      <c r="V466" t="str">
        <f t="shared" si="55"/>
        <v xml:space="preserve">xxx </v>
      </c>
      <c r="W466" t="str">
        <f t="shared" si="56"/>
        <v xml:space="preserve">xxx </v>
      </c>
      <c r="X466" t="str">
        <f>VLOOKUP(W466,Cleaned_Ticket!$L$1:$M$37,2,FALSE)</f>
        <v xml:space="preserve">xxx </v>
      </c>
    </row>
    <row r="467" spans="1:24" x14ac:dyDescent="0.2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50"/>
        <v>S</v>
      </c>
      <c r="N467">
        <f>IF(J467="",MEDIAN(Fare),J467)</f>
        <v>8.0500000000000007</v>
      </c>
      <c r="O467" s="4">
        <f>IF(F467="",SUMIFS(Ave_Age,Pclass_Age,C467,Sex_Age,E467),F467)</f>
        <v>25.962263610315187</v>
      </c>
      <c r="P467">
        <f t="shared" si="51"/>
        <v>1</v>
      </c>
      <c r="Q467" t="str">
        <f t="shared" si="52"/>
        <v>M</v>
      </c>
      <c r="R467">
        <f t="shared" si="53"/>
        <v>1</v>
      </c>
      <c r="S467">
        <f t="shared" si="54"/>
        <v>1</v>
      </c>
      <c r="T467" t="s">
        <v>1754</v>
      </c>
      <c r="U467" t="str">
        <f>VLOOKUP(T467,Cleaning_title!$A$1:$B$20,2,)</f>
        <v>Mr</v>
      </c>
      <c r="V467" t="str">
        <f t="shared" si="55"/>
        <v>AS 2816</v>
      </c>
      <c r="W467" t="str">
        <f t="shared" si="56"/>
        <v xml:space="preserve">AS </v>
      </c>
      <c r="X467" t="str">
        <f>VLOOKUP(W467,Cleaned_Ticket!$L$1:$M$37,2,FALSE)</f>
        <v>Single</v>
      </c>
    </row>
    <row r="468" spans="1:24" x14ac:dyDescent="0.2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50"/>
        <v>S</v>
      </c>
      <c r="N468">
        <f>IF(J468="",MEDIAN(Fare),J468)</f>
        <v>7.05</v>
      </c>
      <c r="O468" s="4">
        <f>IF(F468="",SUMIFS(Ave_Age,Pclass_Age,C468,Sex_Age,E468),F468)</f>
        <v>38</v>
      </c>
      <c r="P468">
        <f t="shared" si="51"/>
        <v>1</v>
      </c>
      <c r="Q468" t="str">
        <f t="shared" si="52"/>
        <v>M</v>
      </c>
      <c r="R468">
        <f t="shared" si="53"/>
        <v>1</v>
      </c>
      <c r="S468">
        <f t="shared" si="54"/>
        <v>1</v>
      </c>
      <c r="T468" t="s">
        <v>1754</v>
      </c>
      <c r="U468" t="str">
        <f>VLOOKUP(T468,Cleaning_title!$A$1:$B$20,2,)</f>
        <v>Mr</v>
      </c>
      <c r="V468" t="str">
        <f t="shared" si="55"/>
        <v>SOTONOQ 3101306</v>
      </c>
      <c r="W468" t="str">
        <f t="shared" si="56"/>
        <v xml:space="preserve">SOTONOQ </v>
      </c>
      <c r="X468" t="str">
        <f>VLOOKUP(W468,Cleaned_Ticket!$L$1:$M$37,2,FALSE)</f>
        <v xml:space="preserve">SOTONOQ </v>
      </c>
    </row>
    <row r="469" spans="1:24" x14ac:dyDescent="0.2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50"/>
        <v>S</v>
      </c>
      <c r="N469">
        <f>IF(J469="",MEDIAN(Fare),J469)</f>
        <v>0</v>
      </c>
      <c r="O469" s="4">
        <f>IF(F469="",SUMIFS(Ave_Age,Pclass_Age,C469,Sex_Age,E469),F469)</f>
        <v>30.815379746835443</v>
      </c>
      <c r="P469">
        <f t="shared" si="51"/>
        <v>1</v>
      </c>
      <c r="Q469" t="str">
        <f t="shared" si="52"/>
        <v>M</v>
      </c>
      <c r="R469">
        <f t="shared" si="53"/>
        <v>1</v>
      </c>
      <c r="S469">
        <f t="shared" si="54"/>
        <v>1</v>
      </c>
      <c r="T469" t="s">
        <v>1754</v>
      </c>
      <c r="U469" t="str">
        <f>VLOOKUP(T469,Cleaning_title!$A$1:$B$20,2,)</f>
        <v>Mr</v>
      </c>
      <c r="V469" t="str">
        <f t="shared" si="55"/>
        <v xml:space="preserve">xxx </v>
      </c>
      <c r="W469" t="str">
        <f t="shared" si="56"/>
        <v xml:space="preserve">xxx </v>
      </c>
      <c r="X469" t="str">
        <f>VLOOKUP(W469,Cleaned_Ticket!$L$1:$M$37,2,FALSE)</f>
        <v xml:space="preserve">xxx </v>
      </c>
    </row>
    <row r="470" spans="1:24" x14ac:dyDescent="0.2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50"/>
        <v>S</v>
      </c>
      <c r="N470">
        <f>IF(J470="",MEDIAN(Fare),J470)</f>
        <v>26.55</v>
      </c>
      <c r="O470" s="4">
        <f>IF(F470="",SUMIFS(Ave_Age,Pclass_Age,C470,Sex_Age,E470),F470)</f>
        <v>56</v>
      </c>
      <c r="P470">
        <f t="shared" si="51"/>
        <v>1</v>
      </c>
      <c r="Q470" t="str">
        <f t="shared" si="52"/>
        <v>M</v>
      </c>
      <c r="R470">
        <f t="shared" si="53"/>
        <v>1</v>
      </c>
      <c r="S470">
        <f t="shared" si="54"/>
        <v>1</v>
      </c>
      <c r="T470" t="s">
        <v>1754</v>
      </c>
      <c r="U470" t="str">
        <f>VLOOKUP(T470,Cleaning_title!$A$1:$B$20,2,)</f>
        <v>Mr</v>
      </c>
      <c r="V470" t="str">
        <f t="shared" si="55"/>
        <v xml:space="preserve">xxx </v>
      </c>
      <c r="W470" t="str">
        <f t="shared" si="56"/>
        <v xml:space="preserve">xxx </v>
      </c>
      <c r="X470" t="str">
        <f>VLOOKUP(W470,Cleaned_Ticket!$L$1:$M$37,2,FALSE)</f>
        <v xml:space="preserve">xxx </v>
      </c>
    </row>
    <row r="471" spans="1:24" x14ac:dyDescent="0.2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50"/>
        <v>Q</v>
      </c>
      <c r="N471">
        <f>IF(J471="",MEDIAN(Fare),J471)</f>
        <v>7.7249999999999996</v>
      </c>
      <c r="O471" s="4">
        <f>IF(F471="",SUMIFS(Ave_Age,Pclass_Age,C471,Sex_Age,E471),F471)</f>
        <v>25.962263610315187</v>
      </c>
      <c r="P471">
        <f t="shared" si="51"/>
        <v>1</v>
      </c>
      <c r="Q471" t="str">
        <f t="shared" si="52"/>
        <v>M</v>
      </c>
      <c r="R471">
        <f t="shared" si="53"/>
        <v>1</v>
      </c>
      <c r="S471">
        <f t="shared" si="54"/>
        <v>1</v>
      </c>
      <c r="T471" t="s">
        <v>1754</v>
      </c>
      <c r="U471" t="str">
        <f>VLOOKUP(T471,Cleaning_title!$A$1:$B$20,2,)</f>
        <v>Mr</v>
      </c>
      <c r="V471" t="str">
        <f t="shared" si="55"/>
        <v xml:space="preserve">xxx </v>
      </c>
      <c r="W471" t="str">
        <f t="shared" si="56"/>
        <v xml:space="preserve">xxx </v>
      </c>
      <c r="X471" t="str">
        <f>VLOOKUP(W471,Cleaned_Ticket!$L$1:$M$37,2,FALSE)</f>
        <v xml:space="preserve">xxx </v>
      </c>
    </row>
    <row r="472" spans="1:24" x14ac:dyDescent="0.2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50"/>
        <v>C</v>
      </c>
      <c r="N472">
        <f>IF(J472="",MEDIAN(Fare),J472)</f>
        <v>19.258299999999998</v>
      </c>
      <c r="O472" s="4">
        <f>IF(F472="",SUMIFS(Ave_Age,Pclass_Age,C472,Sex_Age,E472),F472)</f>
        <v>0.75</v>
      </c>
      <c r="P472">
        <f t="shared" si="51"/>
        <v>0</v>
      </c>
      <c r="Q472" t="str">
        <f t="shared" si="52"/>
        <v>M</v>
      </c>
      <c r="R472">
        <f t="shared" si="53"/>
        <v>4</v>
      </c>
      <c r="S472">
        <f t="shared" si="54"/>
        <v>0</v>
      </c>
      <c r="T472" t="s">
        <v>1756</v>
      </c>
      <c r="U472" t="str">
        <f>VLOOKUP(T472,Cleaning_title!$A$1:$B$20,2,)</f>
        <v>Miss</v>
      </c>
      <c r="V472" t="str">
        <f t="shared" si="55"/>
        <v xml:space="preserve">xxx </v>
      </c>
      <c r="W472" t="str">
        <f t="shared" si="56"/>
        <v xml:space="preserve">xxx </v>
      </c>
      <c r="X472" t="str">
        <f>VLOOKUP(W472,Cleaned_Ticket!$L$1:$M$37,2,FALSE)</f>
        <v xml:space="preserve">xxx </v>
      </c>
    </row>
    <row r="473" spans="1:24" x14ac:dyDescent="0.2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50"/>
        <v>S</v>
      </c>
      <c r="N473">
        <f>IF(J473="",MEDIAN(Fare),J473)</f>
        <v>7.25</v>
      </c>
      <c r="O473" s="4">
        <f>IF(F473="",SUMIFS(Ave_Age,Pclass_Age,C473,Sex_Age,E473),F473)</f>
        <v>25.962263610315187</v>
      </c>
      <c r="P473">
        <f t="shared" si="51"/>
        <v>1</v>
      </c>
      <c r="Q473" t="str">
        <f t="shared" si="52"/>
        <v>M</v>
      </c>
      <c r="R473">
        <f t="shared" si="53"/>
        <v>1</v>
      </c>
      <c r="S473">
        <f t="shared" si="54"/>
        <v>1</v>
      </c>
      <c r="T473" t="s">
        <v>1754</v>
      </c>
      <c r="U473" t="str">
        <f>VLOOKUP(T473,Cleaning_title!$A$1:$B$20,2,)</f>
        <v>Mr</v>
      </c>
      <c r="V473" t="str">
        <f t="shared" si="55"/>
        <v xml:space="preserve">xxx </v>
      </c>
      <c r="W473" t="str">
        <f t="shared" si="56"/>
        <v xml:space="preserve">xxx </v>
      </c>
      <c r="X473" t="str">
        <f>VLOOKUP(W473,Cleaned_Ticket!$L$1:$M$37,2,FALSE)</f>
        <v xml:space="preserve">xxx </v>
      </c>
    </row>
    <row r="474" spans="1:24" x14ac:dyDescent="0.2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50"/>
        <v>S</v>
      </c>
      <c r="N474">
        <f>IF(J474="",MEDIAN(Fare),J474)</f>
        <v>8.6624999999999996</v>
      </c>
      <c r="O474" s="4">
        <f>IF(F474="",SUMIFS(Ave_Age,Pclass_Age,C474,Sex_Age,E474),F474)</f>
        <v>38</v>
      </c>
      <c r="P474">
        <f t="shared" si="51"/>
        <v>1</v>
      </c>
      <c r="Q474" t="str">
        <f t="shared" si="52"/>
        <v>M</v>
      </c>
      <c r="R474">
        <f t="shared" si="53"/>
        <v>1</v>
      </c>
      <c r="S474">
        <f t="shared" si="54"/>
        <v>1</v>
      </c>
      <c r="T474" t="s">
        <v>1754</v>
      </c>
      <c r="U474" t="str">
        <f>VLOOKUP(T474,Cleaning_title!$A$1:$B$20,2,)</f>
        <v>Mr</v>
      </c>
      <c r="V474" t="str">
        <f t="shared" si="55"/>
        <v xml:space="preserve">xxx </v>
      </c>
      <c r="W474" t="str">
        <f t="shared" si="56"/>
        <v xml:space="preserve">xxx </v>
      </c>
      <c r="X474" t="str">
        <f>VLOOKUP(W474,Cleaned_Ticket!$L$1:$M$37,2,FALSE)</f>
        <v xml:space="preserve">xxx </v>
      </c>
    </row>
    <row r="475" spans="1:24" x14ac:dyDescent="0.2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50"/>
        <v>S</v>
      </c>
      <c r="N475">
        <f>IF(J475="",MEDIAN(Fare),J475)</f>
        <v>27.75</v>
      </c>
      <c r="O475" s="4">
        <f>IF(F475="",SUMIFS(Ave_Age,Pclass_Age,C475,Sex_Age,E475),F475)</f>
        <v>33</v>
      </c>
      <c r="P475">
        <f t="shared" si="51"/>
        <v>0</v>
      </c>
      <c r="Q475" t="str">
        <f t="shared" si="52"/>
        <v>M</v>
      </c>
      <c r="R475">
        <f t="shared" si="53"/>
        <v>4</v>
      </c>
      <c r="S475">
        <f t="shared" si="54"/>
        <v>0</v>
      </c>
      <c r="T475" t="s">
        <v>1755</v>
      </c>
      <c r="U475" t="str">
        <f>VLOOKUP(T475,Cleaning_title!$A$1:$B$20,2,)</f>
        <v>Mrs</v>
      </c>
      <c r="V475" t="str">
        <f t="shared" si="55"/>
        <v>CA 34651</v>
      </c>
      <c r="W475" t="str">
        <f t="shared" si="56"/>
        <v xml:space="preserve">CA </v>
      </c>
      <c r="X475" t="str">
        <f>VLOOKUP(W475,Cleaned_Ticket!$L$1:$M$37,2,FALSE)</f>
        <v xml:space="preserve">CA </v>
      </c>
    </row>
    <row r="476" spans="1:24" x14ac:dyDescent="0.2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50"/>
        <v>C</v>
      </c>
      <c r="N476">
        <f>IF(J476="",MEDIAN(Fare),J476)</f>
        <v>13.791700000000001</v>
      </c>
      <c r="O476" s="4">
        <f>IF(F476="",SUMIFS(Ave_Age,Pclass_Age,C476,Sex_Age,E476),F476)</f>
        <v>23</v>
      </c>
      <c r="P476">
        <f t="shared" si="51"/>
        <v>0</v>
      </c>
      <c r="Q476" t="str">
        <f t="shared" si="52"/>
        <v>D</v>
      </c>
      <c r="R476">
        <f t="shared" si="53"/>
        <v>1</v>
      </c>
      <c r="S476">
        <f t="shared" si="54"/>
        <v>1</v>
      </c>
      <c r="T476" t="s">
        <v>1755</v>
      </c>
      <c r="U476" t="str">
        <f>VLOOKUP(T476,Cleaning_title!$A$1:$B$20,2,)</f>
        <v>Mrs</v>
      </c>
      <c r="V476" t="str">
        <f t="shared" si="55"/>
        <v>SCAH Basle 541</v>
      </c>
      <c r="W476" t="str">
        <f t="shared" si="56"/>
        <v xml:space="preserve">SCAH </v>
      </c>
      <c r="X476" t="str">
        <f>VLOOKUP(W476,Cleaned_Ticket!$L$1:$M$37,2,FALSE)</f>
        <v xml:space="preserve">SCAH </v>
      </c>
    </row>
    <row r="477" spans="1:24" x14ac:dyDescent="0.2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50"/>
        <v>S</v>
      </c>
      <c r="N477">
        <f>IF(J477="",MEDIAN(Fare),J477)</f>
        <v>9.8375000000000004</v>
      </c>
      <c r="O477" s="4">
        <f>IF(F477="",SUMIFS(Ave_Age,Pclass_Age,C477,Sex_Age,E477),F477)</f>
        <v>22</v>
      </c>
      <c r="P477">
        <f t="shared" si="51"/>
        <v>0</v>
      </c>
      <c r="Q477" t="str">
        <f t="shared" si="52"/>
        <v>M</v>
      </c>
      <c r="R477">
        <f t="shared" si="53"/>
        <v>1</v>
      </c>
      <c r="S477">
        <f t="shared" si="54"/>
        <v>1</v>
      </c>
      <c r="T477" t="s">
        <v>1756</v>
      </c>
      <c r="U477" t="str">
        <f>VLOOKUP(T477,Cleaning_title!$A$1:$B$20,2,)</f>
        <v>Miss</v>
      </c>
      <c r="V477" t="str">
        <f t="shared" si="55"/>
        <v xml:space="preserve">xxx </v>
      </c>
      <c r="W477" t="str">
        <f t="shared" si="56"/>
        <v xml:space="preserve">xxx </v>
      </c>
      <c r="X477" t="str">
        <f>VLOOKUP(W477,Cleaned_Ticket!$L$1:$M$37,2,FALSE)</f>
        <v xml:space="preserve">xxx </v>
      </c>
    </row>
    <row r="478" spans="1:24" x14ac:dyDescent="0.2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50"/>
        <v>S</v>
      </c>
      <c r="N478">
        <f>IF(J478="",MEDIAN(Fare),J478)</f>
        <v>52</v>
      </c>
      <c r="O478" s="4">
        <f>IF(F478="",SUMIFS(Ave_Age,Pclass_Age,C478,Sex_Age,E478),F478)</f>
        <v>41.029271523178807</v>
      </c>
      <c r="P478">
        <f t="shared" si="51"/>
        <v>1</v>
      </c>
      <c r="Q478" t="str">
        <f t="shared" si="52"/>
        <v>A</v>
      </c>
      <c r="R478">
        <f t="shared" si="53"/>
        <v>1</v>
      </c>
      <c r="S478">
        <f t="shared" si="54"/>
        <v>1</v>
      </c>
      <c r="T478" t="s">
        <v>1754</v>
      </c>
      <c r="U478" t="str">
        <f>VLOOKUP(T478,Cleaning_title!$A$1:$B$20,2,)</f>
        <v>Mr</v>
      </c>
      <c r="V478" t="str">
        <f t="shared" si="55"/>
        <v xml:space="preserve">xxx </v>
      </c>
      <c r="W478" t="str">
        <f t="shared" si="56"/>
        <v xml:space="preserve">xxx </v>
      </c>
      <c r="X478" t="str">
        <f>VLOOKUP(W478,Cleaned_Ticket!$L$1:$M$37,2,FALSE)</f>
        <v xml:space="preserve">xxx </v>
      </c>
    </row>
    <row r="479" spans="1:24" x14ac:dyDescent="0.2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50"/>
        <v>S</v>
      </c>
      <c r="N479">
        <f>IF(J479="",MEDIAN(Fare),J479)</f>
        <v>21</v>
      </c>
      <c r="O479" s="4">
        <f>IF(F479="",SUMIFS(Ave_Age,Pclass_Age,C479,Sex_Age,E479),F479)</f>
        <v>34</v>
      </c>
      <c r="P479">
        <f t="shared" si="51"/>
        <v>1</v>
      </c>
      <c r="Q479" t="str">
        <f t="shared" si="52"/>
        <v>M</v>
      </c>
      <c r="R479">
        <f t="shared" si="53"/>
        <v>2</v>
      </c>
      <c r="S479">
        <f t="shared" si="54"/>
        <v>0</v>
      </c>
      <c r="T479" t="s">
        <v>1754</v>
      </c>
      <c r="U479" t="str">
        <f>VLOOKUP(T479,Cleaning_title!$A$1:$B$20,2,)</f>
        <v>Mr</v>
      </c>
      <c r="V479" t="str">
        <f t="shared" si="55"/>
        <v xml:space="preserve">xxx </v>
      </c>
      <c r="W479" t="str">
        <f t="shared" si="56"/>
        <v xml:space="preserve">xxx </v>
      </c>
      <c r="X479" t="str">
        <f>VLOOKUP(W479,Cleaned_Ticket!$L$1:$M$37,2,FALSE)</f>
        <v xml:space="preserve">xxx </v>
      </c>
    </row>
    <row r="480" spans="1:24" x14ac:dyDescent="0.2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50"/>
        <v>S</v>
      </c>
      <c r="N480">
        <f>IF(J480="",MEDIAN(Fare),J480)</f>
        <v>7.0457999999999998</v>
      </c>
      <c r="O480" s="4">
        <f>IF(F480="",SUMIFS(Ave_Age,Pclass_Age,C480,Sex_Age,E480),F480)</f>
        <v>29</v>
      </c>
      <c r="P480">
        <f t="shared" si="51"/>
        <v>1</v>
      </c>
      <c r="Q480" t="str">
        <f t="shared" si="52"/>
        <v>M</v>
      </c>
      <c r="R480">
        <f t="shared" si="53"/>
        <v>2</v>
      </c>
      <c r="S480">
        <f t="shared" si="54"/>
        <v>0</v>
      </c>
      <c r="T480" t="s">
        <v>1754</v>
      </c>
      <c r="U480" t="str">
        <f>VLOOKUP(T480,Cleaning_title!$A$1:$B$20,2,)</f>
        <v>Mr</v>
      </c>
      <c r="V480" t="str">
        <f t="shared" si="55"/>
        <v xml:space="preserve">xxx </v>
      </c>
      <c r="W480" t="str">
        <f t="shared" si="56"/>
        <v xml:space="preserve">xxx </v>
      </c>
      <c r="X480" t="str">
        <f>VLOOKUP(W480,Cleaned_Ticket!$L$1:$M$37,2,FALSE)</f>
        <v xml:space="preserve">xxx </v>
      </c>
    </row>
    <row r="481" spans="1:24" x14ac:dyDescent="0.2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50"/>
        <v>S</v>
      </c>
      <c r="N481">
        <f>IF(J481="",MEDIAN(Fare),J481)</f>
        <v>7.5208000000000004</v>
      </c>
      <c r="O481" s="4">
        <f>IF(F481="",SUMIFS(Ave_Age,Pclass_Age,C481,Sex_Age,E481),F481)</f>
        <v>22</v>
      </c>
      <c r="P481">
        <f t="shared" si="51"/>
        <v>1</v>
      </c>
      <c r="Q481" t="str">
        <f t="shared" si="52"/>
        <v>M</v>
      </c>
      <c r="R481">
        <f t="shared" si="53"/>
        <v>1</v>
      </c>
      <c r="S481">
        <f t="shared" si="54"/>
        <v>1</v>
      </c>
      <c r="T481" t="s">
        <v>1754</v>
      </c>
      <c r="U481" t="str">
        <f>VLOOKUP(T481,Cleaning_title!$A$1:$B$20,2,)</f>
        <v>Mr</v>
      </c>
      <c r="V481" t="str">
        <f t="shared" si="55"/>
        <v xml:space="preserve">xxx </v>
      </c>
      <c r="W481" t="str">
        <f t="shared" si="56"/>
        <v xml:space="preserve">xxx </v>
      </c>
      <c r="X481" t="str">
        <f>VLOOKUP(W481,Cleaned_Ticket!$L$1:$M$37,2,FALSE)</f>
        <v xml:space="preserve">xxx </v>
      </c>
    </row>
    <row r="482" spans="1:24" x14ac:dyDescent="0.2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50"/>
        <v>S</v>
      </c>
      <c r="N482">
        <f>IF(J482="",MEDIAN(Fare),J482)</f>
        <v>12.2875</v>
      </c>
      <c r="O482" s="4">
        <f>IF(F482="",SUMIFS(Ave_Age,Pclass_Age,C482,Sex_Age,E482),F482)</f>
        <v>2</v>
      </c>
      <c r="P482">
        <f t="shared" si="51"/>
        <v>0</v>
      </c>
      <c r="Q482" t="str">
        <f t="shared" si="52"/>
        <v>M</v>
      </c>
      <c r="R482">
        <f t="shared" si="53"/>
        <v>2</v>
      </c>
      <c r="S482">
        <f t="shared" si="54"/>
        <v>0</v>
      </c>
      <c r="T482" t="s">
        <v>1756</v>
      </c>
      <c r="U482" t="str">
        <f>VLOOKUP(T482,Cleaning_title!$A$1:$B$20,2,)</f>
        <v>Miss</v>
      </c>
      <c r="V482" t="str">
        <f t="shared" si="55"/>
        <v xml:space="preserve">xxx </v>
      </c>
      <c r="W482" t="str">
        <f t="shared" si="56"/>
        <v xml:space="preserve">xxx </v>
      </c>
      <c r="X482" t="str">
        <f>VLOOKUP(W482,Cleaned_Ticket!$L$1:$M$37,2,FALSE)</f>
        <v xml:space="preserve">xxx </v>
      </c>
    </row>
    <row r="483" spans="1:24" x14ac:dyDescent="0.2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50"/>
        <v>S</v>
      </c>
      <c r="N483">
        <f>IF(J483="",MEDIAN(Fare),J483)</f>
        <v>46.9</v>
      </c>
      <c r="O483" s="4">
        <f>IF(F483="",SUMIFS(Ave_Age,Pclass_Age,C483,Sex_Age,E483),F483)</f>
        <v>9</v>
      </c>
      <c r="P483">
        <f t="shared" si="51"/>
        <v>1</v>
      </c>
      <c r="Q483" t="str">
        <f t="shared" si="52"/>
        <v>M</v>
      </c>
      <c r="R483">
        <f t="shared" si="53"/>
        <v>8</v>
      </c>
      <c r="S483">
        <f t="shared" si="54"/>
        <v>0</v>
      </c>
      <c r="T483" t="s">
        <v>1757</v>
      </c>
      <c r="U483" t="str">
        <f>VLOOKUP(T483,Cleaning_title!$A$1:$B$20,2,)</f>
        <v>Master</v>
      </c>
      <c r="V483" t="str">
        <f t="shared" si="55"/>
        <v>CA 2144</v>
      </c>
      <c r="W483" t="str">
        <f t="shared" si="56"/>
        <v xml:space="preserve">CA </v>
      </c>
      <c r="X483" t="str">
        <f>VLOOKUP(W483,Cleaned_Ticket!$L$1:$M$37,2,FALSE)</f>
        <v xml:space="preserve">CA </v>
      </c>
    </row>
    <row r="484" spans="1:24" x14ac:dyDescent="0.2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50"/>
        <v>S</v>
      </c>
      <c r="N484">
        <f>IF(J484="",MEDIAN(Fare),J484)</f>
        <v>0</v>
      </c>
      <c r="O484" s="4">
        <f>IF(F484="",SUMIFS(Ave_Age,Pclass_Age,C484,Sex_Age,E484),F484)</f>
        <v>30.815379746835443</v>
      </c>
      <c r="P484">
        <f t="shared" si="51"/>
        <v>1</v>
      </c>
      <c r="Q484" t="str">
        <f t="shared" si="52"/>
        <v>M</v>
      </c>
      <c r="R484">
        <f t="shared" si="53"/>
        <v>1</v>
      </c>
      <c r="S484">
        <f t="shared" si="54"/>
        <v>1</v>
      </c>
      <c r="T484" t="s">
        <v>1754</v>
      </c>
      <c r="U484" t="str">
        <f>VLOOKUP(T484,Cleaning_title!$A$1:$B$20,2,)</f>
        <v>Mr</v>
      </c>
      <c r="V484" t="str">
        <f t="shared" si="55"/>
        <v xml:space="preserve">xxx </v>
      </c>
      <c r="W484" t="str">
        <f t="shared" si="56"/>
        <v xml:space="preserve">xxx </v>
      </c>
      <c r="X484" t="str">
        <f>VLOOKUP(W484,Cleaned_Ticket!$L$1:$M$37,2,FALSE)</f>
        <v xml:space="preserve">xxx </v>
      </c>
    </row>
    <row r="485" spans="1:24" x14ac:dyDescent="0.2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50"/>
        <v>S</v>
      </c>
      <c r="N485">
        <f>IF(J485="",MEDIAN(Fare),J485)</f>
        <v>8.0500000000000007</v>
      </c>
      <c r="O485" s="4">
        <f>IF(F485="",SUMIFS(Ave_Age,Pclass_Age,C485,Sex_Age,E485),F485)</f>
        <v>50</v>
      </c>
      <c r="P485">
        <f t="shared" si="51"/>
        <v>1</v>
      </c>
      <c r="Q485" t="str">
        <f t="shared" si="52"/>
        <v>M</v>
      </c>
      <c r="R485">
        <f t="shared" si="53"/>
        <v>1</v>
      </c>
      <c r="S485">
        <f t="shared" si="54"/>
        <v>1</v>
      </c>
      <c r="T485" t="s">
        <v>1754</v>
      </c>
      <c r="U485" t="str">
        <f>VLOOKUP(T485,Cleaning_title!$A$1:$B$20,2,)</f>
        <v>Mr</v>
      </c>
      <c r="V485" t="str">
        <f t="shared" si="55"/>
        <v>A5 3594</v>
      </c>
      <c r="W485" t="str">
        <f t="shared" si="56"/>
        <v xml:space="preserve">A5 </v>
      </c>
      <c r="X485" t="str">
        <f>VLOOKUP(W485,Cleaned_Ticket!$L$1:$M$37,2,FALSE)</f>
        <v xml:space="preserve">A5 </v>
      </c>
    </row>
    <row r="486" spans="1:24" x14ac:dyDescent="0.2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50"/>
        <v>S</v>
      </c>
      <c r="N486">
        <f>IF(J486="",MEDIAN(Fare),J486)</f>
        <v>9.5875000000000004</v>
      </c>
      <c r="O486" s="4">
        <f>IF(F486="",SUMIFS(Ave_Age,Pclass_Age,C486,Sex_Age,E486),F486)</f>
        <v>63</v>
      </c>
      <c r="P486">
        <f t="shared" si="51"/>
        <v>0</v>
      </c>
      <c r="Q486" t="str">
        <f t="shared" si="52"/>
        <v>M</v>
      </c>
      <c r="R486">
        <f t="shared" si="53"/>
        <v>1</v>
      </c>
      <c r="S486">
        <f t="shared" si="54"/>
        <v>1</v>
      </c>
      <c r="T486" t="s">
        <v>1755</v>
      </c>
      <c r="U486" t="str">
        <f>VLOOKUP(T486,Cleaning_title!$A$1:$B$20,2,)</f>
        <v>Mrs</v>
      </c>
      <c r="V486" t="str">
        <f t="shared" si="55"/>
        <v xml:space="preserve">xxx </v>
      </c>
      <c r="W486" t="str">
        <f t="shared" si="56"/>
        <v xml:space="preserve">xxx </v>
      </c>
      <c r="X486" t="str">
        <f>VLOOKUP(W486,Cleaned_Ticket!$L$1:$M$37,2,FALSE)</f>
        <v xml:space="preserve">xxx </v>
      </c>
    </row>
    <row r="487" spans="1:24" x14ac:dyDescent="0.2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50"/>
        <v>C</v>
      </c>
      <c r="N487">
        <f>IF(J487="",MEDIAN(Fare),J487)</f>
        <v>91.0792</v>
      </c>
      <c r="O487" s="4">
        <f>IF(F487="",SUMIFS(Ave_Age,Pclass_Age,C487,Sex_Age,E487),F487)</f>
        <v>25</v>
      </c>
      <c r="P487">
        <f t="shared" si="51"/>
        <v>1</v>
      </c>
      <c r="Q487" t="str">
        <f t="shared" si="52"/>
        <v>B</v>
      </c>
      <c r="R487">
        <f t="shared" si="53"/>
        <v>2</v>
      </c>
      <c r="S487">
        <f t="shared" si="54"/>
        <v>0</v>
      </c>
      <c r="T487" t="s">
        <v>1754</v>
      </c>
      <c r="U487" t="str">
        <f>VLOOKUP(T487,Cleaning_title!$A$1:$B$20,2,)</f>
        <v>Mr</v>
      </c>
      <c r="V487" t="str">
        <f t="shared" si="55"/>
        <v xml:space="preserve">xxx </v>
      </c>
      <c r="W487" t="str">
        <f t="shared" si="56"/>
        <v xml:space="preserve">xxx </v>
      </c>
      <c r="X487" t="str">
        <f>VLOOKUP(W487,Cleaned_Ticket!$L$1:$M$37,2,FALSE)</f>
        <v xml:space="preserve">xxx </v>
      </c>
    </row>
    <row r="488" spans="1:24" x14ac:dyDescent="0.2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50"/>
        <v>S</v>
      </c>
      <c r="N488">
        <f>IF(J488="",MEDIAN(Fare),J488)</f>
        <v>25.466699999999999</v>
      </c>
      <c r="O488" s="4">
        <f>IF(F488="",SUMIFS(Ave_Age,Pclass_Age,C488,Sex_Age,E488),F488)</f>
        <v>22.185328947368422</v>
      </c>
      <c r="P488">
        <f t="shared" si="51"/>
        <v>0</v>
      </c>
      <c r="Q488" t="str">
        <f t="shared" si="52"/>
        <v>M</v>
      </c>
      <c r="R488">
        <f t="shared" si="53"/>
        <v>5</v>
      </c>
      <c r="S488">
        <f t="shared" si="54"/>
        <v>0</v>
      </c>
      <c r="T488" t="s">
        <v>1756</v>
      </c>
      <c r="U488" t="str">
        <f>VLOOKUP(T488,Cleaning_title!$A$1:$B$20,2,)</f>
        <v>Miss</v>
      </c>
      <c r="V488" t="str">
        <f t="shared" si="55"/>
        <v xml:space="preserve">xxx </v>
      </c>
      <c r="W488" t="str">
        <f t="shared" si="56"/>
        <v xml:space="preserve">xxx </v>
      </c>
      <c r="X488" t="str">
        <f>VLOOKUP(W488,Cleaned_Ticket!$L$1:$M$37,2,FALSE)</f>
        <v xml:space="preserve">xxx </v>
      </c>
    </row>
    <row r="489" spans="1:24" x14ac:dyDescent="0.2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50"/>
        <v>S</v>
      </c>
      <c r="N489">
        <f>IF(J489="",MEDIAN(Fare),J489)</f>
        <v>90</v>
      </c>
      <c r="O489" s="4">
        <f>IF(F489="",SUMIFS(Ave_Age,Pclass_Age,C489,Sex_Age,E489),F489)</f>
        <v>35</v>
      </c>
      <c r="P489">
        <f t="shared" si="51"/>
        <v>0</v>
      </c>
      <c r="Q489" t="str">
        <f t="shared" si="52"/>
        <v>C</v>
      </c>
      <c r="R489">
        <f t="shared" si="53"/>
        <v>2</v>
      </c>
      <c r="S489">
        <f t="shared" si="54"/>
        <v>0</v>
      </c>
      <c r="T489" t="s">
        <v>1755</v>
      </c>
      <c r="U489" t="str">
        <f>VLOOKUP(T489,Cleaning_title!$A$1:$B$20,2,)</f>
        <v>Mrs</v>
      </c>
      <c r="V489" t="str">
        <f t="shared" si="55"/>
        <v xml:space="preserve">xxx </v>
      </c>
      <c r="W489" t="str">
        <f t="shared" si="56"/>
        <v xml:space="preserve">xxx </v>
      </c>
      <c r="X489" t="str">
        <f>VLOOKUP(W489,Cleaned_Ticket!$L$1:$M$37,2,FALSE)</f>
        <v xml:space="preserve">xxx </v>
      </c>
    </row>
    <row r="490" spans="1:24" x14ac:dyDescent="0.2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50"/>
        <v>C</v>
      </c>
      <c r="N490">
        <f>IF(J490="",MEDIAN(Fare),J490)</f>
        <v>29.7</v>
      </c>
      <c r="O490" s="4">
        <f>IF(F490="",SUMIFS(Ave_Age,Pclass_Age,C490,Sex_Age,E490),F490)</f>
        <v>58</v>
      </c>
      <c r="P490">
        <f t="shared" si="51"/>
        <v>1</v>
      </c>
      <c r="Q490" t="str">
        <f t="shared" si="52"/>
        <v>B</v>
      </c>
      <c r="R490">
        <f t="shared" si="53"/>
        <v>1</v>
      </c>
      <c r="S490">
        <f t="shared" si="54"/>
        <v>1</v>
      </c>
      <c r="T490" t="s">
        <v>1754</v>
      </c>
      <c r="U490" t="str">
        <f>VLOOKUP(T490,Cleaning_title!$A$1:$B$20,2,)</f>
        <v>Mr</v>
      </c>
      <c r="V490" t="str">
        <f t="shared" si="55"/>
        <v xml:space="preserve">xxx </v>
      </c>
      <c r="W490" t="str">
        <f t="shared" si="56"/>
        <v xml:space="preserve">xxx </v>
      </c>
      <c r="X490" t="str">
        <f>VLOOKUP(W490,Cleaned_Ticket!$L$1:$M$37,2,FALSE)</f>
        <v xml:space="preserve">xxx </v>
      </c>
    </row>
    <row r="491" spans="1:24" x14ac:dyDescent="0.2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50"/>
        <v>S</v>
      </c>
      <c r="N491">
        <f>IF(J491="",MEDIAN(Fare),J491)</f>
        <v>8.0500000000000007</v>
      </c>
      <c r="O491" s="4">
        <f>IF(F491="",SUMIFS(Ave_Age,Pclass_Age,C491,Sex_Age,E491),F491)</f>
        <v>30</v>
      </c>
      <c r="P491">
        <f t="shared" si="51"/>
        <v>1</v>
      </c>
      <c r="Q491" t="str">
        <f t="shared" si="52"/>
        <v>M</v>
      </c>
      <c r="R491">
        <f t="shared" si="53"/>
        <v>1</v>
      </c>
      <c r="S491">
        <f t="shared" si="54"/>
        <v>1</v>
      </c>
      <c r="T491" t="s">
        <v>1754</v>
      </c>
      <c r="U491" t="str">
        <f>VLOOKUP(T491,Cleaning_title!$A$1:$B$20,2,)</f>
        <v>Mr</v>
      </c>
      <c r="V491" t="str">
        <f t="shared" si="55"/>
        <v>A5 18509</v>
      </c>
      <c r="W491" t="str">
        <f t="shared" si="56"/>
        <v xml:space="preserve">A5 </v>
      </c>
      <c r="X491" t="str">
        <f>VLOOKUP(W491,Cleaned_Ticket!$L$1:$M$37,2,FALSE)</f>
        <v xml:space="preserve">A5 </v>
      </c>
    </row>
    <row r="492" spans="1:24" x14ac:dyDescent="0.2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50"/>
        <v>S</v>
      </c>
      <c r="N492">
        <f>IF(J492="",MEDIAN(Fare),J492)</f>
        <v>15.9</v>
      </c>
      <c r="O492" s="4">
        <f>IF(F492="",SUMIFS(Ave_Age,Pclass_Age,C492,Sex_Age,E492),F492)</f>
        <v>9</v>
      </c>
      <c r="P492">
        <f t="shared" si="51"/>
        <v>1</v>
      </c>
      <c r="Q492" t="str">
        <f t="shared" si="52"/>
        <v>M</v>
      </c>
      <c r="R492">
        <f t="shared" si="53"/>
        <v>3</v>
      </c>
      <c r="S492">
        <f t="shared" si="54"/>
        <v>0</v>
      </c>
      <c r="T492" t="s">
        <v>1757</v>
      </c>
      <c r="U492" t="str">
        <f>VLOOKUP(T492,Cleaning_title!$A$1:$B$20,2,)</f>
        <v>Master</v>
      </c>
      <c r="V492" t="str">
        <f t="shared" si="55"/>
        <v>CA 37671</v>
      </c>
      <c r="W492" t="str">
        <f t="shared" si="56"/>
        <v xml:space="preserve">CA </v>
      </c>
      <c r="X492" t="str">
        <f>VLOOKUP(W492,Cleaned_Ticket!$L$1:$M$37,2,FALSE)</f>
        <v xml:space="preserve">CA </v>
      </c>
    </row>
    <row r="493" spans="1:24" x14ac:dyDescent="0.2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50"/>
        <v>S</v>
      </c>
      <c r="N493">
        <f>IF(J493="",MEDIAN(Fare),J493)</f>
        <v>19.966699999999999</v>
      </c>
      <c r="O493" s="4">
        <f>IF(F493="",SUMIFS(Ave_Age,Pclass_Age,C493,Sex_Age,E493),F493)</f>
        <v>25.962263610315187</v>
      </c>
      <c r="P493">
        <f t="shared" si="51"/>
        <v>1</v>
      </c>
      <c r="Q493" t="str">
        <f t="shared" si="52"/>
        <v>M</v>
      </c>
      <c r="R493">
        <f t="shared" si="53"/>
        <v>2</v>
      </c>
      <c r="S493">
        <f t="shared" si="54"/>
        <v>0</v>
      </c>
      <c r="T493" t="s">
        <v>1754</v>
      </c>
      <c r="U493" t="str">
        <f>VLOOKUP(T493,Cleaning_title!$A$1:$B$20,2,)</f>
        <v>Mr</v>
      </c>
      <c r="V493" t="str">
        <f t="shared" si="55"/>
        <v xml:space="preserve">xxx </v>
      </c>
      <c r="W493" t="str">
        <f t="shared" si="56"/>
        <v xml:space="preserve">xxx </v>
      </c>
      <c r="X493" t="str">
        <f>VLOOKUP(W493,Cleaned_Ticket!$L$1:$M$37,2,FALSE)</f>
        <v xml:space="preserve">xxx </v>
      </c>
    </row>
    <row r="494" spans="1:24" x14ac:dyDescent="0.2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50"/>
        <v>S</v>
      </c>
      <c r="N494">
        <f>IF(J494="",MEDIAN(Fare),J494)</f>
        <v>7.25</v>
      </c>
      <c r="O494" s="4">
        <f>IF(F494="",SUMIFS(Ave_Age,Pclass_Age,C494,Sex_Age,E494),F494)</f>
        <v>21</v>
      </c>
      <c r="P494">
        <f t="shared" si="51"/>
        <v>1</v>
      </c>
      <c r="Q494" t="str">
        <f t="shared" si="52"/>
        <v>M</v>
      </c>
      <c r="R494">
        <f t="shared" si="53"/>
        <v>1</v>
      </c>
      <c r="S494">
        <f t="shared" si="54"/>
        <v>1</v>
      </c>
      <c r="T494" t="s">
        <v>1754</v>
      </c>
      <c r="U494" t="str">
        <f>VLOOKUP(T494,Cleaning_title!$A$1:$B$20,2,)</f>
        <v>Mr</v>
      </c>
      <c r="V494" t="str">
        <f t="shared" si="55"/>
        <v>SOTONOQ 3101317</v>
      </c>
      <c r="W494" t="str">
        <f t="shared" si="56"/>
        <v xml:space="preserve">SOTONOQ </v>
      </c>
      <c r="X494" t="str">
        <f>VLOOKUP(W494,Cleaned_Ticket!$L$1:$M$37,2,FALSE)</f>
        <v xml:space="preserve">SOTONOQ </v>
      </c>
    </row>
    <row r="495" spans="1:24" x14ac:dyDescent="0.2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50"/>
        <v>S</v>
      </c>
      <c r="N495">
        <f>IF(J495="",MEDIAN(Fare),J495)</f>
        <v>30.5</v>
      </c>
      <c r="O495" s="4">
        <f>IF(F495="",SUMIFS(Ave_Age,Pclass_Age,C495,Sex_Age,E495),F495)</f>
        <v>55</v>
      </c>
      <c r="P495">
        <f t="shared" si="51"/>
        <v>1</v>
      </c>
      <c r="Q495" t="str">
        <f t="shared" si="52"/>
        <v>C</v>
      </c>
      <c r="R495">
        <f t="shared" si="53"/>
        <v>1</v>
      </c>
      <c r="S495">
        <f t="shared" si="54"/>
        <v>1</v>
      </c>
      <c r="T495" t="s">
        <v>1754</v>
      </c>
      <c r="U495" t="str">
        <f>VLOOKUP(T495,Cleaning_title!$A$1:$B$20,2,)</f>
        <v>Mr</v>
      </c>
      <c r="V495" t="str">
        <f t="shared" si="55"/>
        <v xml:space="preserve">xxx </v>
      </c>
      <c r="W495" t="str">
        <f t="shared" si="56"/>
        <v xml:space="preserve">xxx </v>
      </c>
      <c r="X495" t="str">
        <f>VLOOKUP(W495,Cleaned_Ticket!$L$1:$M$37,2,FALSE)</f>
        <v xml:space="preserve">xxx </v>
      </c>
    </row>
    <row r="496" spans="1:24" x14ac:dyDescent="0.2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50"/>
        <v>C</v>
      </c>
      <c r="N496">
        <f>IF(J496="",MEDIAN(Fare),J496)</f>
        <v>49.504199999999997</v>
      </c>
      <c r="O496" s="4">
        <f>IF(F496="",SUMIFS(Ave_Age,Pclass_Age,C496,Sex_Age,E496),F496)</f>
        <v>71</v>
      </c>
      <c r="P496">
        <f t="shared" si="51"/>
        <v>1</v>
      </c>
      <c r="Q496" t="str">
        <f t="shared" si="52"/>
        <v>M</v>
      </c>
      <c r="R496">
        <f t="shared" si="53"/>
        <v>1</v>
      </c>
      <c r="S496">
        <f t="shared" si="54"/>
        <v>1</v>
      </c>
      <c r="T496" t="s">
        <v>1754</v>
      </c>
      <c r="U496" t="str">
        <f>VLOOKUP(T496,Cleaning_title!$A$1:$B$20,2,)</f>
        <v>Mr</v>
      </c>
      <c r="V496" t="str">
        <f t="shared" si="55"/>
        <v>PC 17609</v>
      </c>
      <c r="W496" t="str">
        <f t="shared" si="56"/>
        <v xml:space="preserve">PC </v>
      </c>
      <c r="X496" t="str">
        <f>VLOOKUP(W496,Cleaned_Ticket!$L$1:$M$37,2,FALSE)</f>
        <v xml:space="preserve">PC </v>
      </c>
    </row>
    <row r="497" spans="1:24" x14ac:dyDescent="0.2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50"/>
        <v>S</v>
      </c>
      <c r="N497">
        <f>IF(J497="",MEDIAN(Fare),J497)</f>
        <v>8.0500000000000007</v>
      </c>
      <c r="O497" s="4">
        <f>IF(F497="",SUMIFS(Ave_Age,Pclass_Age,C497,Sex_Age,E497),F497)</f>
        <v>21</v>
      </c>
      <c r="P497">
        <f t="shared" si="51"/>
        <v>1</v>
      </c>
      <c r="Q497" t="str">
        <f t="shared" si="52"/>
        <v>M</v>
      </c>
      <c r="R497">
        <f t="shared" si="53"/>
        <v>1</v>
      </c>
      <c r="S497">
        <f t="shared" si="54"/>
        <v>1</v>
      </c>
      <c r="T497" t="s">
        <v>1754</v>
      </c>
      <c r="U497" t="str">
        <f>VLOOKUP(T497,Cleaning_title!$A$1:$B$20,2,)</f>
        <v>Mr</v>
      </c>
      <c r="V497" t="str">
        <f t="shared" si="55"/>
        <v>A4 45380</v>
      </c>
      <c r="W497" t="str">
        <f t="shared" si="56"/>
        <v xml:space="preserve">A4 </v>
      </c>
      <c r="X497" t="str">
        <f>VLOOKUP(W497,Cleaned_Ticket!$L$1:$M$37,2,FALSE)</f>
        <v xml:space="preserve">A4 </v>
      </c>
    </row>
    <row r="498" spans="1:24" x14ac:dyDescent="0.2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50"/>
        <v>C</v>
      </c>
      <c r="N498">
        <f>IF(J498="",MEDIAN(Fare),J498)</f>
        <v>14.458299999999999</v>
      </c>
      <c r="O498" s="4">
        <f>IF(F498="",SUMIFS(Ave_Age,Pclass_Age,C498,Sex_Age,E498),F498)</f>
        <v>25.962263610315187</v>
      </c>
      <c r="P498">
        <f t="shared" si="51"/>
        <v>1</v>
      </c>
      <c r="Q498" t="str">
        <f t="shared" si="52"/>
        <v>M</v>
      </c>
      <c r="R498">
        <f t="shared" si="53"/>
        <v>1</v>
      </c>
      <c r="S498">
        <f t="shared" si="54"/>
        <v>1</v>
      </c>
      <c r="T498" t="s">
        <v>1754</v>
      </c>
      <c r="U498" t="str">
        <f>VLOOKUP(T498,Cleaning_title!$A$1:$B$20,2,)</f>
        <v>Mr</v>
      </c>
      <c r="V498" t="str">
        <f t="shared" si="55"/>
        <v xml:space="preserve">xxx </v>
      </c>
      <c r="W498" t="str">
        <f t="shared" si="56"/>
        <v xml:space="preserve">xxx </v>
      </c>
      <c r="X498" t="str">
        <f>VLOOKUP(W498,Cleaned_Ticket!$L$1:$M$37,2,FALSE)</f>
        <v xml:space="preserve">xxx </v>
      </c>
    </row>
    <row r="499" spans="1:24" x14ac:dyDescent="0.2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50"/>
        <v>C</v>
      </c>
      <c r="N499">
        <f>IF(J499="",MEDIAN(Fare),J499)</f>
        <v>78.2667</v>
      </c>
      <c r="O499" s="4">
        <f>IF(F499="",SUMIFS(Ave_Age,Pclass_Age,C499,Sex_Age,E499),F499)</f>
        <v>54</v>
      </c>
      <c r="P499">
        <f t="shared" si="51"/>
        <v>0</v>
      </c>
      <c r="Q499" t="str">
        <f t="shared" si="52"/>
        <v>D</v>
      </c>
      <c r="R499">
        <f t="shared" si="53"/>
        <v>2</v>
      </c>
      <c r="S499">
        <f t="shared" si="54"/>
        <v>0</v>
      </c>
      <c r="T499" t="s">
        <v>1756</v>
      </c>
      <c r="U499" t="str">
        <f>VLOOKUP(T499,Cleaning_title!$A$1:$B$20,2,)</f>
        <v>Miss</v>
      </c>
      <c r="V499" t="str">
        <f t="shared" si="55"/>
        <v xml:space="preserve">xxx </v>
      </c>
      <c r="W499" t="str">
        <f t="shared" si="56"/>
        <v xml:space="preserve">xxx </v>
      </c>
      <c r="X499" t="str">
        <f>VLOOKUP(W499,Cleaned_Ticket!$L$1:$M$37,2,FALSE)</f>
        <v xml:space="preserve">xxx </v>
      </c>
    </row>
    <row r="500" spans="1:24" x14ac:dyDescent="0.2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50"/>
        <v>S</v>
      </c>
      <c r="N500">
        <f>IF(J500="",MEDIAN(Fare),J500)</f>
        <v>15.1</v>
      </c>
      <c r="O500" s="4">
        <f>IF(F500="",SUMIFS(Ave_Age,Pclass_Age,C500,Sex_Age,E500),F500)</f>
        <v>25.962263610315187</v>
      </c>
      <c r="P500">
        <f t="shared" si="51"/>
        <v>1</v>
      </c>
      <c r="Q500" t="str">
        <f t="shared" si="52"/>
        <v>M</v>
      </c>
      <c r="R500">
        <f t="shared" si="53"/>
        <v>1</v>
      </c>
      <c r="S500">
        <f t="shared" si="54"/>
        <v>1</v>
      </c>
      <c r="T500" t="s">
        <v>1754</v>
      </c>
      <c r="U500" t="str">
        <f>VLOOKUP(T500,Cleaning_title!$A$1:$B$20,2,)</f>
        <v>Mr</v>
      </c>
      <c r="V500" t="str">
        <f t="shared" si="55"/>
        <v>CA 6212</v>
      </c>
      <c r="W500" t="str">
        <f t="shared" si="56"/>
        <v xml:space="preserve">CA </v>
      </c>
      <c r="X500" t="str">
        <f>VLOOKUP(W500,Cleaned_Ticket!$L$1:$M$37,2,FALSE)</f>
        <v xml:space="preserve">CA </v>
      </c>
    </row>
    <row r="501" spans="1:24" x14ac:dyDescent="0.2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50"/>
        <v>S</v>
      </c>
      <c r="N501">
        <f>IF(J501="",MEDIAN(Fare),J501)</f>
        <v>151.55000000000001</v>
      </c>
      <c r="O501" s="4">
        <f>IF(F501="",SUMIFS(Ave_Age,Pclass_Age,C501,Sex_Age,E501),F501)</f>
        <v>25</v>
      </c>
      <c r="P501">
        <f t="shared" si="51"/>
        <v>0</v>
      </c>
      <c r="Q501" t="str">
        <f t="shared" si="52"/>
        <v>C</v>
      </c>
      <c r="R501">
        <f t="shared" si="53"/>
        <v>4</v>
      </c>
      <c r="S501">
        <f t="shared" si="54"/>
        <v>0</v>
      </c>
      <c r="T501" t="s">
        <v>1755</v>
      </c>
      <c r="U501" t="str">
        <f>VLOOKUP(T501,Cleaning_title!$A$1:$B$20,2,)</f>
        <v>Mrs</v>
      </c>
      <c r="V501" t="str">
        <f t="shared" si="55"/>
        <v xml:space="preserve">xxx </v>
      </c>
      <c r="W501" t="str">
        <f t="shared" si="56"/>
        <v xml:space="preserve">xxx </v>
      </c>
      <c r="X501" t="str">
        <f>VLOOKUP(W501,Cleaned_Ticket!$L$1:$M$37,2,FALSE)</f>
        <v xml:space="preserve">xxx </v>
      </c>
    </row>
    <row r="502" spans="1:24" x14ac:dyDescent="0.2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50"/>
        <v>S</v>
      </c>
      <c r="N502">
        <f>IF(J502="",MEDIAN(Fare),J502)</f>
        <v>7.7957999999999998</v>
      </c>
      <c r="O502" s="4">
        <f>IF(F502="",SUMIFS(Ave_Age,Pclass_Age,C502,Sex_Age,E502),F502)</f>
        <v>24</v>
      </c>
      <c r="P502">
        <f t="shared" si="51"/>
        <v>1</v>
      </c>
      <c r="Q502" t="str">
        <f t="shared" si="52"/>
        <v>M</v>
      </c>
      <c r="R502">
        <f t="shared" si="53"/>
        <v>1</v>
      </c>
      <c r="S502">
        <f t="shared" si="54"/>
        <v>1</v>
      </c>
      <c r="T502" t="s">
        <v>1754</v>
      </c>
      <c r="U502" t="str">
        <f>VLOOKUP(T502,Cleaning_title!$A$1:$B$20,2,)</f>
        <v>Mr</v>
      </c>
      <c r="V502" t="str">
        <f t="shared" si="55"/>
        <v xml:space="preserve">xxx </v>
      </c>
      <c r="W502" t="str">
        <f t="shared" si="56"/>
        <v xml:space="preserve">xxx </v>
      </c>
      <c r="X502" t="str">
        <f>VLOOKUP(W502,Cleaned_Ticket!$L$1:$M$37,2,FALSE)</f>
        <v xml:space="preserve">xxx </v>
      </c>
    </row>
    <row r="503" spans="1:24" x14ac:dyDescent="0.2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50"/>
        <v>S</v>
      </c>
      <c r="N503">
        <f>IF(J503="",MEDIAN(Fare),J503)</f>
        <v>8.6624999999999996</v>
      </c>
      <c r="O503" s="4">
        <f>IF(F503="",SUMIFS(Ave_Age,Pclass_Age,C503,Sex_Age,E503),F503)</f>
        <v>17</v>
      </c>
      <c r="P503">
        <f t="shared" si="51"/>
        <v>1</v>
      </c>
      <c r="Q503" t="str">
        <f t="shared" si="52"/>
        <v>M</v>
      </c>
      <c r="R503">
        <f t="shared" si="53"/>
        <v>1</v>
      </c>
      <c r="S503">
        <f t="shared" si="54"/>
        <v>1</v>
      </c>
      <c r="T503" t="s">
        <v>1754</v>
      </c>
      <c r="U503" t="str">
        <f>VLOOKUP(T503,Cleaning_title!$A$1:$B$20,2,)</f>
        <v>Mr</v>
      </c>
      <c r="V503" t="str">
        <f t="shared" si="55"/>
        <v xml:space="preserve">xxx </v>
      </c>
      <c r="W503" t="str">
        <f t="shared" si="56"/>
        <v xml:space="preserve">xxx </v>
      </c>
      <c r="X503" t="str">
        <f>VLOOKUP(W503,Cleaned_Ticket!$L$1:$M$37,2,FALSE)</f>
        <v xml:space="preserve">xxx </v>
      </c>
    </row>
    <row r="504" spans="1:24" x14ac:dyDescent="0.2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50"/>
        <v>Q</v>
      </c>
      <c r="N504">
        <f>IF(J504="",MEDIAN(Fare),J504)</f>
        <v>7.75</v>
      </c>
      <c r="O504" s="4">
        <f>IF(F504="",SUMIFS(Ave_Age,Pclass_Age,C504,Sex_Age,E504),F504)</f>
        <v>21</v>
      </c>
      <c r="P504">
        <f t="shared" si="51"/>
        <v>0</v>
      </c>
      <c r="Q504" t="str">
        <f t="shared" si="52"/>
        <v>M</v>
      </c>
      <c r="R504">
        <f t="shared" si="53"/>
        <v>1</v>
      </c>
      <c r="S504">
        <f t="shared" si="54"/>
        <v>1</v>
      </c>
      <c r="T504" t="s">
        <v>1756</v>
      </c>
      <c r="U504" t="str">
        <f>VLOOKUP(T504,Cleaning_title!$A$1:$B$20,2,)</f>
        <v>Miss</v>
      </c>
      <c r="V504" t="str">
        <f t="shared" si="55"/>
        <v xml:space="preserve">xxx </v>
      </c>
      <c r="W504" t="str">
        <f t="shared" si="56"/>
        <v xml:space="preserve">xxx </v>
      </c>
      <c r="X504" t="str">
        <f>VLOOKUP(W504,Cleaned_Ticket!$L$1:$M$37,2,FALSE)</f>
        <v xml:space="preserve">xxx </v>
      </c>
    </row>
    <row r="505" spans="1:24" x14ac:dyDescent="0.2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50"/>
        <v>Q</v>
      </c>
      <c r="N505">
        <f>IF(J505="",MEDIAN(Fare),J505)</f>
        <v>7.6292</v>
      </c>
      <c r="O505" s="4">
        <f>IF(F505="",SUMIFS(Ave_Age,Pclass_Age,C505,Sex_Age,E505),F505)</f>
        <v>22.185328947368422</v>
      </c>
      <c r="P505">
        <f t="shared" si="51"/>
        <v>0</v>
      </c>
      <c r="Q505" t="str">
        <f t="shared" si="52"/>
        <v>M</v>
      </c>
      <c r="R505">
        <f t="shared" si="53"/>
        <v>1</v>
      </c>
      <c r="S505">
        <f t="shared" si="54"/>
        <v>1</v>
      </c>
      <c r="T505" t="s">
        <v>1756</v>
      </c>
      <c r="U505" t="str">
        <f>VLOOKUP(T505,Cleaning_title!$A$1:$B$20,2,)</f>
        <v>Miss</v>
      </c>
      <c r="V505" t="str">
        <f t="shared" si="55"/>
        <v xml:space="preserve">xxx </v>
      </c>
      <c r="W505" t="str">
        <f t="shared" si="56"/>
        <v xml:space="preserve">xxx </v>
      </c>
      <c r="X505" t="str">
        <f>VLOOKUP(W505,Cleaned_Ticket!$L$1:$M$37,2,FALSE)</f>
        <v xml:space="preserve">xxx </v>
      </c>
    </row>
    <row r="506" spans="1:24" x14ac:dyDescent="0.2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50"/>
        <v>S</v>
      </c>
      <c r="N506">
        <f>IF(J506="",MEDIAN(Fare),J506)</f>
        <v>9.5875000000000004</v>
      </c>
      <c r="O506" s="4">
        <f>IF(F506="",SUMIFS(Ave_Age,Pclass_Age,C506,Sex_Age,E506),F506)</f>
        <v>37</v>
      </c>
      <c r="P506">
        <f t="shared" si="51"/>
        <v>0</v>
      </c>
      <c r="Q506" t="str">
        <f t="shared" si="52"/>
        <v>M</v>
      </c>
      <c r="R506">
        <f t="shared" si="53"/>
        <v>1</v>
      </c>
      <c r="S506">
        <f t="shared" si="54"/>
        <v>1</v>
      </c>
      <c r="T506" t="s">
        <v>1756</v>
      </c>
      <c r="U506" t="str">
        <f>VLOOKUP(T506,Cleaning_title!$A$1:$B$20,2,)</f>
        <v>Miss</v>
      </c>
      <c r="V506" t="str">
        <f t="shared" si="55"/>
        <v xml:space="preserve">xxx </v>
      </c>
      <c r="W506" t="str">
        <f t="shared" si="56"/>
        <v xml:space="preserve">xxx </v>
      </c>
      <c r="X506" t="str">
        <f>VLOOKUP(W506,Cleaned_Ticket!$L$1:$M$37,2,FALSE)</f>
        <v xml:space="preserve">xxx </v>
      </c>
    </row>
    <row r="507" spans="1:24" x14ac:dyDescent="0.2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50"/>
        <v>S</v>
      </c>
      <c r="N507">
        <f>IF(J507="",MEDIAN(Fare),J507)</f>
        <v>86.5</v>
      </c>
      <c r="O507" s="4">
        <f>IF(F507="",SUMIFS(Ave_Age,Pclass_Age,C507,Sex_Age,E507),F507)</f>
        <v>16</v>
      </c>
      <c r="P507">
        <f t="shared" si="51"/>
        <v>0</v>
      </c>
      <c r="Q507" t="str">
        <f t="shared" si="52"/>
        <v>B</v>
      </c>
      <c r="R507">
        <f t="shared" si="53"/>
        <v>1</v>
      </c>
      <c r="S507">
        <f t="shared" si="54"/>
        <v>1</v>
      </c>
      <c r="T507" t="s">
        <v>1756</v>
      </c>
      <c r="U507" t="str">
        <f>VLOOKUP(T507,Cleaning_title!$A$1:$B$20,2,)</f>
        <v>Miss</v>
      </c>
      <c r="V507" t="str">
        <f t="shared" si="55"/>
        <v xml:space="preserve">xxx </v>
      </c>
      <c r="W507" t="str">
        <f t="shared" si="56"/>
        <v xml:space="preserve">xxx </v>
      </c>
      <c r="X507" t="str">
        <f>VLOOKUP(W507,Cleaned_Ticket!$L$1:$M$37,2,FALSE)</f>
        <v xml:space="preserve">xxx </v>
      </c>
    </row>
    <row r="508" spans="1:24" x14ac:dyDescent="0.2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50"/>
        <v>C</v>
      </c>
      <c r="N508">
        <f>IF(J508="",MEDIAN(Fare),J508)</f>
        <v>108.9</v>
      </c>
      <c r="O508" s="4">
        <f>IF(F508="",SUMIFS(Ave_Age,Pclass_Age,C508,Sex_Age,E508),F508)</f>
        <v>18</v>
      </c>
      <c r="P508">
        <f t="shared" si="51"/>
        <v>1</v>
      </c>
      <c r="Q508" t="str">
        <f t="shared" si="52"/>
        <v>C</v>
      </c>
      <c r="R508">
        <f t="shared" si="53"/>
        <v>2</v>
      </c>
      <c r="S508">
        <f t="shared" si="54"/>
        <v>0</v>
      </c>
      <c r="T508" t="s">
        <v>1754</v>
      </c>
      <c r="U508" t="str">
        <f>VLOOKUP(T508,Cleaning_title!$A$1:$B$20,2,)</f>
        <v>Mr</v>
      </c>
      <c r="V508" t="str">
        <f t="shared" si="55"/>
        <v>PC 17758</v>
      </c>
      <c r="W508" t="str">
        <f t="shared" si="56"/>
        <v xml:space="preserve">PC </v>
      </c>
      <c r="X508" t="str">
        <f>VLOOKUP(W508,Cleaned_Ticket!$L$1:$M$37,2,FALSE)</f>
        <v xml:space="preserve">PC </v>
      </c>
    </row>
    <row r="509" spans="1:24" x14ac:dyDescent="0.2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50"/>
        <v>S</v>
      </c>
      <c r="N509">
        <f>IF(J509="",MEDIAN(Fare),J509)</f>
        <v>26</v>
      </c>
      <c r="O509" s="4">
        <f>IF(F509="",SUMIFS(Ave_Age,Pclass_Age,C509,Sex_Age,E509),F509)</f>
        <v>33</v>
      </c>
      <c r="P509">
        <f t="shared" si="51"/>
        <v>0</v>
      </c>
      <c r="Q509" t="str">
        <f t="shared" si="52"/>
        <v>M</v>
      </c>
      <c r="R509">
        <f t="shared" si="53"/>
        <v>3</v>
      </c>
      <c r="S509">
        <f t="shared" si="54"/>
        <v>0</v>
      </c>
      <c r="T509" t="s">
        <v>1755</v>
      </c>
      <c r="U509" t="str">
        <f>VLOOKUP(T509,Cleaning_title!$A$1:$B$20,2,)</f>
        <v>Mrs</v>
      </c>
      <c r="V509" t="str">
        <f t="shared" si="55"/>
        <v xml:space="preserve">xxx </v>
      </c>
      <c r="W509" t="str">
        <f t="shared" si="56"/>
        <v xml:space="preserve">xxx </v>
      </c>
      <c r="X509" t="str">
        <f>VLOOKUP(W509,Cleaned_Ticket!$L$1:$M$37,2,FALSE)</f>
        <v xml:space="preserve">xxx </v>
      </c>
    </row>
    <row r="510" spans="1:24" x14ac:dyDescent="0.2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50"/>
        <v>S</v>
      </c>
      <c r="N510">
        <f>IF(J510="",MEDIAN(Fare),J510)</f>
        <v>26.55</v>
      </c>
      <c r="O510" s="4">
        <f>IF(F510="",SUMIFS(Ave_Age,Pclass_Age,C510,Sex_Age,E510),F510)</f>
        <v>41.029271523178807</v>
      </c>
      <c r="P510">
        <f t="shared" si="51"/>
        <v>1</v>
      </c>
      <c r="Q510" t="str">
        <f t="shared" si="52"/>
        <v>M</v>
      </c>
      <c r="R510">
        <f t="shared" si="53"/>
        <v>1</v>
      </c>
      <c r="S510">
        <f t="shared" si="54"/>
        <v>1</v>
      </c>
      <c r="T510" t="s">
        <v>1754</v>
      </c>
      <c r="U510" t="str">
        <f>VLOOKUP(T510,Cleaning_title!$A$1:$B$20,2,)</f>
        <v>Mr</v>
      </c>
      <c r="V510" t="str">
        <f t="shared" si="55"/>
        <v xml:space="preserve">xxx </v>
      </c>
      <c r="W510" t="str">
        <f t="shared" si="56"/>
        <v xml:space="preserve">xxx </v>
      </c>
      <c r="X510" t="str">
        <f>VLOOKUP(W510,Cleaned_Ticket!$L$1:$M$37,2,FALSE)</f>
        <v xml:space="preserve">xxx </v>
      </c>
    </row>
    <row r="511" spans="1:24" x14ac:dyDescent="0.2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50"/>
        <v>S</v>
      </c>
      <c r="N511">
        <f>IF(J511="",MEDIAN(Fare),J511)</f>
        <v>22.524999999999999</v>
      </c>
      <c r="O511" s="4">
        <f>IF(F511="",SUMIFS(Ave_Age,Pclass_Age,C511,Sex_Age,E511),F511)</f>
        <v>28</v>
      </c>
      <c r="P511">
        <f t="shared" si="51"/>
        <v>1</v>
      </c>
      <c r="Q511" t="str">
        <f t="shared" si="52"/>
        <v>M</v>
      </c>
      <c r="R511">
        <f t="shared" si="53"/>
        <v>1</v>
      </c>
      <c r="S511">
        <f t="shared" si="54"/>
        <v>1</v>
      </c>
      <c r="T511" t="s">
        <v>1754</v>
      </c>
      <c r="U511" t="str">
        <f>VLOOKUP(T511,Cleaning_title!$A$1:$B$20,2,)</f>
        <v>Mr</v>
      </c>
      <c r="V511" t="str">
        <f t="shared" si="55"/>
        <v>C 4001</v>
      </c>
      <c r="W511" t="str">
        <f t="shared" si="56"/>
        <v xml:space="preserve">C </v>
      </c>
      <c r="X511" t="str">
        <f>VLOOKUP(W511,Cleaned_Ticket!$L$1:$M$37,2,FALSE)</f>
        <v xml:space="preserve">C </v>
      </c>
    </row>
    <row r="512" spans="1:24" x14ac:dyDescent="0.2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50"/>
        <v>S</v>
      </c>
      <c r="N512">
        <f>IF(J512="",MEDIAN(Fare),J512)</f>
        <v>56.495800000000003</v>
      </c>
      <c r="O512" s="4">
        <f>IF(F512="",SUMIFS(Ave_Age,Pclass_Age,C512,Sex_Age,E512),F512)</f>
        <v>26</v>
      </c>
      <c r="P512">
        <f t="shared" si="51"/>
        <v>1</v>
      </c>
      <c r="Q512" t="str">
        <f t="shared" si="52"/>
        <v>M</v>
      </c>
      <c r="R512">
        <f t="shared" si="53"/>
        <v>1</v>
      </c>
      <c r="S512">
        <f t="shared" si="54"/>
        <v>1</v>
      </c>
      <c r="T512" t="s">
        <v>1754</v>
      </c>
      <c r="U512" t="str">
        <f>VLOOKUP(T512,Cleaning_title!$A$1:$B$20,2,)</f>
        <v>Mr</v>
      </c>
      <c r="V512" t="str">
        <f t="shared" si="55"/>
        <v xml:space="preserve">xxx </v>
      </c>
      <c r="W512" t="str">
        <f t="shared" si="56"/>
        <v xml:space="preserve">xxx </v>
      </c>
      <c r="X512" t="str">
        <f>VLOOKUP(W512,Cleaned_Ticket!$L$1:$M$37,2,FALSE)</f>
        <v xml:space="preserve">xxx </v>
      </c>
    </row>
    <row r="513" spans="1:24" x14ac:dyDescent="0.2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50"/>
        <v>Q</v>
      </c>
      <c r="N513">
        <f>IF(J513="",MEDIAN(Fare),J513)</f>
        <v>7.75</v>
      </c>
      <c r="O513" s="4">
        <f>IF(F513="",SUMIFS(Ave_Age,Pclass_Age,C513,Sex_Age,E513),F513)</f>
        <v>29</v>
      </c>
      <c r="P513">
        <f t="shared" si="51"/>
        <v>1</v>
      </c>
      <c r="Q513" t="str">
        <f t="shared" si="52"/>
        <v>M</v>
      </c>
      <c r="R513">
        <f t="shared" si="53"/>
        <v>1</v>
      </c>
      <c r="S513">
        <f t="shared" si="54"/>
        <v>1</v>
      </c>
      <c r="T513" t="s">
        <v>1754</v>
      </c>
      <c r="U513" t="str">
        <f>VLOOKUP(T513,Cleaning_title!$A$1:$B$20,2,)</f>
        <v>Mr</v>
      </c>
      <c r="V513" t="str">
        <f t="shared" si="55"/>
        <v xml:space="preserve">xxx </v>
      </c>
      <c r="W513" t="str">
        <f t="shared" si="56"/>
        <v xml:space="preserve">xxx </v>
      </c>
      <c r="X513" t="str">
        <f>VLOOKUP(W513,Cleaned_Ticket!$L$1:$M$37,2,FALSE)</f>
        <v xml:space="preserve">xxx </v>
      </c>
    </row>
    <row r="514" spans="1:24" x14ac:dyDescent="0.2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50"/>
        <v>S</v>
      </c>
      <c r="N514">
        <f>IF(J514="",MEDIAN(Fare),J514)</f>
        <v>8.0500000000000007</v>
      </c>
      <c r="O514" s="4">
        <f>IF(F514="",SUMIFS(Ave_Age,Pclass_Age,C514,Sex_Age,E514),F514)</f>
        <v>25.962263610315187</v>
      </c>
      <c r="P514">
        <f t="shared" si="51"/>
        <v>1</v>
      </c>
      <c r="Q514" t="str">
        <f t="shared" si="52"/>
        <v>M</v>
      </c>
      <c r="R514">
        <f t="shared" si="53"/>
        <v>1</v>
      </c>
      <c r="S514">
        <f t="shared" si="54"/>
        <v>1</v>
      </c>
      <c r="T514" t="s">
        <v>1754</v>
      </c>
      <c r="U514" t="str">
        <f>VLOOKUP(T514,Cleaning_title!$A$1:$B$20,2,)</f>
        <v>Mr</v>
      </c>
      <c r="V514" t="str">
        <f t="shared" si="55"/>
        <v>SOTONOQ 3101316</v>
      </c>
      <c r="W514" t="str">
        <f t="shared" si="56"/>
        <v xml:space="preserve">SOTONOQ </v>
      </c>
      <c r="X514" t="str">
        <f>VLOOKUP(W514,Cleaned_Ticket!$L$1:$M$37,2,FALSE)</f>
        <v xml:space="preserve">SOTONOQ </v>
      </c>
    </row>
    <row r="515" spans="1:24" x14ac:dyDescent="0.2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50"/>
        <v>S</v>
      </c>
      <c r="N515">
        <f>IF(J515="",MEDIAN(Fare),J515)</f>
        <v>26.287500000000001</v>
      </c>
      <c r="O515" s="4">
        <f>IF(F515="",SUMIFS(Ave_Age,Pclass_Age,C515,Sex_Age,E515),F515)</f>
        <v>36</v>
      </c>
      <c r="P515">
        <f t="shared" si="51"/>
        <v>1</v>
      </c>
      <c r="Q515" t="str">
        <f t="shared" si="52"/>
        <v>E</v>
      </c>
      <c r="R515">
        <f t="shared" si="53"/>
        <v>1</v>
      </c>
      <c r="S515">
        <f t="shared" si="54"/>
        <v>1</v>
      </c>
      <c r="T515" t="s">
        <v>1754</v>
      </c>
      <c r="U515" t="str">
        <f>VLOOKUP(T515,Cleaning_title!$A$1:$B$20,2,)</f>
        <v>Mr</v>
      </c>
      <c r="V515" t="str">
        <f t="shared" si="55"/>
        <v>PC 17473</v>
      </c>
      <c r="W515" t="str">
        <f t="shared" si="56"/>
        <v xml:space="preserve">PC </v>
      </c>
      <c r="X515" t="str">
        <f>VLOOKUP(W515,Cleaned_Ticket!$L$1:$M$37,2,FALSE)</f>
        <v xml:space="preserve">PC </v>
      </c>
    </row>
    <row r="516" spans="1:24" x14ac:dyDescent="0.2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57">IF(L516="","S",L516)</f>
        <v>C</v>
      </c>
      <c r="N516">
        <f>IF(J516="",MEDIAN(Fare),J516)</f>
        <v>59.4</v>
      </c>
      <c r="O516" s="4">
        <f>IF(F516="",SUMIFS(Ave_Age,Pclass_Age,C516,Sex_Age,E516),F516)</f>
        <v>54</v>
      </c>
      <c r="P516">
        <f t="shared" ref="P516:P579" si="58">IF(E516="male",1,0)</f>
        <v>0</v>
      </c>
      <c r="Q516" t="str">
        <f t="shared" ref="Q516:Q579" si="59">IF(K516="","M",LEFT(K516,1))</f>
        <v>M</v>
      </c>
      <c r="R516">
        <f t="shared" ref="R516:R579" si="60">G516+H516+1</f>
        <v>2</v>
      </c>
      <c r="S516">
        <f t="shared" ref="S516:S579" si="61">IF(R516=1,1,0)</f>
        <v>0</v>
      </c>
      <c r="T516" t="s">
        <v>1755</v>
      </c>
      <c r="U516" t="str">
        <f>VLOOKUP(T516,Cleaning_title!$A$1:$B$20,2,)</f>
        <v>Mrs</v>
      </c>
      <c r="V516" t="str">
        <f t="shared" ref="V516:V579" si="62">IF(ISNUMBER(I516),"xxx ",SUBSTITUTE(SUBSTITUTE(I516,"/",""),".",""))</f>
        <v>PC 17603</v>
      </c>
      <c r="W516" t="str">
        <f t="shared" ref="W516:W579" si="63">LEFT(V516,FIND(" ",V516))</f>
        <v xml:space="preserve">PC </v>
      </c>
      <c r="X516" t="str">
        <f>VLOOKUP(W516,Cleaned_Ticket!$L$1:$M$37,2,FALSE)</f>
        <v xml:space="preserve">PC </v>
      </c>
    </row>
    <row r="517" spans="1:24" x14ac:dyDescent="0.2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57"/>
        <v>S</v>
      </c>
      <c r="N517">
        <f>IF(J517="",MEDIAN(Fare),J517)</f>
        <v>7.4958</v>
      </c>
      <c r="O517" s="4">
        <f>IF(F517="",SUMIFS(Ave_Age,Pclass_Age,C517,Sex_Age,E517),F517)</f>
        <v>24</v>
      </c>
      <c r="P517">
        <f t="shared" si="58"/>
        <v>1</v>
      </c>
      <c r="Q517" t="str">
        <f t="shared" si="59"/>
        <v>M</v>
      </c>
      <c r="R517">
        <f t="shared" si="60"/>
        <v>1</v>
      </c>
      <c r="S517">
        <f t="shared" si="61"/>
        <v>1</v>
      </c>
      <c r="T517" t="s">
        <v>1754</v>
      </c>
      <c r="U517" t="str">
        <f>VLOOKUP(T517,Cleaning_title!$A$1:$B$20,2,)</f>
        <v>Mr</v>
      </c>
      <c r="V517" t="str">
        <f t="shared" si="62"/>
        <v xml:space="preserve">xxx </v>
      </c>
      <c r="W517" t="str">
        <f t="shared" si="63"/>
        <v xml:space="preserve">xxx </v>
      </c>
      <c r="X517" t="str">
        <f>VLOOKUP(W517,Cleaned_Ticket!$L$1:$M$37,2,FALSE)</f>
        <v xml:space="preserve">xxx </v>
      </c>
    </row>
    <row r="518" spans="1:24" x14ac:dyDescent="0.2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57"/>
        <v>S</v>
      </c>
      <c r="N518">
        <f>IF(J518="",MEDIAN(Fare),J518)</f>
        <v>34.020800000000001</v>
      </c>
      <c r="O518" s="4">
        <f>IF(F518="",SUMIFS(Ave_Age,Pclass_Age,C518,Sex_Age,E518),F518)</f>
        <v>47</v>
      </c>
      <c r="P518">
        <f t="shared" si="58"/>
        <v>1</v>
      </c>
      <c r="Q518" t="str">
        <f t="shared" si="59"/>
        <v>D</v>
      </c>
      <c r="R518">
        <f t="shared" si="60"/>
        <v>1</v>
      </c>
      <c r="S518">
        <f t="shared" si="61"/>
        <v>1</v>
      </c>
      <c r="T518" t="s">
        <v>1754</v>
      </c>
      <c r="U518" t="str">
        <f>VLOOKUP(T518,Cleaning_title!$A$1:$B$20,2,)</f>
        <v>Mr</v>
      </c>
      <c r="V518" t="str">
        <f t="shared" si="62"/>
        <v xml:space="preserve">xxx </v>
      </c>
      <c r="W518" t="str">
        <f t="shared" si="63"/>
        <v xml:space="preserve">xxx </v>
      </c>
      <c r="X518" t="str">
        <f>VLOOKUP(W518,Cleaned_Ticket!$L$1:$M$37,2,FALSE)</f>
        <v xml:space="preserve">xxx </v>
      </c>
    </row>
    <row r="519" spans="1:24" x14ac:dyDescent="0.2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57"/>
        <v>S</v>
      </c>
      <c r="N519">
        <f>IF(J519="",MEDIAN(Fare),J519)</f>
        <v>10.5</v>
      </c>
      <c r="O519" s="4">
        <f>IF(F519="",SUMIFS(Ave_Age,Pclass_Age,C519,Sex_Age,E519),F519)</f>
        <v>34</v>
      </c>
      <c r="P519">
        <f t="shared" si="58"/>
        <v>0</v>
      </c>
      <c r="Q519" t="str">
        <f t="shared" si="59"/>
        <v>F</v>
      </c>
      <c r="R519">
        <f t="shared" si="60"/>
        <v>1</v>
      </c>
      <c r="S519">
        <f t="shared" si="61"/>
        <v>1</v>
      </c>
      <c r="T519" t="s">
        <v>1755</v>
      </c>
      <c r="U519" t="str">
        <f>VLOOKUP(T519,Cleaning_title!$A$1:$B$20,2,)</f>
        <v>Mrs</v>
      </c>
      <c r="V519" t="str">
        <f t="shared" si="62"/>
        <v>CA 34260</v>
      </c>
      <c r="W519" t="str">
        <f t="shared" si="63"/>
        <v xml:space="preserve">CA </v>
      </c>
      <c r="X519" t="str">
        <f>VLOOKUP(W519,Cleaned_Ticket!$L$1:$M$37,2,FALSE)</f>
        <v xml:space="preserve">CA </v>
      </c>
    </row>
    <row r="520" spans="1:24" x14ac:dyDescent="0.2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57"/>
        <v>Q</v>
      </c>
      <c r="N520">
        <f>IF(J520="",MEDIAN(Fare),J520)</f>
        <v>24.15</v>
      </c>
      <c r="O520" s="4">
        <f>IF(F520="",SUMIFS(Ave_Age,Pclass_Age,C520,Sex_Age,E520),F520)</f>
        <v>25.962263610315187</v>
      </c>
      <c r="P520">
        <f t="shared" si="58"/>
        <v>1</v>
      </c>
      <c r="Q520" t="str">
        <f t="shared" si="59"/>
        <v>M</v>
      </c>
      <c r="R520">
        <f t="shared" si="60"/>
        <v>1</v>
      </c>
      <c r="S520">
        <f t="shared" si="61"/>
        <v>1</v>
      </c>
      <c r="T520" t="s">
        <v>1754</v>
      </c>
      <c r="U520" t="str">
        <f>VLOOKUP(T520,Cleaning_title!$A$1:$B$20,2,)</f>
        <v>Mr</v>
      </c>
      <c r="V520" t="str">
        <f t="shared" si="62"/>
        <v xml:space="preserve">xxx </v>
      </c>
      <c r="W520" t="str">
        <f t="shared" si="63"/>
        <v xml:space="preserve">xxx </v>
      </c>
      <c r="X520" t="str">
        <f>VLOOKUP(W520,Cleaned_Ticket!$L$1:$M$37,2,FALSE)</f>
        <v xml:space="preserve">xxx </v>
      </c>
    </row>
    <row r="521" spans="1:24" x14ac:dyDescent="0.2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57"/>
        <v>S</v>
      </c>
      <c r="N521">
        <f>IF(J521="",MEDIAN(Fare),J521)</f>
        <v>26</v>
      </c>
      <c r="O521" s="4">
        <f>IF(F521="",SUMIFS(Ave_Age,Pclass_Age,C521,Sex_Age,E521),F521)</f>
        <v>36</v>
      </c>
      <c r="P521">
        <f t="shared" si="58"/>
        <v>0</v>
      </c>
      <c r="Q521" t="str">
        <f t="shared" si="59"/>
        <v>M</v>
      </c>
      <c r="R521">
        <f t="shared" si="60"/>
        <v>2</v>
      </c>
      <c r="S521">
        <f t="shared" si="61"/>
        <v>0</v>
      </c>
      <c r="T521" t="s">
        <v>1755</v>
      </c>
      <c r="U521" t="str">
        <f>VLOOKUP(T521,Cleaning_title!$A$1:$B$20,2,)</f>
        <v>Mrs</v>
      </c>
      <c r="V521" t="str">
        <f t="shared" si="62"/>
        <v xml:space="preserve">xxx </v>
      </c>
      <c r="W521" t="str">
        <f t="shared" si="63"/>
        <v xml:space="preserve">xxx </v>
      </c>
      <c r="X521" t="str">
        <f>VLOOKUP(W521,Cleaned_Ticket!$L$1:$M$37,2,FALSE)</f>
        <v xml:space="preserve">xxx </v>
      </c>
    </row>
    <row r="522" spans="1:24" x14ac:dyDescent="0.2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57"/>
        <v>S</v>
      </c>
      <c r="N522">
        <f>IF(J522="",MEDIAN(Fare),J522)</f>
        <v>7.8958000000000004</v>
      </c>
      <c r="O522" s="4">
        <f>IF(F522="",SUMIFS(Ave_Age,Pclass_Age,C522,Sex_Age,E522),F522)</f>
        <v>32</v>
      </c>
      <c r="P522">
        <f t="shared" si="58"/>
        <v>1</v>
      </c>
      <c r="Q522" t="str">
        <f t="shared" si="59"/>
        <v>M</v>
      </c>
      <c r="R522">
        <f t="shared" si="60"/>
        <v>1</v>
      </c>
      <c r="S522">
        <f t="shared" si="61"/>
        <v>1</v>
      </c>
      <c r="T522" t="s">
        <v>1754</v>
      </c>
      <c r="U522" t="str">
        <f>VLOOKUP(T522,Cleaning_title!$A$1:$B$20,2,)</f>
        <v>Mr</v>
      </c>
      <c r="V522" t="str">
        <f t="shared" si="62"/>
        <v xml:space="preserve">xxx </v>
      </c>
      <c r="W522" t="str">
        <f t="shared" si="63"/>
        <v xml:space="preserve">xxx </v>
      </c>
      <c r="X522" t="str">
        <f>VLOOKUP(W522,Cleaned_Ticket!$L$1:$M$37,2,FALSE)</f>
        <v xml:space="preserve">xxx </v>
      </c>
    </row>
    <row r="523" spans="1:24" x14ac:dyDescent="0.2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57"/>
        <v>S</v>
      </c>
      <c r="N523">
        <f>IF(J523="",MEDIAN(Fare),J523)</f>
        <v>93.5</v>
      </c>
      <c r="O523" s="4">
        <f>IF(F523="",SUMIFS(Ave_Age,Pclass_Age,C523,Sex_Age,E523),F523)</f>
        <v>30</v>
      </c>
      <c r="P523">
        <f t="shared" si="58"/>
        <v>0</v>
      </c>
      <c r="Q523" t="str">
        <f t="shared" si="59"/>
        <v>B</v>
      </c>
      <c r="R523">
        <f t="shared" si="60"/>
        <v>1</v>
      </c>
      <c r="S523">
        <f t="shared" si="61"/>
        <v>1</v>
      </c>
      <c r="T523" t="s">
        <v>1756</v>
      </c>
      <c r="U523" t="str">
        <f>VLOOKUP(T523,Cleaning_title!$A$1:$B$20,2,)</f>
        <v>Miss</v>
      </c>
      <c r="V523" t="str">
        <f t="shared" si="62"/>
        <v xml:space="preserve">xxx </v>
      </c>
      <c r="W523" t="str">
        <f t="shared" si="63"/>
        <v xml:space="preserve">xxx </v>
      </c>
      <c r="X523" t="str">
        <f>VLOOKUP(W523,Cleaned_Ticket!$L$1:$M$37,2,FALSE)</f>
        <v xml:space="preserve">xxx </v>
      </c>
    </row>
    <row r="524" spans="1:24" x14ac:dyDescent="0.2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57"/>
        <v>S</v>
      </c>
      <c r="N524">
        <f>IF(J524="",MEDIAN(Fare),J524)</f>
        <v>7.8958000000000004</v>
      </c>
      <c r="O524" s="4">
        <f>IF(F524="",SUMIFS(Ave_Age,Pclass_Age,C524,Sex_Age,E524),F524)</f>
        <v>22</v>
      </c>
      <c r="P524">
        <f t="shared" si="58"/>
        <v>1</v>
      </c>
      <c r="Q524" t="str">
        <f t="shared" si="59"/>
        <v>M</v>
      </c>
      <c r="R524">
        <f t="shared" si="60"/>
        <v>1</v>
      </c>
      <c r="S524">
        <f t="shared" si="61"/>
        <v>1</v>
      </c>
      <c r="T524" t="s">
        <v>1754</v>
      </c>
      <c r="U524" t="str">
        <f>VLOOKUP(T524,Cleaning_title!$A$1:$B$20,2,)</f>
        <v>Mr</v>
      </c>
      <c r="V524" t="str">
        <f t="shared" si="62"/>
        <v xml:space="preserve">xxx </v>
      </c>
      <c r="W524" t="str">
        <f t="shared" si="63"/>
        <v xml:space="preserve">xxx </v>
      </c>
      <c r="X524" t="str">
        <f>VLOOKUP(W524,Cleaned_Ticket!$L$1:$M$37,2,FALSE)</f>
        <v xml:space="preserve">xxx </v>
      </c>
    </row>
    <row r="525" spans="1:24" x14ac:dyDescent="0.2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57"/>
        <v>C</v>
      </c>
      <c r="N525">
        <f>IF(J525="",MEDIAN(Fare),J525)</f>
        <v>7.2249999999999996</v>
      </c>
      <c r="O525" s="4">
        <f>IF(F525="",SUMIFS(Ave_Age,Pclass_Age,C525,Sex_Age,E525),F525)</f>
        <v>25.962263610315187</v>
      </c>
      <c r="P525">
        <f t="shared" si="58"/>
        <v>1</v>
      </c>
      <c r="Q525" t="str">
        <f t="shared" si="59"/>
        <v>M</v>
      </c>
      <c r="R525">
        <f t="shared" si="60"/>
        <v>1</v>
      </c>
      <c r="S525">
        <f t="shared" si="61"/>
        <v>1</v>
      </c>
      <c r="T525" t="s">
        <v>1754</v>
      </c>
      <c r="U525" t="str">
        <f>VLOOKUP(T525,Cleaning_title!$A$1:$B$20,2,)</f>
        <v>Mr</v>
      </c>
      <c r="V525" t="str">
        <f t="shared" si="62"/>
        <v xml:space="preserve">xxx </v>
      </c>
      <c r="W525" t="str">
        <f t="shared" si="63"/>
        <v xml:space="preserve">xxx </v>
      </c>
      <c r="X525" t="str">
        <f>VLOOKUP(W525,Cleaned_Ticket!$L$1:$M$37,2,FALSE)</f>
        <v xml:space="preserve">xxx </v>
      </c>
    </row>
    <row r="526" spans="1:24" x14ac:dyDescent="0.2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57"/>
        <v>C</v>
      </c>
      <c r="N526">
        <f>IF(J526="",MEDIAN(Fare),J526)</f>
        <v>57.979199999999999</v>
      </c>
      <c r="O526" s="4">
        <f>IF(F526="",SUMIFS(Ave_Age,Pclass_Age,C526,Sex_Age,E526),F526)</f>
        <v>44</v>
      </c>
      <c r="P526">
        <f t="shared" si="58"/>
        <v>0</v>
      </c>
      <c r="Q526" t="str">
        <f t="shared" si="59"/>
        <v>B</v>
      </c>
      <c r="R526">
        <f t="shared" si="60"/>
        <v>2</v>
      </c>
      <c r="S526">
        <f t="shared" si="61"/>
        <v>0</v>
      </c>
      <c r="T526" t="s">
        <v>1755</v>
      </c>
      <c r="U526" t="str">
        <f>VLOOKUP(T526,Cleaning_title!$A$1:$B$20,2,)</f>
        <v>Mrs</v>
      </c>
      <c r="V526" t="str">
        <f t="shared" si="62"/>
        <v xml:space="preserve">xxx </v>
      </c>
      <c r="W526" t="str">
        <f t="shared" si="63"/>
        <v xml:space="preserve">xxx </v>
      </c>
      <c r="X526" t="str">
        <f>VLOOKUP(W526,Cleaned_Ticket!$L$1:$M$37,2,FALSE)</f>
        <v xml:space="preserve">xxx </v>
      </c>
    </row>
    <row r="527" spans="1:24" x14ac:dyDescent="0.2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57"/>
        <v>C</v>
      </c>
      <c r="N527">
        <f>IF(J527="",MEDIAN(Fare),J527)</f>
        <v>7.2291999999999996</v>
      </c>
      <c r="O527" s="4">
        <f>IF(F527="",SUMIFS(Ave_Age,Pclass_Age,C527,Sex_Age,E527),F527)</f>
        <v>25.962263610315187</v>
      </c>
      <c r="P527">
        <f t="shared" si="58"/>
        <v>1</v>
      </c>
      <c r="Q527" t="str">
        <f t="shared" si="59"/>
        <v>M</v>
      </c>
      <c r="R527">
        <f t="shared" si="60"/>
        <v>1</v>
      </c>
      <c r="S527">
        <f t="shared" si="61"/>
        <v>1</v>
      </c>
      <c r="T527" t="s">
        <v>1754</v>
      </c>
      <c r="U527" t="str">
        <f>VLOOKUP(T527,Cleaning_title!$A$1:$B$20,2,)</f>
        <v>Mr</v>
      </c>
      <c r="V527" t="str">
        <f t="shared" si="62"/>
        <v xml:space="preserve">xxx </v>
      </c>
      <c r="W527" t="str">
        <f t="shared" si="63"/>
        <v xml:space="preserve">xxx </v>
      </c>
      <c r="X527" t="str">
        <f>VLOOKUP(W527,Cleaned_Ticket!$L$1:$M$37,2,FALSE)</f>
        <v xml:space="preserve">xxx </v>
      </c>
    </row>
    <row r="528" spans="1:24" x14ac:dyDescent="0.2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57"/>
        <v>Q</v>
      </c>
      <c r="N528">
        <f>IF(J528="",MEDIAN(Fare),J528)</f>
        <v>7.75</v>
      </c>
      <c r="O528" s="4">
        <f>IF(F528="",SUMIFS(Ave_Age,Pclass_Age,C528,Sex_Age,E528),F528)</f>
        <v>40.5</v>
      </c>
      <c r="P528">
        <f t="shared" si="58"/>
        <v>1</v>
      </c>
      <c r="Q528" t="str">
        <f t="shared" si="59"/>
        <v>M</v>
      </c>
      <c r="R528">
        <f t="shared" si="60"/>
        <v>1</v>
      </c>
      <c r="S528">
        <f t="shared" si="61"/>
        <v>1</v>
      </c>
      <c r="T528" t="s">
        <v>1754</v>
      </c>
      <c r="U528" t="str">
        <f>VLOOKUP(T528,Cleaning_title!$A$1:$B$20,2,)</f>
        <v>Mr</v>
      </c>
      <c r="V528" t="str">
        <f t="shared" si="62"/>
        <v xml:space="preserve">xxx </v>
      </c>
      <c r="W528" t="str">
        <f t="shared" si="63"/>
        <v xml:space="preserve">xxx </v>
      </c>
      <c r="X528" t="str">
        <f>VLOOKUP(W528,Cleaned_Ticket!$L$1:$M$37,2,FALSE)</f>
        <v xml:space="preserve">xxx </v>
      </c>
    </row>
    <row r="529" spans="1:24" x14ac:dyDescent="0.2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57"/>
        <v>S</v>
      </c>
      <c r="N529">
        <f>IF(J529="",MEDIAN(Fare),J529)</f>
        <v>10.5</v>
      </c>
      <c r="O529" s="4">
        <f>IF(F529="",SUMIFS(Ave_Age,Pclass_Age,C529,Sex_Age,E529),F529)</f>
        <v>50</v>
      </c>
      <c r="P529">
        <f t="shared" si="58"/>
        <v>0</v>
      </c>
      <c r="Q529" t="str">
        <f t="shared" si="59"/>
        <v>M</v>
      </c>
      <c r="R529">
        <f t="shared" si="60"/>
        <v>1</v>
      </c>
      <c r="S529">
        <f t="shared" si="61"/>
        <v>1</v>
      </c>
      <c r="T529" t="s">
        <v>1756</v>
      </c>
      <c r="U529" t="str">
        <f>VLOOKUP(T529,Cleaning_title!$A$1:$B$20,2,)</f>
        <v>Miss</v>
      </c>
      <c r="V529" t="str">
        <f t="shared" si="62"/>
        <v>WC 14258</v>
      </c>
      <c r="W529" t="str">
        <f t="shared" si="63"/>
        <v xml:space="preserve">WC </v>
      </c>
      <c r="X529" t="str">
        <f>VLOOKUP(W529,Cleaned_Ticket!$L$1:$M$37,2,FALSE)</f>
        <v xml:space="preserve">WC </v>
      </c>
    </row>
    <row r="530" spans="1:24" x14ac:dyDescent="0.2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57"/>
        <v>S</v>
      </c>
      <c r="N530">
        <f>IF(J530="",MEDIAN(Fare),J530)</f>
        <v>221.7792</v>
      </c>
      <c r="O530" s="4">
        <f>IF(F530="",SUMIFS(Ave_Age,Pclass_Age,C530,Sex_Age,E530),F530)</f>
        <v>41.029271523178807</v>
      </c>
      <c r="P530">
        <f t="shared" si="58"/>
        <v>1</v>
      </c>
      <c r="Q530" t="str">
        <f t="shared" si="59"/>
        <v>C</v>
      </c>
      <c r="R530">
        <f t="shared" si="60"/>
        <v>1</v>
      </c>
      <c r="S530">
        <f t="shared" si="61"/>
        <v>1</v>
      </c>
      <c r="T530" t="s">
        <v>1754</v>
      </c>
      <c r="U530" t="str">
        <f>VLOOKUP(T530,Cleaning_title!$A$1:$B$20,2,)</f>
        <v>Mr</v>
      </c>
      <c r="V530" t="str">
        <f t="shared" si="62"/>
        <v>PC 17483</v>
      </c>
      <c r="W530" t="str">
        <f t="shared" si="63"/>
        <v xml:space="preserve">PC </v>
      </c>
      <c r="X530" t="str">
        <f>VLOOKUP(W530,Cleaned_Ticket!$L$1:$M$37,2,FALSE)</f>
        <v xml:space="preserve">PC </v>
      </c>
    </row>
    <row r="531" spans="1:24" x14ac:dyDescent="0.2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57"/>
        <v>S</v>
      </c>
      <c r="N531">
        <f>IF(J531="",MEDIAN(Fare),J531)</f>
        <v>7.9249999999999998</v>
      </c>
      <c r="O531" s="4">
        <f>IF(F531="",SUMIFS(Ave_Age,Pclass_Age,C531,Sex_Age,E531),F531)</f>
        <v>39</v>
      </c>
      <c r="P531">
        <f t="shared" si="58"/>
        <v>1</v>
      </c>
      <c r="Q531" t="str">
        <f t="shared" si="59"/>
        <v>M</v>
      </c>
      <c r="R531">
        <f t="shared" si="60"/>
        <v>1</v>
      </c>
      <c r="S531">
        <f t="shared" si="61"/>
        <v>1</v>
      </c>
      <c r="T531" t="s">
        <v>1754</v>
      </c>
      <c r="U531" t="str">
        <f>VLOOKUP(T531,Cleaning_title!$A$1:$B$20,2,)</f>
        <v>Mr</v>
      </c>
      <c r="V531" t="str">
        <f t="shared" si="62"/>
        <v xml:space="preserve">xxx </v>
      </c>
      <c r="W531" t="str">
        <f t="shared" si="63"/>
        <v xml:space="preserve">xxx </v>
      </c>
      <c r="X531" t="str">
        <f>VLOOKUP(W531,Cleaned_Ticket!$L$1:$M$37,2,FALSE)</f>
        <v xml:space="preserve">xxx </v>
      </c>
    </row>
    <row r="532" spans="1:24" x14ac:dyDescent="0.2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57"/>
        <v>S</v>
      </c>
      <c r="N532">
        <f>IF(J532="",MEDIAN(Fare),J532)</f>
        <v>11.5</v>
      </c>
      <c r="O532" s="4">
        <f>IF(F532="",SUMIFS(Ave_Age,Pclass_Age,C532,Sex_Age,E532),F532)</f>
        <v>23</v>
      </c>
      <c r="P532">
        <f t="shared" si="58"/>
        <v>1</v>
      </c>
      <c r="Q532" t="str">
        <f t="shared" si="59"/>
        <v>M</v>
      </c>
      <c r="R532">
        <f t="shared" si="60"/>
        <v>4</v>
      </c>
      <c r="S532">
        <f t="shared" si="61"/>
        <v>0</v>
      </c>
      <c r="T532" t="s">
        <v>1754</v>
      </c>
      <c r="U532" t="str">
        <f>VLOOKUP(T532,Cleaning_title!$A$1:$B$20,2,)</f>
        <v>Mr</v>
      </c>
      <c r="V532" t="str">
        <f t="shared" si="62"/>
        <v xml:space="preserve">xxx </v>
      </c>
      <c r="W532" t="str">
        <f t="shared" si="63"/>
        <v xml:space="preserve">xxx </v>
      </c>
      <c r="X532" t="str">
        <f>VLOOKUP(W532,Cleaned_Ticket!$L$1:$M$37,2,FALSE)</f>
        <v xml:space="preserve">xxx </v>
      </c>
    </row>
    <row r="533" spans="1:24" x14ac:dyDescent="0.2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57"/>
        <v>S</v>
      </c>
      <c r="N533">
        <f>IF(J533="",MEDIAN(Fare),J533)</f>
        <v>26</v>
      </c>
      <c r="O533" s="4">
        <f>IF(F533="",SUMIFS(Ave_Age,Pclass_Age,C533,Sex_Age,E533),F533)</f>
        <v>2</v>
      </c>
      <c r="P533">
        <f t="shared" si="58"/>
        <v>0</v>
      </c>
      <c r="Q533" t="str">
        <f t="shared" si="59"/>
        <v>M</v>
      </c>
      <c r="R533">
        <f t="shared" si="60"/>
        <v>3</v>
      </c>
      <c r="S533">
        <f t="shared" si="61"/>
        <v>0</v>
      </c>
      <c r="T533" t="s">
        <v>1756</v>
      </c>
      <c r="U533" t="str">
        <f>VLOOKUP(T533,Cleaning_title!$A$1:$B$20,2,)</f>
        <v>Miss</v>
      </c>
      <c r="V533" t="str">
        <f t="shared" si="62"/>
        <v xml:space="preserve">xxx </v>
      </c>
      <c r="W533" t="str">
        <f t="shared" si="63"/>
        <v xml:space="preserve">xxx </v>
      </c>
      <c r="X533" t="str">
        <f>VLOOKUP(W533,Cleaned_Ticket!$L$1:$M$37,2,FALSE)</f>
        <v xml:space="preserve">xxx </v>
      </c>
    </row>
    <row r="534" spans="1:24" x14ac:dyDescent="0.2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57"/>
        <v>C</v>
      </c>
      <c r="N534">
        <f>IF(J534="",MEDIAN(Fare),J534)</f>
        <v>7.2291999999999996</v>
      </c>
      <c r="O534" s="4">
        <f>IF(F534="",SUMIFS(Ave_Age,Pclass_Age,C534,Sex_Age,E534),F534)</f>
        <v>25.962263610315187</v>
      </c>
      <c r="P534">
        <f t="shared" si="58"/>
        <v>1</v>
      </c>
      <c r="Q534" t="str">
        <f t="shared" si="59"/>
        <v>M</v>
      </c>
      <c r="R534">
        <f t="shared" si="60"/>
        <v>1</v>
      </c>
      <c r="S534">
        <f t="shared" si="61"/>
        <v>1</v>
      </c>
      <c r="T534" t="s">
        <v>1754</v>
      </c>
      <c r="U534" t="str">
        <f>VLOOKUP(T534,Cleaning_title!$A$1:$B$20,2,)</f>
        <v>Mr</v>
      </c>
      <c r="V534" t="str">
        <f t="shared" si="62"/>
        <v xml:space="preserve">xxx </v>
      </c>
      <c r="W534" t="str">
        <f t="shared" si="63"/>
        <v xml:space="preserve">xxx </v>
      </c>
      <c r="X534" t="str">
        <f>VLOOKUP(W534,Cleaned_Ticket!$L$1:$M$37,2,FALSE)</f>
        <v xml:space="preserve">xxx </v>
      </c>
    </row>
    <row r="535" spans="1:24" x14ac:dyDescent="0.2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57"/>
        <v>C</v>
      </c>
      <c r="N535">
        <f>IF(J535="",MEDIAN(Fare),J535)</f>
        <v>7.2291999999999996</v>
      </c>
      <c r="O535" s="4">
        <f>IF(F535="",SUMIFS(Ave_Age,Pclass_Age,C535,Sex_Age,E535),F535)</f>
        <v>17</v>
      </c>
      <c r="P535">
        <f t="shared" si="58"/>
        <v>1</v>
      </c>
      <c r="Q535" t="str">
        <f t="shared" si="59"/>
        <v>M</v>
      </c>
      <c r="R535">
        <f t="shared" si="60"/>
        <v>3</v>
      </c>
      <c r="S535">
        <f t="shared" si="61"/>
        <v>0</v>
      </c>
      <c r="T535" t="s">
        <v>1754</v>
      </c>
      <c r="U535" t="str">
        <f>VLOOKUP(T535,Cleaning_title!$A$1:$B$20,2,)</f>
        <v>Mr</v>
      </c>
      <c r="V535" t="str">
        <f t="shared" si="62"/>
        <v xml:space="preserve">xxx </v>
      </c>
      <c r="W535" t="str">
        <f t="shared" si="63"/>
        <v xml:space="preserve">xxx </v>
      </c>
      <c r="X535" t="str">
        <f>VLOOKUP(W535,Cleaned_Ticket!$L$1:$M$37,2,FALSE)</f>
        <v xml:space="preserve">xxx </v>
      </c>
    </row>
    <row r="536" spans="1:24" x14ac:dyDescent="0.2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57"/>
        <v>C</v>
      </c>
      <c r="N536">
        <f>IF(J536="",MEDIAN(Fare),J536)</f>
        <v>22.3583</v>
      </c>
      <c r="O536" s="4">
        <f>IF(F536="",SUMIFS(Ave_Age,Pclass_Age,C536,Sex_Age,E536),F536)</f>
        <v>22.185328947368422</v>
      </c>
      <c r="P536">
        <f t="shared" si="58"/>
        <v>0</v>
      </c>
      <c r="Q536" t="str">
        <f t="shared" si="59"/>
        <v>M</v>
      </c>
      <c r="R536">
        <f t="shared" si="60"/>
        <v>3</v>
      </c>
      <c r="S536">
        <f t="shared" si="61"/>
        <v>0</v>
      </c>
      <c r="T536" t="s">
        <v>1755</v>
      </c>
      <c r="U536" t="str">
        <f>VLOOKUP(T536,Cleaning_title!$A$1:$B$20,2,)</f>
        <v>Mrs</v>
      </c>
      <c r="V536" t="str">
        <f t="shared" si="62"/>
        <v xml:space="preserve">xxx </v>
      </c>
      <c r="W536" t="str">
        <f t="shared" si="63"/>
        <v xml:space="preserve">xxx </v>
      </c>
      <c r="X536" t="str">
        <f>VLOOKUP(W536,Cleaned_Ticket!$L$1:$M$37,2,FALSE)</f>
        <v xml:space="preserve">xxx </v>
      </c>
    </row>
    <row r="537" spans="1:24" x14ac:dyDescent="0.2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57"/>
        <v>S</v>
      </c>
      <c r="N537">
        <f>IF(J537="",MEDIAN(Fare),J537)</f>
        <v>8.6624999999999996</v>
      </c>
      <c r="O537" s="4">
        <f>IF(F537="",SUMIFS(Ave_Age,Pclass_Age,C537,Sex_Age,E537),F537)</f>
        <v>30</v>
      </c>
      <c r="P537">
        <f t="shared" si="58"/>
        <v>0</v>
      </c>
      <c r="Q537" t="str">
        <f t="shared" si="59"/>
        <v>M</v>
      </c>
      <c r="R537">
        <f t="shared" si="60"/>
        <v>1</v>
      </c>
      <c r="S537">
        <f t="shared" si="61"/>
        <v>1</v>
      </c>
      <c r="T537" t="s">
        <v>1756</v>
      </c>
      <c r="U537" t="str">
        <f>VLOOKUP(T537,Cleaning_title!$A$1:$B$20,2,)</f>
        <v>Miss</v>
      </c>
      <c r="V537" t="str">
        <f t="shared" si="62"/>
        <v xml:space="preserve">xxx </v>
      </c>
      <c r="W537" t="str">
        <f t="shared" si="63"/>
        <v xml:space="preserve">xxx </v>
      </c>
      <c r="X537" t="str">
        <f>VLOOKUP(W537,Cleaned_Ticket!$L$1:$M$37,2,FALSE)</f>
        <v xml:space="preserve">xxx </v>
      </c>
    </row>
    <row r="538" spans="1:24" x14ac:dyDescent="0.2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57"/>
        <v>S</v>
      </c>
      <c r="N538">
        <f>IF(J538="",MEDIAN(Fare),J538)</f>
        <v>26.25</v>
      </c>
      <c r="O538" s="4">
        <f>IF(F538="",SUMIFS(Ave_Age,Pclass_Age,C538,Sex_Age,E538),F538)</f>
        <v>7</v>
      </c>
      <c r="P538">
        <f t="shared" si="58"/>
        <v>0</v>
      </c>
      <c r="Q538" t="str">
        <f t="shared" si="59"/>
        <v>M</v>
      </c>
      <c r="R538">
        <f t="shared" si="60"/>
        <v>3</v>
      </c>
      <c r="S538">
        <f t="shared" si="61"/>
        <v>0</v>
      </c>
      <c r="T538" t="s">
        <v>1756</v>
      </c>
      <c r="U538" t="str">
        <f>VLOOKUP(T538,Cleaning_title!$A$1:$B$20,2,)</f>
        <v>Miss</v>
      </c>
      <c r="V538" t="str">
        <f t="shared" si="62"/>
        <v>FCC 13529</v>
      </c>
      <c r="W538" t="str">
        <f t="shared" si="63"/>
        <v xml:space="preserve">FCC </v>
      </c>
      <c r="X538" t="str">
        <f>VLOOKUP(W538,Cleaned_Ticket!$L$1:$M$37,2,FALSE)</f>
        <v xml:space="preserve">FCC </v>
      </c>
    </row>
    <row r="539" spans="1:24" x14ac:dyDescent="0.2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57"/>
        <v>S</v>
      </c>
      <c r="N539">
        <f>IF(J539="",MEDIAN(Fare),J539)</f>
        <v>26.55</v>
      </c>
      <c r="O539" s="4">
        <f>IF(F539="",SUMIFS(Ave_Age,Pclass_Age,C539,Sex_Age,E539),F539)</f>
        <v>45</v>
      </c>
      <c r="P539">
        <f t="shared" si="58"/>
        <v>1</v>
      </c>
      <c r="Q539" t="str">
        <f t="shared" si="59"/>
        <v>B</v>
      </c>
      <c r="R539">
        <f t="shared" si="60"/>
        <v>1</v>
      </c>
      <c r="S539">
        <f t="shared" si="61"/>
        <v>1</v>
      </c>
      <c r="T539" t="s">
        <v>1763</v>
      </c>
      <c r="U539" t="str">
        <f>VLOOKUP(T539,Cleaning_title!$A$1:$B$20,2,)</f>
        <v>Royalty</v>
      </c>
      <c r="V539" t="str">
        <f t="shared" si="62"/>
        <v xml:space="preserve">xxx </v>
      </c>
      <c r="W539" t="str">
        <f t="shared" si="63"/>
        <v xml:space="preserve">xxx </v>
      </c>
      <c r="X539" t="str">
        <f>VLOOKUP(W539,Cleaned_Ticket!$L$1:$M$37,2,FALSE)</f>
        <v xml:space="preserve">xxx </v>
      </c>
    </row>
    <row r="540" spans="1:24" x14ac:dyDescent="0.2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57"/>
        <v>C</v>
      </c>
      <c r="N540">
        <f>IF(J540="",MEDIAN(Fare),J540)</f>
        <v>106.425</v>
      </c>
      <c r="O540" s="4">
        <f>IF(F540="",SUMIFS(Ave_Age,Pclass_Age,C540,Sex_Age,E540),F540)</f>
        <v>30</v>
      </c>
      <c r="P540">
        <f t="shared" si="58"/>
        <v>0</v>
      </c>
      <c r="Q540" t="str">
        <f t="shared" si="59"/>
        <v>M</v>
      </c>
      <c r="R540">
        <f t="shared" si="60"/>
        <v>1</v>
      </c>
      <c r="S540">
        <f t="shared" si="61"/>
        <v>1</v>
      </c>
      <c r="T540" t="s">
        <v>1756</v>
      </c>
      <c r="U540" t="str">
        <f>VLOOKUP(T540,Cleaning_title!$A$1:$B$20,2,)</f>
        <v>Miss</v>
      </c>
      <c r="V540" t="str">
        <f t="shared" si="62"/>
        <v>PC 17761</v>
      </c>
      <c r="W540" t="str">
        <f t="shared" si="63"/>
        <v xml:space="preserve">PC </v>
      </c>
      <c r="X540" t="str">
        <f>VLOOKUP(W540,Cleaned_Ticket!$L$1:$M$37,2,FALSE)</f>
        <v xml:space="preserve">PC </v>
      </c>
    </row>
    <row r="541" spans="1:24" x14ac:dyDescent="0.2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57"/>
        <v>S</v>
      </c>
      <c r="N541">
        <f>IF(J541="",MEDIAN(Fare),J541)</f>
        <v>14.5</v>
      </c>
      <c r="O541" s="4">
        <f>IF(F541="",SUMIFS(Ave_Age,Pclass_Age,C541,Sex_Age,E541),F541)</f>
        <v>25.962263610315187</v>
      </c>
      <c r="P541">
        <f t="shared" si="58"/>
        <v>1</v>
      </c>
      <c r="Q541" t="str">
        <f t="shared" si="59"/>
        <v>M</v>
      </c>
      <c r="R541">
        <f t="shared" si="60"/>
        <v>1</v>
      </c>
      <c r="S541">
        <f t="shared" si="61"/>
        <v>1</v>
      </c>
      <c r="T541" t="s">
        <v>1754</v>
      </c>
      <c r="U541" t="str">
        <f>VLOOKUP(T541,Cleaning_title!$A$1:$B$20,2,)</f>
        <v>Mr</v>
      </c>
      <c r="V541" t="str">
        <f t="shared" si="62"/>
        <v xml:space="preserve">xxx </v>
      </c>
      <c r="W541" t="str">
        <f t="shared" si="63"/>
        <v xml:space="preserve">xxx </v>
      </c>
      <c r="X541" t="str">
        <f>VLOOKUP(W541,Cleaned_Ticket!$L$1:$M$37,2,FALSE)</f>
        <v xml:space="preserve">xxx </v>
      </c>
    </row>
    <row r="542" spans="1:24" x14ac:dyDescent="0.2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57"/>
        <v>C</v>
      </c>
      <c r="N542">
        <f>IF(J542="",MEDIAN(Fare),J542)</f>
        <v>49.5</v>
      </c>
      <c r="O542" s="4">
        <f>IF(F542="",SUMIFS(Ave_Age,Pclass_Age,C542,Sex_Age,E542),F542)</f>
        <v>22</v>
      </c>
      <c r="P542">
        <f t="shared" si="58"/>
        <v>0</v>
      </c>
      <c r="Q542" t="str">
        <f t="shared" si="59"/>
        <v>B</v>
      </c>
      <c r="R542">
        <f t="shared" si="60"/>
        <v>3</v>
      </c>
      <c r="S542">
        <f t="shared" si="61"/>
        <v>0</v>
      </c>
      <c r="T542" t="s">
        <v>1756</v>
      </c>
      <c r="U542" t="str">
        <f>VLOOKUP(T542,Cleaning_title!$A$1:$B$20,2,)</f>
        <v>Miss</v>
      </c>
      <c r="V542" t="str">
        <f t="shared" si="62"/>
        <v xml:space="preserve">xxx </v>
      </c>
      <c r="W542" t="str">
        <f t="shared" si="63"/>
        <v xml:space="preserve">xxx </v>
      </c>
      <c r="X542" t="str">
        <f>VLOOKUP(W542,Cleaned_Ticket!$L$1:$M$37,2,FALSE)</f>
        <v xml:space="preserve">xxx </v>
      </c>
    </row>
    <row r="543" spans="1:24" x14ac:dyDescent="0.2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57"/>
        <v>S</v>
      </c>
      <c r="N543">
        <f>IF(J543="",MEDIAN(Fare),J543)</f>
        <v>71</v>
      </c>
      <c r="O543" s="4">
        <f>IF(F543="",SUMIFS(Ave_Age,Pclass_Age,C543,Sex_Age,E543),F543)</f>
        <v>36</v>
      </c>
      <c r="P543">
        <f t="shared" si="58"/>
        <v>0</v>
      </c>
      <c r="Q543" t="str">
        <f t="shared" si="59"/>
        <v>B</v>
      </c>
      <c r="R543">
        <f t="shared" si="60"/>
        <v>3</v>
      </c>
      <c r="S543">
        <f t="shared" si="61"/>
        <v>0</v>
      </c>
      <c r="T543" t="s">
        <v>1756</v>
      </c>
      <c r="U543" t="str">
        <f>VLOOKUP(T543,Cleaning_title!$A$1:$B$20,2,)</f>
        <v>Miss</v>
      </c>
      <c r="V543" t="str">
        <f t="shared" si="62"/>
        <v>WEP 5735</v>
      </c>
      <c r="W543" t="str">
        <f t="shared" si="63"/>
        <v xml:space="preserve">WEP </v>
      </c>
      <c r="X543" t="str">
        <f>VLOOKUP(W543,Cleaned_Ticket!$L$1:$M$37,2,FALSE)</f>
        <v xml:space="preserve">WEP </v>
      </c>
    </row>
    <row r="544" spans="1:24" x14ac:dyDescent="0.2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57"/>
        <v>S</v>
      </c>
      <c r="N544">
        <f>IF(J544="",MEDIAN(Fare),J544)</f>
        <v>31.274999999999999</v>
      </c>
      <c r="O544" s="4">
        <f>IF(F544="",SUMIFS(Ave_Age,Pclass_Age,C544,Sex_Age,E544),F544)</f>
        <v>9</v>
      </c>
      <c r="P544">
        <f t="shared" si="58"/>
        <v>0</v>
      </c>
      <c r="Q544" t="str">
        <f t="shared" si="59"/>
        <v>M</v>
      </c>
      <c r="R544">
        <f t="shared" si="60"/>
        <v>7</v>
      </c>
      <c r="S544">
        <f t="shared" si="61"/>
        <v>0</v>
      </c>
      <c r="T544" t="s">
        <v>1756</v>
      </c>
      <c r="U544" t="str">
        <f>VLOOKUP(T544,Cleaning_title!$A$1:$B$20,2,)</f>
        <v>Miss</v>
      </c>
      <c r="V544" t="str">
        <f t="shared" si="62"/>
        <v xml:space="preserve">xxx </v>
      </c>
      <c r="W544" t="str">
        <f t="shared" si="63"/>
        <v xml:space="preserve">xxx </v>
      </c>
      <c r="X544" t="str">
        <f>VLOOKUP(W544,Cleaned_Ticket!$L$1:$M$37,2,FALSE)</f>
        <v xml:space="preserve">xxx </v>
      </c>
    </row>
    <row r="545" spans="1:24" x14ac:dyDescent="0.2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57"/>
        <v>S</v>
      </c>
      <c r="N545">
        <f>IF(J545="",MEDIAN(Fare),J545)</f>
        <v>31.274999999999999</v>
      </c>
      <c r="O545" s="4">
        <f>IF(F545="",SUMIFS(Ave_Age,Pclass_Age,C545,Sex_Age,E545),F545)</f>
        <v>11</v>
      </c>
      <c r="P545">
        <f t="shared" si="58"/>
        <v>0</v>
      </c>
      <c r="Q545" t="str">
        <f t="shared" si="59"/>
        <v>M</v>
      </c>
      <c r="R545">
        <f t="shared" si="60"/>
        <v>7</v>
      </c>
      <c r="S545">
        <f t="shared" si="61"/>
        <v>0</v>
      </c>
      <c r="T545" t="s">
        <v>1756</v>
      </c>
      <c r="U545" t="str">
        <f>VLOOKUP(T545,Cleaning_title!$A$1:$B$20,2,)</f>
        <v>Miss</v>
      </c>
      <c r="V545" t="str">
        <f t="shared" si="62"/>
        <v xml:space="preserve">xxx </v>
      </c>
      <c r="W545" t="str">
        <f t="shared" si="63"/>
        <v xml:space="preserve">xxx </v>
      </c>
      <c r="X545" t="str">
        <f>VLOOKUP(W545,Cleaned_Ticket!$L$1:$M$37,2,FALSE)</f>
        <v xml:space="preserve">xxx </v>
      </c>
    </row>
    <row r="546" spans="1:24" x14ac:dyDescent="0.2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57"/>
        <v>S</v>
      </c>
      <c r="N546">
        <f>IF(J546="",MEDIAN(Fare),J546)</f>
        <v>26</v>
      </c>
      <c r="O546" s="4">
        <f>IF(F546="",SUMIFS(Ave_Age,Pclass_Age,C546,Sex_Age,E546),F546)</f>
        <v>32</v>
      </c>
      <c r="P546">
        <f t="shared" si="58"/>
        <v>1</v>
      </c>
      <c r="Q546" t="str">
        <f t="shared" si="59"/>
        <v>M</v>
      </c>
      <c r="R546">
        <f t="shared" si="60"/>
        <v>2</v>
      </c>
      <c r="S546">
        <f t="shared" si="61"/>
        <v>0</v>
      </c>
      <c r="T546" t="s">
        <v>1754</v>
      </c>
      <c r="U546" t="str">
        <f>VLOOKUP(T546,Cleaning_title!$A$1:$B$20,2,)</f>
        <v>Mr</v>
      </c>
      <c r="V546" t="str">
        <f t="shared" si="62"/>
        <v xml:space="preserve">xxx </v>
      </c>
      <c r="W546" t="str">
        <f t="shared" si="63"/>
        <v xml:space="preserve">xxx </v>
      </c>
      <c r="X546" t="str">
        <f>VLOOKUP(W546,Cleaned_Ticket!$L$1:$M$37,2,FALSE)</f>
        <v xml:space="preserve">xxx </v>
      </c>
    </row>
    <row r="547" spans="1:24" x14ac:dyDescent="0.2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57"/>
        <v>C</v>
      </c>
      <c r="N547">
        <f>IF(J547="",MEDIAN(Fare),J547)</f>
        <v>106.425</v>
      </c>
      <c r="O547" s="4">
        <f>IF(F547="",SUMIFS(Ave_Age,Pclass_Age,C547,Sex_Age,E547),F547)</f>
        <v>50</v>
      </c>
      <c r="P547">
        <f t="shared" si="58"/>
        <v>1</v>
      </c>
      <c r="Q547" t="str">
        <f t="shared" si="59"/>
        <v>C</v>
      </c>
      <c r="R547">
        <f t="shared" si="60"/>
        <v>2</v>
      </c>
      <c r="S547">
        <f t="shared" si="61"/>
        <v>0</v>
      </c>
      <c r="T547" t="s">
        <v>1754</v>
      </c>
      <c r="U547" t="str">
        <f>VLOOKUP(T547,Cleaning_title!$A$1:$B$20,2,)</f>
        <v>Mr</v>
      </c>
      <c r="V547" t="str">
        <f t="shared" si="62"/>
        <v>PC 17761</v>
      </c>
      <c r="W547" t="str">
        <f t="shared" si="63"/>
        <v xml:space="preserve">PC </v>
      </c>
      <c r="X547" t="str">
        <f>VLOOKUP(W547,Cleaned_Ticket!$L$1:$M$37,2,FALSE)</f>
        <v xml:space="preserve">PC </v>
      </c>
    </row>
    <row r="548" spans="1:24" x14ac:dyDescent="0.2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57"/>
        <v>S</v>
      </c>
      <c r="N548">
        <f>IF(J548="",MEDIAN(Fare),J548)</f>
        <v>26</v>
      </c>
      <c r="O548" s="4">
        <f>IF(F548="",SUMIFS(Ave_Age,Pclass_Age,C548,Sex_Age,E548),F548)</f>
        <v>64</v>
      </c>
      <c r="P548">
        <f t="shared" si="58"/>
        <v>1</v>
      </c>
      <c r="Q548" t="str">
        <f t="shared" si="59"/>
        <v>M</v>
      </c>
      <c r="R548">
        <f t="shared" si="60"/>
        <v>1</v>
      </c>
      <c r="S548">
        <f t="shared" si="61"/>
        <v>1</v>
      </c>
      <c r="T548" t="s">
        <v>1754</v>
      </c>
      <c r="U548" t="str">
        <f>VLOOKUP(T548,Cleaning_title!$A$1:$B$20,2,)</f>
        <v>Mr</v>
      </c>
      <c r="V548" t="str">
        <f t="shared" si="62"/>
        <v xml:space="preserve">xxx </v>
      </c>
      <c r="W548" t="str">
        <f t="shared" si="63"/>
        <v xml:space="preserve">xxx </v>
      </c>
      <c r="X548" t="str">
        <f>VLOOKUP(W548,Cleaned_Ticket!$L$1:$M$37,2,FALSE)</f>
        <v xml:space="preserve">xxx </v>
      </c>
    </row>
    <row r="549" spans="1:24" x14ac:dyDescent="0.2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57"/>
        <v>S</v>
      </c>
      <c r="N549">
        <f>IF(J549="",MEDIAN(Fare),J549)</f>
        <v>26</v>
      </c>
      <c r="O549" s="4">
        <f>IF(F549="",SUMIFS(Ave_Age,Pclass_Age,C549,Sex_Age,E549),F549)</f>
        <v>19</v>
      </c>
      <c r="P549">
        <f t="shared" si="58"/>
        <v>0</v>
      </c>
      <c r="Q549" t="str">
        <f t="shared" si="59"/>
        <v>M</v>
      </c>
      <c r="R549">
        <f t="shared" si="60"/>
        <v>2</v>
      </c>
      <c r="S549">
        <f t="shared" si="61"/>
        <v>0</v>
      </c>
      <c r="T549" t="s">
        <v>1755</v>
      </c>
      <c r="U549" t="str">
        <f>VLOOKUP(T549,Cleaning_title!$A$1:$B$20,2,)</f>
        <v>Mrs</v>
      </c>
      <c r="V549" t="str">
        <f t="shared" si="62"/>
        <v xml:space="preserve">xxx </v>
      </c>
      <c r="W549" t="str">
        <f t="shared" si="63"/>
        <v xml:space="preserve">xxx </v>
      </c>
      <c r="X549" t="str">
        <f>VLOOKUP(W549,Cleaned_Ticket!$L$1:$M$37,2,FALSE)</f>
        <v xml:space="preserve">xxx </v>
      </c>
    </row>
    <row r="550" spans="1:24" x14ac:dyDescent="0.2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57"/>
        <v>C</v>
      </c>
      <c r="N550">
        <f>IF(J550="",MEDIAN(Fare),J550)</f>
        <v>13.862500000000001</v>
      </c>
      <c r="O550" s="4">
        <f>IF(F550="",SUMIFS(Ave_Age,Pclass_Age,C550,Sex_Age,E550),F550)</f>
        <v>30.815379746835443</v>
      </c>
      <c r="P550">
        <f t="shared" si="58"/>
        <v>1</v>
      </c>
      <c r="Q550" t="str">
        <f t="shared" si="59"/>
        <v>M</v>
      </c>
      <c r="R550">
        <f t="shared" si="60"/>
        <v>1</v>
      </c>
      <c r="S550">
        <f t="shared" si="61"/>
        <v>1</v>
      </c>
      <c r="T550" t="s">
        <v>1754</v>
      </c>
      <c r="U550" t="str">
        <f>VLOOKUP(T550,Cleaning_title!$A$1:$B$20,2,)</f>
        <v>Mr</v>
      </c>
      <c r="V550" t="str">
        <f t="shared" si="62"/>
        <v>SCPARIS 2146</v>
      </c>
      <c r="W550" t="str">
        <f t="shared" si="63"/>
        <v xml:space="preserve">SCPARIS </v>
      </c>
      <c r="X550" t="str">
        <f>VLOOKUP(W550,Cleaned_Ticket!$L$1:$M$37,2,FALSE)</f>
        <v xml:space="preserve">SCParis </v>
      </c>
    </row>
    <row r="551" spans="1:24" x14ac:dyDescent="0.2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57"/>
        <v>S</v>
      </c>
      <c r="N551">
        <f>IF(J551="",MEDIAN(Fare),J551)</f>
        <v>20.524999999999999</v>
      </c>
      <c r="O551" s="4">
        <f>IF(F551="",SUMIFS(Ave_Age,Pclass_Age,C551,Sex_Age,E551),F551)</f>
        <v>33</v>
      </c>
      <c r="P551">
        <f t="shared" si="58"/>
        <v>1</v>
      </c>
      <c r="Q551" t="str">
        <f t="shared" si="59"/>
        <v>M</v>
      </c>
      <c r="R551">
        <f t="shared" si="60"/>
        <v>3</v>
      </c>
      <c r="S551">
        <f t="shared" si="61"/>
        <v>0</v>
      </c>
      <c r="T551" t="s">
        <v>1754</v>
      </c>
      <c r="U551" t="str">
        <f>VLOOKUP(T551,Cleaning_title!$A$1:$B$20,2,)</f>
        <v>Mr</v>
      </c>
      <c r="V551" t="str">
        <f t="shared" si="62"/>
        <v xml:space="preserve">xxx </v>
      </c>
      <c r="W551" t="str">
        <f t="shared" si="63"/>
        <v xml:space="preserve">xxx </v>
      </c>
      <c r="X551" t="str">
        <f>VLOOKUP(W551,Cleaned_Ticket!$L$1:$M$37,2,FALSE)</f>
        <v xml:space="preserve">xxx </v>
      </c>
    </row>
    <row r="552" spans="1:24" x14ac:dyDescent="0.2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57"/>
        <v>S</v>
      </c>
      <c r="N552">
        <f>IF(J552="",MEDIAN(Fare),J552)</f>
        <v>36.75</v>
      </c>
      <c r="O552" s="4">
        <f>IF(F552="",SUMIFS(Ave_Age,Pclass_Age,C552,Sex_Age,E552),F552)</f>
        <v>8</v>
      </c>
      <c r="P552">
        <f t="shared" si="58"/>
        <v>1</v>
      </c>
      <c r="Q552" t="str">
        <f t="shared" si="59"/>
        <v>M</v>
      </c>
      <c r="R552">
        <f t="shared" si="60"/>
        <v>3</v>
      </c>
      <c r="S552">
        <f t="shared" si="61"/>
        <v>0</v>
      </c>
      <c r="T552" t="s">
        <v>1757</v>
      </c>
      <c r="U552" t="str">
        <f>VLOOKUP(T552,Cleaning_title!$A$1:$B$20,2,)</f>
        <v>Master</v>
      </c>
      <c r="V552" t="str">
        <f t="shared" si="62"/>
        <v>CA 33112</v>
      </c>
      <c r="W552" t="str">
        <f t="shared" si="63"/>
        <v xml:space="preserve">CA </v>
      </c>
      <c r="X552" t="str">
        <f>VLOOKUP(W552,Cleaned_Ticket!$L$1:$M$37,2,FALSE)</f>
        <v xml:space="preserve">CA </v>
      </c>
    </row>
    <row r="553" spans="1:24" x14ac:dyDescent="0.2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57"/>
        <v>C</v>
      </c>
      <c r="N553">
        <f>IF(J553="",MEDIAN(Fare),J553)</f>
        <v>110.88330000000001</v>
      </c>
      <c r="O553" s="4">
        <f>IF(F553="",SUMIFS(Ave_Age,Pclass_Age,C553,Sex_Age,E553),F553)</f>
        <v>17</v>
      </c>
      <c r="P553">
        <f t="shared" si="58"/>
        <v>1</v>
      </c>
      <c r="Q553" t="str">
        <f t="shared" si="59"/>
        <v>C</v>
      </c>
      <c r="R553">
        <f t="shared" si="60"/>
        <v>3</v>
      </c>
      <c r="S553">
        <f t="shared" si="61"/>
        <v>0</v>
      </c>
      <c r="T553" t="s">
        <v>1754</v>
      </c>
      <c r="U553" t="str">
        <f>VLOOKUP(T553,Cleaning_title!$A$1:$B$20,2,)</f>
        <v>Mr</v>
      </c>
      <c r="V553" t="str">
        <f t="shared" si="62"/>
        <v xml:space="preserve">xxx </v>
      </c>
      <c r="W553" t="str">
        <f t="shared" si="63"/>
        <v xml:space="preserve">xxx </v>
      </c>
      <c r="X553" t="str">
        <f>VLOOKUP(W553,Cleaned_Ticket!$L$1:$M$37,2,FALSE)</f>
        <v xml:space="preserve">xxx </v>
      </c>
    </row>
    <row r="554" spans="1:24" x14ac:dyDescent="0.2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57"/>
        <v>S</v>
      </c>
      <c r="N554">
        <f>IF(J554="",MEDIAN(Fare),J554)</f>
        <v>26</v>
      </c>
      <c r="O554" s="4">
        <f>IF(F554="",SUMIFS(Ave_Age,Pclass_Age,C554,Sex_Age,E554),F554)</f>
        <v>27</v>
      </c>
      <c r="P554">
        <f t="shared" si="58"/>
        <v>1</v>
      </c>
      <c r="Q554" t="str">
        <f t="shared" si="59"/>
        <v>M</v>
      </c>
      <c r="R554">
        <f t="shared" si="60"/>
        <v>1</v>
      </c>
      <c r="S554">
        <f t="shared" si="61"/>
        <v>1</v>
      </c>
      <c r="T554" t="s">
        <v>1754</v>
      </c>
      <c r="U554" t="str">
        <f>VLOOKUP(T554,Cleaning_title!$A$1:$B$20,2,)</f>
        <v>Mr</v>
      </c>
      <c r="V554" t="str">
        <f t="shared" si="62"/>
        <v xml:space="preserve">xxx </v>
      </c>
      <c r="W554" t="str">
        <f t="shared" si="63"/>
        <v xml:space="preserve">xxx </v>
      </c>
      <c r="X554" t="str">
        <f>VLOOKUP(W554,Cleaned_Ticket!$L$1:$M$37,2,FALSE)</f>
        <v xml:space="preserve">xxx </v>
      </c>
    </row>
    <row r="555" spans="1:24" x14ac:dyDescent="0.2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57"/>
        <v>Q</v>
      </c>
      <c r="N555">
        <f>IF(J555="",MEDIAN(Fare),J555)</f>
        <v>7.8292000000000002</v>
      </c>
      <c r="O555" s="4">
        <f>IF(F555="",SUMIFS(Ave_Age,Pclass_Age,C555,Sex_Age,E555),F555)</f>
        <v>25.962263610315187</v>
      </c>
      <c r="P555">
        <f t="shared" si="58"/>
        <v>1</v>
      </c>
      <c r="Q555" t="str">
        <f t="shared" si="59"/>
        <v>M</v>
      </c>
      <c r="R555">
        <f t="shared" si="60"/>
        <v>1</v>
      </c>
      <c r="S555">
        <f t="shared" si="61"/>
        <v>1</v>
      </c>
      <c r="T555" t="s">
        <v>1754</v>
      </c>
      <c r="U555" t="str">
        <f>VLOOKUP(T555,Cleaning_title!$A$1:$B$20,2,)</f>
        <v>Mr</v>
      </c>
      <c r="V555" t="str">
        <f t="shared" si="62"/>
        <v xml:space="preserve">xxx </v>
      </c>
      <c r="W555" t="str">
        <f t="shared" si="63"/>
        <v xml:space="preserve">xxx </v>
      </c>
      <c r="X555" t="str">
        <f>VLOOKUP(W555,Cleaned_Ticket!$L$1:$M$37,2,FALSE)</f>
        <v xml:space="preserve">xxx </v>
      </c>
    </row>
    <row r="556" spans="1:24" x14ac:dyDescent="0.2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57"/>
        <v>C</v>
      </c>
      <c r="N556">
        <f>IF(J556="",MEDIAN(Fare),J556)</f>
        <v>7.2249999999999996</v>
      </c>
      <c r="O556" s="4">
        <f>IF(F556="",SUMIFS(Ave_Age,Pclass_Age,C556,Sex_Age,E556),F556)</f>
        <v>22</v>
      </c>
      <c r="P556">
        <f t="shared" si="58"/>
        <v>1</v>
      </c>
      <c r="Q556" t="str">
        <f t="shared" si="59"/>
        <v>M</v>
      </c>
      <c r="R556">
        <f t="shared" si="60"/>
        <v>1</v>
      </c>
      <c r="S556">
        <f t="shared" si="61"/>
        <v>1</v>
      </c>
      <c r="T556" t="s">
        <v>1754</v>
      </c>
      <c r="U556" t="str">
        <f>VLOOKUP(T556,Cleaning_title!$A$1:$B$20,2,)</f>
        <v>Mr</v>
      </c>
      <c r="V556" t="str">
        <f t="shared" si="62"/>
        <v xml:space="preserve">xxx </v>
      </c>
      <c r="W556" t="str">
        <f t="shared" si="63"/>
        <v xml:space="preserve">xxx </v>
      </c>
      <c r="X556" t="str">
        <f>VLOOKUP(W556,Cleaned_Ticket!$L$1:$M$37,2,FALSE)</f>
        <v xml:space="preserve">xxx </v>
      </c>
    </row>
    <row r="557" spans="1:24" x14ac:dyDescent="0.2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57"/>
        <v>S</v>
      </c>
      <c r="N557">
        <f>IF(J557="",MEDIAN(Fare),J557)</f>
        <v>7.7750000000000004</v>
      </c>
      <c r="O557" s="4">
        <f>IF(F557="",SUMIFS(Ave_Age,Pclass_Age,C557,Sex_Age,E557),F557)</f>
        <v>22</v>
      </c>
      <c r="P557">
        <f t="shared" si="58"/>
        <v>0</v>
      </c>
      <c r="Q557" t="str">
        <f t="shared" si="59"/>
        <v>M</v>
      </c>
      <c r="R557">
        <f t="shared" si="60"/>
        <v>1</v>
      </c>
      <c r="S557">
        <f t="shared" si="61"/>
        <v>1</v>
      </c>
      <c r="T557" t="s">
        <v>1756</v>
      </c>
      <c r="U557" t="str">
        <f>VLOOKUP(T557,Cleaning_title!$A$1:$B$20,2,)</f>
        <v>Miss</v>
      </c>
      <c r="V557" t="str">
        <f t="shared" si="62"/>
        <v xml:space="preserve">xxx </v>
      </c>
      <c r="W557" t="str">
        <f t="shared" si="63"/>
        <v xml:space="preserve">xxx </v>
      </c>
      <c r="X557" t="str">
        <f>VLOOKUP(W557,Cleaned_Ticket!$L$1:$M$37,2,FALSE)</f>
        <v xml:space="preserve">xxx </v>
      </c>
    </row>
    <row r="558" spans="1:24" x14ac:dyDescent="0.2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57"/>
        <v>S</v>
      </c>
      <c r="N558">
        <f>IF(J558="",MEDIAN(Fare),J558)</f>
        <v>26.55</v>
      </c>
      <c r="O558" s="4">
        <f>IF(F558="",SUMIFS(Ave_Age,Pclass_Age,C558,Sex_Age,E558),F558)</f>
        <v>62</v>
      </c>
      <c r="P558">
        <f t="shared" si="58"/>
        <v>1</v>
      </c>
      <c r="Q558" t="str">
        <f t="shared" si="59"/>
        <v>M</v>
      </c>
      <c r="R558">
        <f t="shared" si="60"/>
        <v>1</v>
      </c>
      <c r="S558">
        <f t="shared" si="61"/>
        <v>1</v>
      </c>
      <c r="T558" t="s">
        <v>1754</v>
      </c>
      <c r="U558" t="str">
        <f>VLOOKUP(T558,Cleaning_title!$A$1:$B$20,2,)</f>
        <v>Mr</v>
      </c>
      <c r="V558" t="str">
        <f t="shared" si="62"/>
        <v xml:space="preserve">xxx </v>
      </c>
      <c r="W558" t="str">
        <f t="shared" si="63"/>
        <v xml:space="preserve">xxx </v>
      </c>
      <c r="X558" t="str">
        <f>VLOOKUP(W558,Cleaned_Ticket!$L$1:$M$37,2,FALSE)</f>
        <v xml:space="preserve">xxx </v>
      </c>
    </row>
    <row r="559" spans="1:24" x14ac:dyDescent="0.2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57"/>
        <v>C</v>
      </c>
      <c r="N559">
        <f>IF(J559="",MEDIAN(Fare),J559)</f>
        <v>39.6</v>
      </c>
      <c r="O559" s="4">
        <f>IF(F559="",SUMIFS(Ave_Age,Pclass_Age,C559,Sex_Age,E559),F559)</f>
        <v>48</v>
      </c>
      <c r="P559">
        <f t="shared" si="58"/>
        <v>0</v>
      </c>
      <c r="Q559" t="str">
        <f t="shared" si="59"/>
        <v>A</v>
      </c>
      <c r="R559">
        <f t="shared" si="60"/>
        <v>2</v>
      </c>
      <c r="S559">
        <f t="shared" si="61"/>
        <v>0</v>
      </c>
      <c r="T559" t="s">
        <v>1768</v>
      </c>
      <c r="U559" t="str">
        <f>VLOOKUP(T559,Cleaning_title!$A$1:$B$20,2,)</f>
        <v>Royalty</v>
      </c>
      <c r="V559" t="str">
        <f t="shared" si="62"/>
        <v xml:space="preserve">xxx </v>
      </c>
      <c r="W559" t="str">
        <f t="shared" si="63"/>
        <v xml:space="preserve">xxx </v>
      </c>
      <c r="X559" t="str">
        <f>VLOOKUP(W559,Cleaned_Ticket!$L$1:$M$37,2,FALSE)</f>
        <v xml:space="preserve">xxx </v>
      </c>
    </row>
    <row r="560" spans="1:24" x14ac:dyDescent="0.2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57"/>
        <v>C</v>
      </c>
      <c r="N560">
        <f>IF(J560="",MEDIAN(Fare),J560)</f>
        <v>227.52500000000001</v>
      </c>
      <c r="O560" s="4">
        <f>IF(F560="",SUMIFS(Ave_Age,Pclass_Age,C560,Sex_Age,E560),F560)</f>
        <v>41.029271523178807</v>
      </c>
      <c r="P560">
        <f t="shared" si="58"/>
        <v>1</v>
      </c>
      <c r="Q560" t="str">
        <f t="shared" si="59"/>
        <v>M</v>
      </c>
      <c r="R560">
        <f t="shared" si="60"/>
        <v>1</v>
      </c>
      <c r="S560">
        <f t="shared" si="61"/>
        <v>1</v>
      </c>
      <c r="T560" t="s">
        <v>1754</v>
      </c>
      <c r="U560" t="str">
        <f>VLOOKUP(T560,Cleaning_title!$A$1:$B$20,2,)</f>
        <v>Mr</v>
      </c>
      <c r="V560" t="str">
        <f t="shared" si="62"/>
        <v>PC 17757</v>
      </c>
      <c r="W560" t="str">
        <f t="shared" si="63"/>
        <v xml:space="preserve">PC </v>
      </c>
      <c r="X560" t="str">
        <f>VLOOKUP(W560,Cleaned_Ticket!$L$1:$M$37,2,FALSE)</f>
        <v xml:space="preserve">PC </v>
      </c>
    </row>
    <row r="561" spans="1:24" x14ac:dyDescent="0.2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57"/>
        <v>S</v>
      </c>
      <c r="N561">
        <f>IF(J561="",MEDIAN(Fare),J561)</f>
        <v>79.650000000000006</v>
      </c>
      <c r="O561" s="4">
        <f>IF(F561="",SUMIFS(Ave_Age,Pclass_Age,C561,Sex_Age,E561),F561)</f>
        <v>39</v>
      </c>
      <c r="P561">
        <f t="shared" si="58"/>
        <v>0</v>
      </c>
      <c r="Q561" t="str">
        <f t="shared" si="59"/>
        <v>E</v>
      </c>
      <c r="R561">
        <f t="shared" si="60"/>
        <v>3</v>
      </c>
      <c r="S561">
        <f t="shared" si="61"/>
        <v>0</v>
      </c>
      <c r="T561" t="s">
        <v>1755</v>
      </c>
      <c r="U561" t="str">
        <f>VLOOKUP(T561,Cleaning_title!$A$1:$B$20,2,)</f>
        <v>Mrs</v>
      </c>
      <c r="V561" t="str">
        <f t="shared" si="62"/>
        <v xml:space="preserve">xxx </v>
      </c>
      <c r="W561" t="str">
        <f t="shared" si="63"/>
        <v xml:space="preserve">xxx </v>
      </c>
      <c r="X561" t="str">
        <f>VLOOKUP(W561,Cleaned_Ticket!$L$1:$M$37,2,FALSE)</f>
        <v xml:space="preserve">xxx </v>
      </c>
    </row>
    <row r="562" spans="1:24" x14ac:dyDescent="0.2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57"/>
        <v>S</v>
      </c>
      <c r="N562">
        <f>IF(J562="",MEDIAN(Fare),J562)</f>
        <v>17.399999999999999</v>
      </c>
      <c r="O562" s="4">
        <f>IF(F562="",SUMIFS(Ave_Age,Pclass_Age,C562,Sex_Age,E562),F562)</f>
        <v>36</v>
      </c>
      <c r="P562">
        <f t="shared" si="58"/>
        <v>0</v>
      </c>
      <c r="Q562" t="str">
        <f t="shared" si="59"/>
        <v>M</v>
      </c>
      <c r="R562">
        <f t="shared" si="60"/>
        <v>2</v>
      </c>
      <c r="S562">
        <f t="shared" si="61"/>
        <v>0</v>
      </c>
      <c r="T562" t="s">
        <v>1755</v>
      </c>
      <c r="U562" t="str">
        <f>VLOOKUP(T562,Cleaning_title!$A$1:$B$20,2,)</f>
        <v>Mrs</v>
      </c>
      <c r="V562" t="str">
        <f t="shared" si="62"/>
        <v xml:space="preserve">xxx </v>
      </c>
      <c r="W562" t="str">
        <f t="shared" si="63"/>
        <v xml:space="preserve">xxx </v>
      </c>
      <c r="X562" t="str">
        <f>VLOOKUP(W562,Cleaned_Ticket!$L$1:$M$37,2,FALSE)</f>
        <v xml:space="preserve">xxx </v>
      </c>
    </row>
    <row r="563" spans="1:24" x14ac:dyDescent="0.2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57"/>
        <v>Q</v>
      </c>
      <c r="N563">
        <f>IF(J563="",MEDIAN(Fare),J563)</f>
        <v>7.75</v>
      </c>
      <c r="O563" s="4">
        <f>IF(F563="",SUMIFS(Ave_Age,Pclass_Age,C563,Sex_Age,E563),F563)</f>
        <v>25.962263610315187</v>
      </c>
      <c r="P563">
        <f t="shared" si="58"/>
        <v>1</v>
      </c>
      <c r="Q563" t="str">
        <f t="shared" si="59"/>
        <v>M</v>
      </c>
      <c r="R563">
        <f t="shared" si="60"/>
        <v>1</v>
      </c>
      <c r="S563">
        <f t="shared" si="61"/>
        <v>1</v>
      </c>
      <c r="T563" t="s">
        <v>1754</v>
      </c>
      <c r="U563" t="str">
        <f>VLOOKUP(T563,Cleaning_title!$A$1:$B$20,2,)</f>
        <v>Mr</v>
      </c>
      <c r="V563" t="str">
        <f t="shared" si="62"/>
        <v xml:space="preserve">xxx </v>
      </c>
      <c r="W563" t="str">
        <f t="shared" si="63"/>
        <v xml:space="preserve">xxx </v>
      </c>
      <c r="X563" t="str">
        <f>VLOOKUP(W563,Cleaned_Ticket!$L$1:$M$37,2,FALSE)</f>
        <v xml:space="preserve">xxx </v>
      </c>
    </row>
    <row r="564" spans="1:24" x14ac:dyDescent="0.2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57"/>
        <v>S</v>
      </c>
      <c r="N564">
        <f>IF(J564="",MEDIAN(Fare),J564)</f>
        <v>7.8958000000000004</v>
      </c>
      <c r="O564" s="4">
        <f>IF(F564="",SUMIFS(Ave_Age,Pclass_Age,C564,Sex_Age,E564),F564)</f>
        <v>40</v>
      </c>
      <c r="P564">
        <f t="shared" si="58"/>
        <v>1</v>
      </c>
      <c r="Q564" t="str">
        <f t="shared" si="59"/>
        <v>M</v>
      </c>
      <c r="R564">
        <f t="shared" si="60"/>
        <v>1</v>
      </c>
      <c r="S564">
        <f t="shared" si="61"/>
        <v>1</v>
      </c>
      <c r="T564" t="s">
        <v>1754</v>
      </c>
      <c r="U564" t="str">
        <f>VLOOKUP(T564,Cleaning_title!$A$1:$B$20,2,)</f>
        <v>Mr</v>
      </c>
      <c r="V564" t="str">
        <f t="shared" si="62"/>
        <v xml:space="preserve">xxx </v>
      </c>
      <c r="W564" t="str">
        <f t="shared" si="63"/>
        <v xml:space="preserve">xxx </v>
      </c>
      <c r="X564" t="str">
        <f>VLOOKUP(W564,Cleaned_Ticket!$L$1:$M$37,2,FALSE)</f>
        <v xml:space="preserve">xxx </v>
      </c>
    </row>
    <row r="565" spans="1:24" x14ac:dyDescent="0.2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57"/>
        <v>S</v>
      </c>
      <c r="N565">
        <f>IF(J565="",MEDIAN(Fare),J565)</f>
        <v>13.5</v>
      </c>
      <c r="O565" s="4">
        <f>IF(F565="",SUMIFS(Ave_Age,Pclass_Age,C565,Sex_Age,E565),F565)</f>
        <v>28</v>
      </c>
      <c r="P565">
        <f t="shared" si="58"/>
        <v>1</v>
      </c>
      <c r="Q565" t="str">
        <f t="shared" si="59"/>
        <v>M</v>
      </c>
      <c r="R565">
        <f t="shared" si="60"/>
        <v>1</v>
      </c>
      <c r="S565">
        <f t="shared" si="61"/>
        <v>1</v>
      </c>
      <c r="T565" t="s">
        <v>1754</v>
      </c>
      <c r="U565" t="str">
        <f>VLOOKUP(T565,Cleaning_title!$A$1:$B$20,2,)</f>
        <v>Mr</v>
      </c>
      <c r="V565" t="str">
        <f t="shared" si="62"/>
        <v xml:space="preserve">xxx </v>
      </c>
      <c r="W565" t="str">
        <f t="shared" si="63"/>
        <v xml:space="preserve">xxx </v>
      </c>
      <c r="X565" t="str">
        <f>VLOOKUP(W565,Cleaned_Ticket!$L$1:$M$37,2,FALSE)</f>
        <v xml:space="preserve">xxx </v>
      </c>
    </row>
    <row r="566" spans="1:24" x14ac:dyDescent="0.2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57"/>
        <v>S</v>
      </c>
      <c r="N566">
        <f>IF(J566="",MEDIAN(Fare),J566)</f>
        <v>8.0500000000000007</v>
      </c>
      <c r="O566" s="4">
        <f>IF(F566="",SUMIFS(Ave_Age,Pclass_Age,C566,Sex_Age,E566),F566)</f>
        <v>25.962263610315187</v>
      </c>
      <c r="P566">
        <f t="shared" si="58"/>
        <v>1</v>
      </c>
      <c r="Q566" t="str">
        <f t="shared" si="59"/>
        <v>M</v>
      </c>
      <c r="R566">
        <f t="shared" si="60"/>
        <v>1</v>
      </c>
      <c r="S566">
        <f t="shared" si="61"/>
        <v>1</v>
      </c>
      <c r="T566" t="s">
        <v>1754</v>
      </c>
      <c r="U566" t="str">
        <f>VLOOKUP(T566,Cleaning_title!$A$1:$B$20,2,)</f>
        <v>Mr</v>
      </c>
      <c r="V566" t="str">
        <f t="shared" si="62"/>
        <v>SOTONOQ 392082</v>
      </c>
      <c r="W566" t="str">
        <f t="shared" si="63"/>
        <v xml:space="preserve">SOTONOQ </v>
      </c>
      <c r="X566" t="str">
        <f>VLOOKUP(W566,Cleaned_Ticket!$L$1:$M$37,2,FALSE)</f>
        <v xml:space="preserve">SOTONOQ </v>
      </c>
    </row>
    <row r="567" spans="1:24" x14ac:dyDescent="0.2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57"/>
        <v>S</v>
      </c>
      <c r="N567">
        <f>IF(J567="",MEDIAN(Fare),J567)</f>
        <v>8.0500000000000007</v>
      </c>
      <c r="O567" s="4">
        <f>IF(F567="",SUMIFS(Ave_Age,Pclass_Age,C567,Sex_Age,E567),F567)</f>
        <v>22.185328947368422</v>
      </c>
      <c r="P567">
        <f t="shared" si="58"/>
        <v>0</v>
      </c>
      <c r="Q567" t="str">
        <f t="shared" si="59"/>
        <v>M</v>
      </c>
      <c r="R567">
        <f t="shared" si="60"/>
        <v>1</v>
      </c>
      <c r="S567">
        <f t="shared" si="61"/>
        <v>1</v>
      </c>
      <c r="T567" t="s">
        <v>1756</v>
      </c>
      <c r="U567" t="str">
        <f>VLOOKUP(T567,Cleaning_title!$A$1:$B$20,2,)</f>
        <v>Miss</v>
      </c>
      <c r="V567" t="str">
        <f t="shared" si="62"/>
        <v>SOTONOQ 392087</v>
      </c>
      <c r="W567" t="str">
        <f t="shared" si="63"/>
        <v xml:space="preserve">SOTONOQ </v>
      </c>
      <c r="X567" t="str">
        <f>VLOOKUP(W567,Cleaned_Ticket!$L$1:$M$37,2,FALSE)</f>
        <v xml:space="preserve">SOTONOQ </v>
      </c>
    </row>
    <row r="568" spans="1:24" x14ac:dyDescent="0.2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57"/>
        <v>S</v>
      </c>
      <c r="N568">
        <f>IF(J568="",MEDIAN(Fare),J568)</f>
        <v>24.15</v>
      </c>
      <c r="O568" s="4">
        <f>IF(F568="",SUMIFS(Ave_Age,Pclass_Age,C568,Sex_Age,E568),F568)</f>
        <v>24</v>
      </c>
      <c r="P568">
        <f t="shared" si="58"/>
        <v>1</v>
      </c>
      <c r="Q568" t="str">
        <f t="shared" si="59"/>
        <v>M</v>
      </c>
      <c r="R568">
        <f t="shared" si="60"/>
        <v>3</v>
      </c>
      <c r="S568">
        <f t="shared" si="61"/>
        <v>0</v>
      </c>
      <c r="T568" t="s">
        <v>1754</v>
      </c>
      <c r="U568" t="str">
        <f>VLOOKUP(T568,Cleaning_title!$A$1:$B$20,2,)</f>
        <v>Mr</v>
      </c>
      <c r="V568" t="str">
        <f t="shared" si="62"/>
        <v>A4 48871</v>
      </c>
      <c r="W568" t="str">
        <f t="shared" si="63"/>
        <v xml:space="preserve">A4 </v>
      </c>
      <c r="X568" t="str">
        <f>VLOOKUP(W568,Cleaned_Ticket!$L$1:$M$37,2,FALSE)</f>
        <v xml:space="preserve">A4 </v>
      </c>
    </row>
    <row r="569" spans="1:24" x14ac:dyDescent="0.2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57"/>
        <v>S</v>
      </c>
      <c r="N569">
        <f>IF(J569="",MEDIAN(Fare),J569)</f>
        <v>7.8958000000000004</v>
      </c>
      <c r="O569" s="4">
        <f>IF(F569="",SUMIFS(Ave_Age,Pclass_Age,C569,Sex_Age,E569),F569)</f>
        <v>19</v>
      </c>
      <c r="P569">
        <f t="shared" si="58"/>
        <v>1</v>
      </c>
      <c r="Q569" t="str">
        <f t="shared" si="59"/>
        <v>M</v>
      </c>
      <c r="R569">
        <f t="shared" si="60"/>
        <v>1</v>
      </c>
      <c r="S569">
        <f t="shared" si="61"/>
        <v>1</v>
      </c>
      <c r="T569" t="s">
        <v>1754</v>
      </c>
      <c r="U569" t="str">
        <f>VLOOKUP(T569,Cleaning_title!$A$1:$B$20,2,)</f>
        <v>Mr</v>
      </c>
      <c r="V569" t="str">
        <f t="shared" si="62"/>
        <v xml:space="preserve">xxx </v>
      </c>
      <c r="W569" t="str">
        <f t="shared" si="63"/>
        <v xml:space="preserve">xxx </v>
      </c>
      <c r="X569" t="str">
        <f>VLOOKUP(W569,Cleaned_Ticket!$L$1:$M$37,2,FALSE)</f>
        <v xml:space="preserve">xxx </v>
      </c>
    </row>
    <row r="570" spans="1:24" x14ac:dyDescent="0.2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57"/>
        <v>S</v>
      </c>
      <c r="N570">
        <f>IF(J570="",MEDIAN(Fare),J570)</f>
        <v>21.074999999999999</v>
      </c>
      <c r="O570" s="4">
        <f>IF(F570="",SUMIFS(Ave_Age,Pclass_Age,C570,Sex_Age,E570),F570)</f>
        <v>29</v>
      </c>
      <c r="P570">
        <f t="shared" si="58"/>
        <v>0</v>
      </c>
      <c r="Q570" t="str">
        <f t="shared" si="59"/>
        <v>M</v>
      </c>
      <c r="R570">
        <f t="shared" si="60"/>
        <v>5</v>
      </c>
      <c r="S570">
        <f t="shared" si="61"/>
        <v>0</v>
      </c>
      <c r="T570" t="s">
        <v>1755</v>
      </c>
      <c r="U570" t="str">
        <f>VLOOKUP(T570,Cleaning_title!$A$1:$B$20,2,)</f>
        <v>Mrs</v>
      </c>
      <c r="V570" t="str">
        <f t="shared" si="62"/>
        <v xml:space="preserve">xxx </v>
      </c>
      <c r="W570" t="str">
        <f t="shared" si="63"/>
        <v xml:space="preserve">xxx </v>
      </c>
      <c r="X570" t="str">
        <f>VLOOKUP(W570,Cleaned_Ticket!$L$1:$M$37,2,FALSE)</f>
        <v xml:space="preserve">xxx </v>
      </c>
    </row>
    <row r="571" spans="1:24" x14ac:dyDescent="0.2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57"/>
        <v>C</v>
      </c>
      <c r="N571">
        <f>IF(J571="",MEDIAN(Fare),J571)</f>
        <v>7.2291999999999996</v>
      </c>
      <c r="O571" s="4">
        <f>IF(F571="",SUMIFS(Ave_Age,Pclass_Age,C571,Sex_Age,E571),F571)</f>
        <v>25.962263610315187</v>
      </c>
      <c r="P571">
        <f t="shared" si="58"/>
        <v>1</v>
      </c>
      <c r="Q571" t="str">
        <f t="shared" si="59"/>
        <v>M</v>
      </c>
      <c r="R571">
        <f t="shared" si="60"/>
        <v>1</v>
      </c>
      <c r="S571">
        <f t="shared" si="61"/>
        <v>1</v>
      </c>
      <c r="T571" t="s">
        <v>1754</v>
      </c>
      <c r="U571" t="str">
        <f>VLOOKUP(T571,Cleaning_title!$A$1:$B$20,2,)</f>
        <v>Mr</v>
      </c>
      <c r="V571" t="str">
        <f t="shared" si="62"/>
        <v xml:space="preserve">xxx </v>
      </c>
      <c r="W571" t="str">
        <f t="shared" si="63"/>
        <v xml:space="preserve">xxx </v>
      </c>
      <c r="X571" t="str">
        <f>VLOOKUP(W571,Cleaned_Ticket!$L$1:$M$37,2,FALSE)</f>
        <v xml:space="preserve">xxx </v>
      </c>
    </row>
    <row r="572" spans="1:24" x14ac:dyDescent="0.2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57"/>
        <v>S</v>
      </c>
      <c r="N572">
        <f>IF(J572="",MEDIAN(Fare),J572)</f>
        <v>7.8541999999999996</v>
      </c>
      <c r="O572" s="4">
        <f>IF(F572="",SUMIFS(Ave_Age,Pclass_Age,C572,Sex_Age,E572),F572)</f>
        <v>32</v>
      </c>
      <c r="P572">
        <f t="shared" si="58"/>
        <v>1</v>
      </c>
      <c r="Q572" t="str">
        <f t="shared" si="59"/>
        <v>M</v>
      </c>
      <c r="R572">
        <f t="shared" si="60"/>
        <v>1</v>
      </c>
      <c r="S572">
        <f t="shared" si="61"/>
        <v>1</v>
      </c>
      <c r="T572" t="s">
        <v>1754</v>
      </c>
      <c r="U572" t="str">
        <f>VLOOKUP(T572,Cleaning_title!$A$1:$B$20,2,)</f>
        <v>Mr</v>
      </c>
      <c r="V572" t="str">
        <f t="shared" si="62"/>
        <v xml:space="preserve">xxx </v>
      </c>
      <c r="W572" t="str">
        <f t="shared" si="63"/>
        <v xml:space="preserve">xxx </v>
      </c>
      <c r="X572" t="str">
        <f>VLOOKUP(W572,Cleaned_Ticket!$L$1:$M$37,2,FALSE)</f>
        <v xml:space="preserve">xxx </v>
      </c>
    </row>
    <row r="573" spans="1:24" x14ac:dyDescent="0.2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57"/>
        <v>S</v>
      </c>
      <c r="N573">
        <f>IF(J573="",MEDIAN(Fare),J573)</f>
        <v>10.5</v>
      </c>
      <c r="O573" s="4">
        <f>IF(F573="",SUMIFS(Ave_Age,Pclass_Age,C573,Sex_Age,E573),F573)</f>
        <v>62</v>
      </c>
      <c r="P573">
        <f t="shared" si="58"/>
        <v>1</v>
      </c>
      <c r="Q573" t="str">
        <f t="shared" si="59"/>
        <v>M</v>
      </c>
      <c r="R573">
        <f t="shared" si="60"/>
        <v>1</v>
      </c>
      <c r="S573">
        <f t="shared" si="61"/>
        <v>1</v>
      </c>
      <c r="T573" t="s">
        <v>1754</v>
      </c>
      <c r="U573" t="str">
        <f>VLOOKUP(T573,Cleaning_title!$A$1:$B$20,2,)</f>
        <v>Mr</v>
      </c>
      <c r="V573" t="str">
        <f t="shared" si="62"/>
        <v>SWPP 752</v>
      </c>
      <c r="W573" t="str">
        <f t="shared" si="63"/>
        <v xml:space="preserve">SWPP </v>
      </c>
      <c r="X573" t="str">
        <f>VLOOKUP(W573,Cleaned_Ticket!$L$1:$M$37,2,FALSE)</f>
        <v xml:space="preserve">SWPP </v>
      </c>
    </row>
    <row r="574" spans="1:24" x14ac:dyDescent="0.2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57"/>
        <v>S</v>
      </c>
      <c r="N574">
        <f>IF(J574="",MEDIAN(Fare),J574)</f>
        <v>51.479199999999999</v>
      </c>
      <c r="O574" s="4">
        <f>IF(F574="",SUMIFS(Ave_Age,Pclass_Age,C574,Sex_Age,E574),F574)</f>
        <v>53</v>
      </c>
      <c r="P574">
        <f t="shared" si="58"/>
        <v>0</v>
      </c>
      <c r="Q574" t="str">
        <f t="shared" si="59"/>
        <v>C</v>
      </c>
      <c r="R574">
        <f t="shared" si="60"/>
        <v>3</v>
      </c>
      <c r="S574">
        <f t="shared" si="61"/>
        <v>0</v>
      </c>
      <c r="T574" t="s">
        <v>1755</v>
      </c>
      <c r="U574" t="str">
        <f>VLOOKUP(T574,Cleaning_title!$A$1:$B$20,2,)</f>
        <v>Mrs</v>
      </c>
      <c r="V574" t="str">
        <f t="shared" si="62"/>
        <v xml:space="preserve">xxx </v>
      </c>
      <c r="W574" t="str">
        <f t="shared" si="63"/>
        <v xml:space="preserve">xxx </v>
      </c>
      <c r="X574" t="str">
        <f>VLOOKUP(W574,Cleaned_Ticket!$L$1:$M$37,2,FALSE)</f>
        <v xml:space="preserve">xxx </v>
      </c>
    </row>
    <row r="575" spans="1:24" x14ac:dyDescent="0.2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57"/>
        <v>S</v>
      </c>
      <c r="N575">
        <f>IF(J575="",MEDIAN(Fare),J575)</f>
        <v>26.387499999999999</v>
      </c>
      <c r="O575" s="4">
        <f>IF(F575="",SUMIFS(Ave_Age,Pclass_Age,C575,Sex_Age,E575),F575)</f>
        <v>36</v>
      </c>
      <c r="P575">
        <f t="shared" si="58"/>
        <v>1</v>
      </c>
      <c r="Q575" t="str">
        <f t="shared" si="59"/>
        <v>E</v>
      </c>
      <c r="R575">
        <f t="shared" si="60"/>
        <v>1</v>
      </c>
      <c r="S575">
        <f t="shared" si="61"/>
        <v>1</v>
      </c>
      <c r="T575" t="s">
        <v>1754</v>
      </c>
      <c r="U575" t="str">
        <f>VLOOKUP(T575,Cleaning_title!$A$1:$B$20,2,)</f>
        <v>Mr</v>
      </c>
      <c r="V575" t="str">
        <f t="shared" si="62"/>
        <v>PC 17474</v>
      </c>
      <c r="W575" t="str">
        <f t="shared" si="63"/>
        <v xml:space="preserve">PC </v>
      </c>
      <c r="X575" t="str">
        <f>VLOOKUP(W575,Cleaned_Ticket!$L$1:$M$37,2,FALSE)</f>
        <v xml:space="preserve">PC </v>
      </c>
    </row>
    <row r="576" spans="1:24" x14ac:dyDescent="0.2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57"/>
        <v>Q</v>
      </c>
      <c r="N576">
        <f>IF(J576="",MEDIAN(Fare),J576)</f>
        <v>7.75</v>
      </c>
      <c r="O576" s="4">
        <f>IF(F576="",SUMIFS(Ave_Age,Pclass_Age,C576,Sex_Age,E576),F576)</f>
        <v>22.185328947368422</v>
      </c>
      <c r="P576">
        <f t="shared" si="58"/>
        <v>0</v>
      </c>
      <c r="Q576" t="str">
        <f t="shared" si="59"/>
        <v>M</v>
      </c>
      <c r="R576">
        <f t="shared" si="60"/>
        <v>1</v>
      </c>
      <c r="S576">
        <f t="shared" si="61"/>
        <v>1</v>
      </c>
      <c r="T576" t="s">
        <v>1756</v>
      </c>
      <c r="U576" t="str">
        <f>VLOOKUP(T576,Cleaning_title!$A$1:$B$20,2,)</f>
        <v>Miss</v>
      </c>
      <c r="V576" t="str">
        <f t="shared" si="62"/>
        <v xml:space="preserve">xxx </v>
      </c>
      <c r="W576" t="str">
        <f t="shared" si="63"/>
        <v xml:space="preserve">xxx </v>
      </c>
      <c r="X576" t="str">
        <f>VLOOKUP(W576,Cleaned_Ticket!$L$1:$M$37,2,FALSE)</f>
        <v xml:space="preserve">xxx </v>
      </c>
    </row>
    <row r="577" spans="1:24" x14ac:dyDescent="0.2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57"/>
        <v>S</v>
      </c>
      <c r="N577">
        <f>IF(J577="",MEDIAN(Fare),J577)</f>
        <v>8.0500000000000007</v>
      </c>
      <c r="O577" s="4">
        <f>IF(F577="",SUMIFS(Ave_Age,Pclass_Age,C577,Sex_Age,E577),F577)</f>
        <v>16</v>
      </c>
      <c r="P577">
        <f t="shared" si="58"/>
        <v>1</v>
      </c>
      <c r="Q577" t="str">
        <f t="shared" si="59"/>
        <v>M</v>
      </c>
      <c r="R577">
        <f t="shared" si="60"/>
        <v>1</v>
      </c>
      <c r="S577">
        <f t="shared" si="61"/>
        <v>1</v>
      </c>
      <c r="T577" t="s">
        <v>1754</v>
      </c>
      <c r="U577" t="str">
        <f>VLOOKUP(T577,Cleaning_title!$A$1:$B$20,2,)</f>
        <v>Mr</v>
      </c>
      <c r="V577" t="str">
        <f t="shared" si="62"/>
        <v>A4 20589</v>
      </c>
      <c r="W577" t="str">
        <f t="shared" si="63"/>
        <v xml:space="preserve">A4 </v>
      </c>
      <c r="X577" t="str">
        <f>VLOOKUP(W577,Cleaned_Ticket!$L$1:$M$37,2,FALSE)</f>
        <v xml:space="preserve">A4 </v>
      </c>
    </row>
    <row r="578" spans="1:24" x14ac:dyDescent="0.2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57"/>
        <v>S</v>
      </c>
      <c r="N578">
        <f>IF(J578="",MEDIAN(Fare),J578)</f>
        <v>14.5</v>
      </c>
      <c r="O578" s="4">
        <f>IF(F578="",SUMIFS(Ave_Age,Pclass_Age,C578,Sex_Age,E578),F578)</f>
        <v>19</v>
      </c>
      <c r="P578">
        <f t="shared" si="58"/>
        <v>1</v>
      </c>
      <c r="Q578" t="str">
        <f t="shared" si="59"/>
        <v>M</v>
      </c>
      <c r="R578">
        <f t="shared" si="60"/>
        <v>1</v>
      </c>
      <c r="S578">
        <f t="shared" si="61"/>
        <v>1</v>
      </c>
      <c r="T578" t="s">
        <v>1754</v>
      </c>
      <c r="U578" t="str">
        <f>VLOOKUP(T578,Cleaning_title!$A$1:$B$20,2,)</f>
        <v>Mr</v>
      </c>
      <c r="V578" t="str">
        <f t="shared" si="62"/>
        <v xml:space="preserve">xxx </v>
      </c>
      <c r="W578" t="str">
        <f t="shared" si="63"/>
        <v xml:space="preserve">xxx </v>
      </c>
      <c r="X578" t="str">
        <f>VLOOKUP(W578,Cleaned_Ticket!$L$1:$M$37,2,FALSE)</f>
        <v xml:space="preserve">xxx </v>
      </c>
    </row>
    <row r="579" spans="1:24" x14ac:dyDescent="0.2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57"/>
        <v>S</v>
      </c>
      <c r="N579">
        <f>IF(J579="",MEDIAN(Fare),J579)</f>
        <v>13</v>
      </c>
      <c r="O579" s="4">
        <f>IF(F579="",SUMIFS(Ave_Age,Pclass_Age,C579,Sex_Age,E579),F579)</f>
        <v>34</v>
      </c>
      <c r="P579">
        <f t="shared" si="58"/>
        <v>0</v>
      </c>
      <c r="Q579" t="str">
        <f t="shared" si="59"/>
        <v>M</v>
      </c>
      <c r="R579">
        <f t="shared" si="60"/>
        <v>1</v>
      </c>
      <c r="S579">
        <f t="shared" si="61"/>
        <v>1</v>
      </c>
      <c r="T579" t="s">
        <v>1756</v>
      </c>
      <c r="U579" t="str">
        <f>VLOOKUP(T579,Cleaning_title!$A$1:$B$20,2,)</f>
        <v>Miss</v>
      </c>
      <c r="V579" t="str">
        <f t="shared" si="62"/>
        <v xml:space="preserve">xxx </v>
      </c>
      <c r="W579" t="str">
        <f t="shared" si="63"/>
        <v xml:space="preserve">xxx </v>
      </c>
      <c r="X579" t="str">
        <f>VLOOKUP(W579,Cleaned_Ticket!$L$1:$M$37,2,FALSE)</f>
        <v xml:space="preserve">xxx </v>
      </c>
    </row>
    <row r="580" spans="1:24" x14ac:dyDescent="0.2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64">IF(L580="","S",L580)</f>
        <v>S</v>
      </c>
      <c r="N580">
        <f>IF(J580="",MEDIAN(Fare),J580)</f>
        <v>55.9</v>
      </c>
      <c r="O580" s="4">
        <f>IF(F580="",SUMIFS(Ave_Age,Pclass_Age,C580,Sex_Age,E580),F580)</f>
        <v>39</v>
      </c>
      <c r="P580">
        <f t="shared" ref="P580:P643" si="65">IF(E580="male",1,0)</f>
        <v>0</v>
      </c>
      <c r="Q580" t="str">
        <f t="shared" ref="Q580:Q643" si="66">IF(K580="","M",LEFT(K580,1))</f>
        <v>E</v>
      </c>
      <c r="R580">
        <f t="shared" ref="R580:R643" si="67">G580+H580+1</f>
        <v>2</v>
      </c>
      <c r="S580">
        <f t="shared" ref="S580:S643" si="68">IF(R580=1,1,0)</f>
        <v>0</v>
      </c>
      <c r="T580" t="s">
        <v>1755</v>
      </c>
      <c r="U580" t="str">
        <f>VLOOKUP(T580,Cleaning_title!$A$1:$B$20,2,)</f>
        <v>Mrs</v>
      </c>
      <c r="V580" t="str">
        <f t="shared" ref="V580:V643" si="69">IF(ISNUMBER(I580),"xxx ",SUBSTITUTE(SUBSTITUTE(I580,"/",""),".",""))</f>
        <v xml:space="preserve">xxx </v>
      </c>
      <c r="W580" t="str">
        <f t="shared" ref="W580:W643" si="70">LEFT(V580,FIND(" ",V580))</f>
        <v xml:space="preserve">xxx </v>
      </c>
      <c r="X580" t="str">
        <f>VLOOKUP(W580,Cleaned_Ticket!$L$1:$M$37,2,FALSE)</f>
        <v xml:space="preserve">xxx </v>
      </c>
    </row>
    <row r="581" spans="1:24" x14ac:dyDescent="0.2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64"/>
        <v>C</v>
      </c>
      <c r="N581">
        <f>IF(J581="",MEDIAN(Fare),J581)</f>
        <v>14.458299999999999</v>
      </c>
      <c r="O581" s="4">
        <f>IF(F581="",SUMIFS(Ave_Age,Pclass_Age,C581,Sex_Age,E581),F581)</f>
        <v>22.185328947368422</v>
      </c>
      <c r="P581">
        <f t="shared" si="65"/>
        <v>0</v>
      </c>
      <c r="Q581" t="str">
        <f t="shared" si="66"/>
        <v>M</v>
      </c>
      <c r="R581">
        <f t="shared" si="67"/>
        <v>2</v>
      </c>
      <c r="S581">
        <f t="shared" si="68"/>
        <v>0</v>
      </c>
      <c r="T581" t="s">
        <v>1755</v>
      </c>
      <c r="U581" t="str">
        <f>VLOOKUP(T581,Cleaning_title!$A$1:$B$20,2,)</f>
        <v>Mrs</v>
      </c>
      <c r="V581" t="str">
        <f t="shared" si="69"/>
        <v xml:space="preserve">xxx </v>
      </c>
      <c r="W581" t="str">
        <f t="shared" si="70"/>
        <v xml:space="preserve">xxx </v>
      </c>
      <c r="X581" t="str">
        <f>VLOOKUP(W581,Cleaned_Ticket!$L$1:$M$37,2,FALSE)</f>
        <v xml:space="preserve">xxx </v>
      </c>
    </row>
    <row r="582" spans="1:24" x14ac:dyDescent="0.2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64"/>
        <v>S</v>
      </c>
      <c r="N582">
        <f>IF(J582="",MEDIAN(Fare),J582)</f>
        <v>7.9249999999999998</v>
      </c>
      <c r="O582" s="4">
        <f>IF(F582="",SUMIFS(Ave_Age,Pclass_Age,C582,Sex_Age,E582),F582)</f>
        <v>32</v>
      </c>
      <c r="P582">
        <f t="shared" si="65"/>
        <v>1</v>
      </c>
      <c r="Q582" t="str">
        <f t="shared" si="66"/>
        <v>M</v>
      </c>
      <c r="R582">
        <f t="shared" si="67"/>
        <v>1</v>
      </c>
      <c r="S582">
        <f t="shared" si="68"/>
        <v>1</v>
      </c>
      <c r="T582" t="s">
        <v>1754</v>
      </c>
      <c r="U582" t="str">
        <f>VLOOKUP(T582,Cleaning_title!$A$1:$B$20,2,)</f>
        <v>Mr</v>
      </c>
      <c r="V582" t="str">
        <f t="shared" si="69"/>
        <v>STONO 2 3101286</v>
      </c>
      <c r="W582" t="str">
        <f t="shared" si="70"/>
        <v xml:space="preserve">STONO </v>
      </c>
      <c r="X582" t="str">
        <f>VLOOKUP(W582,Cleaned_Ticket!$L$1:$M$37,2,FALSE)</f>
        <v xml:space="preserve">STONO </v>
      </c>
    </row>
    <row r="583" spans="1:24" x14ac:dyDescent="0.2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64"/>
        <v>S</v>
      </c>
      <c r="N583">
        <f>IF(J583="",MEDIAN(Fare),J583)</f>
        <v>30</v>
      </c>
      <c r="O583" s="4">
        <f>IF(F583="",SUMIFS(Ave_Age,Pclass_Age,C583,Sex_Age,E583),F583)</f>
        <v>25</v>
      </c>
      <c r="P583">
        <f t="shared" si="65"/>
        <v>0</v>
      </c>
      <c r="Q583" t="str">
        <f t="shared" si="66"/>
        <v>M</v>
      </c>
      <c r="R583">
        <f t="shared" si="67"/>
        <v>3</v>
      </c>
      <c r="S583">
        <f t="shared" si="68"/>
        <v>0</v>
      </c>
      <c r="T583" t="s">
        <v>1756</v>
      </c>
      <c r="U583" t="str">
        <f>VLOOKUP(T583,Cleaning_title!$A$1:$B$20,2,)</f>
        <v>Miss</v>
      </c>
      <c r="V583" t="str">
        <f t="shared" si="69"/>
        <v xml:space="preserve">xxx </v>
      </c>
      <c r="W583" t="str">
        <f t="shared" si="70"/>
        <v xml:space="preserve">xxx </v>
      </c>
      <c r="X583" t="str">
        <f>VLOOKUP(W583,Cleaned_Ticket!$L$1:$M$37,2,FALSE)</f>
        <v xml:space="preserve">xxx </v>
      </c>
    </row>
    <row r="584" spans="1:24" x14ac:dyDescent="0.2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64"/>
        <v>C</v>
      </c>
      <c r="N584">
        <f>IF(J584="",MEDIAN(Fare),J584)</f>
        <v>110.88330000000001</v>
      </c>
      <c r="O584" s="4">
        <f>IF(F584="",SUMIFS(Ave_Age,Pclass_Age,C584,Sex_Age,E584),F584)</f>
        <v>39</v>
      </c>
      <c r="P584">
        <f t="shared" si="65"/>
        <v>0</v>
      </c>
      <c r="Q584" t="str">
        <f t="shared" si="66"/>
        <v>C</v>
      </c>
      <c r="R584">
        <f t="shared" si="67"/>
        <v>3</v>
      </c>
      <c r="S584">
        <f t="shared" si="68"/>
        <v>0</v>
      </c>
      <c r="T584" t="s">
        <v>1755</v>
      </c>
      <c r="U584" t="str">
        <f>VLOOKUP(T584,Cleaning_title!$A$1:$B$20,2,)</f>
        <v>Mrs</v>
      </c>
      <c r="V584" t="str">
        <f t="shared" si="69"/>
        <v xml:space="preserve">xxx </v>
      </c>
      <c r="W584" t="str">
        <f t="shared" si="70"/>
        <v xml:space="preserve">xxx </v>
      </c>
      <c r="X584" t="str">
        <f>VLOOKUP(W584,Cleaned_Ticket!$L$1:$M$37,2,FALSE)</f>
        <v xml:space="preserve">xxx </v>
      </c>
    </row>
    <row r="585" spans="1:24" x14ac:dyDescent="0.2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64"/>
        <v>S</v>
      </c>
      <c r="N585">
        <f>IF(J585="",MEDIAN(Fare),J585)</f>
        <v>26</v>
      </c>
      <c r="O585" s="4">
        <f>IF(F585="",SUMIFS(Ave_Age,Pclass_Age,C585,Sex_Age,E585),F585)</f>
        <v>54</v>
      </c>
      <c r="P585">
        <f t="shared" si="65"/>
        <v>1</v>
      </c>
      <c r="Q585" t="str">
        <f t="shared" si="66"/>
        <v>M</v>
      </c>
      <c r="R585">
        <f t="shared" si="67"/>
        <v>1</v>
      </c>
      <c r="S585">
        <f t="shared" si="68"/>
        <v>1</v>
      </c>
      <c r="T585" t="s">
        <v>1754</v>
      </c>
      <c r="U585" t="str">
        <f>VLOOKUP(T585,Cleaning_title!$A$1:$B$20,2,)</f>
        <v>Mr</v>
      </c>
      <c r="V585" t="str">
        <f t="shared" si="69"/>
        <v xml:space="preserve">xxx </v>
      </c>
      <c r="W585" t="str">
        <f t="shared" si="70"/>
        <v xml:space="preserve">xxx </v>
      </c>
      <c r="X585" t="str">
        <f>VLOOKUP(W585,Cleaned_Ticket!$L$1:$M$37,2,FALSE)</f>
        <v xml:space="preserve">xxx </v>
      </c>
    </row>
    <row r="586" spans="1:24" x14ac:dyDescent="0.2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64"/>
        <v>C</v>
      </c>
      <c r="N586">
        <f>IF(J586="",MEDIAN(Fare),J586)</f>
        <v>40.125</v>
      </c>
      <c r="O586" s="4">
        <f>IF(F586="",SUMIFS(Ave_Age,Pclass_Age,C586,Sex_Age,E586),F586)</f>
        <v>36</v>
      </c>
      <c r="P586">
        <f t="shared" si="65"/>
        <v>1</v>
      </c>
      <c r="Q586" t="str">
        <f t="shared" si="66"/>
        <v>A</v>
      </c>
      <c r="R586">
        <f t="shared" si="67"/>
        <v>1</v>
      </c>
      <c r="S586">
        <f t="shared" si="68"/>
        <v>1</v>
      </c>
      <c r="T586" t="s">
        <v>1754</v>
      </c>
      <c r="U586" t="str">
        <f>VLOOKUP(T586,Cleaning_title!$A$1:$B$20,2,)</f>
        <v>Mr</v>
      </c>
      <c r="V586" t="str">
        <f t="shared" si="69"/>
        <v xml:space="preserve">xxx </v>
      </c>
      <c r="W586" t="str">
        <f t="shared" si="70"/>
        <v xml:space="preserve">xxx </v>
      </c>
      <c r="X586" t="str">
        <f>VLOOKUP(W586,Cleaned_Ticket!$L$1:$M$37,2,FALSE)</f>
        <v xml:space="preserve">xxx </v>
      </c>
    </row>
    <row r="587" spans="1:24" x14ac:dyDescent="0.2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64"/>
        <v>C</v>
      </c>
      <c r="N587">
        <f>IF(J587="",MEDIAN(Fare),J587)</f>
        <v>8.7125000000000004</v>
      </c>
      <c r="O587" s="4">
        <f>IF(F587="",SUMIFS(Ave_Age,Pclass_Age,C587,Sex_Age,E587),F587)</f>
        <v>25.962263610315187</v>
      </c>
      <c r="P587">
        <f t="shared" si="65"/>
        <v>1</v>
      </c>
      <c r="Q587" t="str">
        <f t="shared" si="66"/>
        <v>M</v>
      </c>
      <c r="R587">
        <f t="shared" si="67"/>
        <v>1</v>
      </c>
      <c r="S587">
        <f t="shared" si="68"/>
        <v>1</v>
      </c>
      <c r="T587" t="s">
        <v>1754</v>
      </c>
      <c r="U587" t="str">
        <f>VLOOKUP(T587,Cleaning_title!$A$1:$B$20,2,)</f>
        <v>Mr</v>
      </c>
      <c r="V587" t="str">
        <f t="shared" si="69"/>
        <v xml:space="preserve">xxx </v>
      </c>
      <c r="W587" t="str">
        <f t="shared" si="70"/>
        <v xml:space="preserve">xxx </v>
      </c>
      <c r="X587" t="str">
        <f>VLOOKUP(W587,Cleaned_Ticket!$L$1:$M$37,2,FALSE)</f>
        <v xml:space="preserve">xxx </v>
      </c>
    </row>
    <row r="588" spans="1:24" x14ac:dyDescent="0.2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64"/>
        <v>S</v>
      </c>
      <c r="N588">
        <f>IF(J588="",MEDIAN(Fare),J588)</f>
        <v>79.650000000000006</v>
      </c>
      <c r="O588" s="4">
        <f>IF(F588="",SUMIFS(Ave_Age,Pclass_Age,C588,Sex_Age,E588),F588)</f>
        <v>18</v>
      </c>
      <c r="P588">
        <f t="shared" si="65"/>
        <v>0</v>
      </c>
      <c r="Q588" t="str">
        <f t="shared" si="66"/>
        <v>E</v>
      </c>
      <c r="R588">
        <f t="shared" si="67"/>
        <v>3</v>
      </c>
      <c r="S588">
        <f t="shared" si="68"/>
        <v>0</v>
      </c>
      <c r="T588" t="s">
        <v>1756</v>
      </c>
      <c r="U588" t="str">
        <f>VLOOKUP(T588,Cleaning_title!$A$1:$B$20,2,)</f>
        <v>Miss</v>
      </c>
      <c r="V588" t="str">
        <f t="shared" si="69"/>
        <v xml:space="preserve">xxx </v>
      </c>
      <c r="W588" t="str">
        <f t="shared" si="70"/>
        <v xml:space="preserve">xxx </v>
      </c>
      <c r="X588" t="str">
        <f>VLOOKUP(W588,Cleaned_Ticket!$L$1:$M$37,2,FALSE)</f>
        <v xml:space="preserve">xxx </v>
      </c>
    </row>
    <row r="589" spans="1:24" x14ac:dyDescent="0.2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64"/>
        <v>S</v>
      </c>
      <c r="N589">
        <f>IF(J589="",MEDIAN(Fare),J589)</f>
        <v>15</v>
      </c>
      <c r="O589" s="4">
        <f>IF(F589="",SUMIFS(Ave_Age,Pclass_Age,C589,Sex_Age,E589),F589)</f>
        <v>47</v>
      </c>
      <c r="P589">
        <f t="shared" si="65"/>
        <v>1</v>
      </c>
      <c r="Q589" t="str">
        <f t="shared" si="66"/>
        <v>M</v>
      </c>
      <c r="R589">
        <f t="shared" si="67"/>
        <v>1</v>
      </c>
      <c r="S589">
        <f t="shared" si="68"/>
        <v>1</v>
      </c>
      <c r="T589" t="s">
        <v>1754</v>
      </c>
      <c r="U589" t="str">
        <f>VLOOKUP(T589,Cleaning_title!$A$1:$B$20,2,)</f>
        <v>Mr</v>
      </c>
      <c r="V589" t="str">
        <f t="shared" si="69"/>
        <v xml:space="preserve">xxx </v>
      </c>
      <c r="W589" t="str">
        <f t="shared" si="70"/>
        <v xml:space="preserve">xxx </v>
      </c>
      <c r="X589" t="str">
        <f>VLOOKUP(W589,Cleaned_Ticket!$L$1:$M$37,2,FALSE)</f>
        <v xml:space="preserve">xxx </v>
      </c>
    </row>
    <row r="590" spans="1:24" x14ac:dyDescent="0.2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64"/>
        <v>C</v>
      </c>
      <c r="N590">
        <f>IF(J590="",MEDIAN(Fare),J590)</f>
        <v>79.2</v>
      </c>
      <c r="O590" s="4">
        <f>IF(F590="",SUMIFS(Ave_Age,Pclass_Age,C590,Sex_Age,E590),F590)</f>
        <v>60</v>
      </c>
      <c r="P590">
        <f t="shared" si="65"/>
        <v>1</v>
      </c>
      <c r="Q590" t="str">
        <f t="shared" si="66"/>
        <v>B</v>
      </c>
      <c r="R590">
        <f t="shared" si="67"/>
        <v>3</v>
      </c>
      <c r="S590">
        <f t="shared" si="68"/>
        <v>0</v>
      </c>
      <c r="T590" t="s">
        <v>1754</v>
      </c>
      <c r="U590" t="str">
        <f>VLOOKUP(T590,Cleaning_title!$A$1:$B$20,2,)</f>
        <v>Mr</v>
      </c>
      <c r="V590" t="str">
        <f t="shared" si="69"/>
        <v xml:space="preserve">xxx </v>
      </c>
      <c r="W590" t="str">
        <f t="shared" si="70"/>
        <v xml:space="preserve">xxx </v>
      </c>
      <c r="X590" t="str">
        <f>VLOOKUP(W590,Cleaned_Ticket!$L$1:$M$37,2,FALSE)</f>
        <v xml:space="preserve">xxx </v>
      </c>
    </row>
    <row r="591" spans="1:24" x14ac:dyDescent="0.2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64"/>
        <v>S</v>
      </c>
      <c r="N591">
        <f>IF(J591="",MEDIAN(Fare),J591)</f>
        <v>8.0500000000000007</v>
      </c>
      <c r="O591" s="4">
        <f>IF(F591="",SUMIFS(Ave_Age,Pclass_Age,C591,Sex_Age,E591),F591)</f>
        <v>22</v>
      </c>
      <c r="P591">
        <f t="shared" si="65"/>
        <v>1</v>
      </c>
      <c r="Q591" t="str">
        <f t="shared" si="66"/>
        <v>M</v>
      </c>
      <c r="R591">
        <f t="shared" si="67"/>
        <v>1</v>
      </c>
      <c r="S591">
        <f t="shared" si="68"/>
        <v>1</v>
      </c>
      <c r="T591" t="s">
        <v>1754</v>
      </c>
      <c r="U591" t="str">
        <f>VLOOKUP(T591,Cleaning_title!$A$1:$B$20,2,)</f>
        <v>Mr</v>
      </c>
      <c r="V591" t="str">
        <f t="shared" si="69"/>
        <v xml:space="preserve">xxx </v>
      </c>
      <c r="W591" t="str">
        <f t="shared" si="70"/>
        <v xml:space="preserve">xxx </v>
      </c>
      <c r="X591" t="str">
        <f>VLOOKUP(W591,Cleaned_Ticket!$L$1:$M$37,2,FALSE)</f>
        <v xml:space="preserve">xxx </v>
      </c>
    </row>
    <row r="592" spans="1:24" x14ac:dyDescent="0.2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64"/>
        <v>S</v>
      </c>
      <c r="N592">
        <f>IF(J592="",MEDIAN(Fare),J592)</f>
        <v>8.0500000000000007</v>
      </c>
      <c r="O592" s="4">
        <f>IF(F592="",SUMIFS(Ave_Age,Pclass_Age,C592,Sex_Age,E592),F592)</f>
        <v>25.962263610315187</v>
      </c>
      <c r="P592">
        <f t="shared" si="65"/>
        <v>1</v>
      </c>
      <c r="Q592" t="str">
        <f t="shared" si="66"/>
        <v>M</v>
      </c>
      <c r="R592">
        <f t="shared" si="67"/>
        <v>1</v>
      </c>
      <c r="S592">
        <f t="shared" si="68"/>
        <v>1</v>
      </c>
      <c r="T592" t="s">
        <v>1754</v>
      </c>
      <c r="U592" t="str">
        <f>VLOOKUP(T592,Cleaning_title!$A$1:$B$20,2,)</f>
        <v>Mr</v>
      </c>
      <c r="V592" t="str">
        <f t="shared" si="69"/>
        <v>A5 3235</v>
      </c>
      <c r="W592" t="str">
        <f t="shared" si="70"/>
        <v xml:space="preserve">A5 </v>
      </c>
      <c r="X592" t="str">
        <f>VLOOKUP(W592,Cleaned_Ticket!$L$1:$M$37,2,FALSE)</f>
        <v xml:space="preserve">A5 </v>
      </c>
    </row>
    <row r="593" spans="1:24" x14ac:dyDescent="0.2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64"/>
        <v>S</v>
      </c>
      <c r="N593">
        <f>IF(J593="",MEDIAN(Fare),J593)</f>
        <v>7.125</v>
      </c>
      <c r="O593" s="4">
        <f>IF(F593="",SUMIFS(Ave_Age,Pclass_Age,C593,Sex_Age,E593),F593)</f>
        <v>35</v>
      </c>
      <c r="P593">
        <f t="shared" si="65"/>
        <v>1</v>
      </c>
      <c r="Q593" t="str">
        <f t="shared" si="66"/>
        <v>M</v>
      </c>
      <c r="R593">
        <f t="shared" si="67"/>
        <v>1</v>
      </c>
      <c r="S593">
        <f t="shared" si="68"/>
        <v>1</v>
      </c>
      <c r="T593" t="s">
        <v>1754</v>
      </c>
      <c r="U593" t="str">
        <f>VLOOKUP(T593,Cleaning_title!$A$1:$B$20,2,)</f>
        <v>Mr</v>
      </c>
      <c r="V593" t="str">
        <f t="shared" si="69"/>
        <v>STONO 2 3101273</v>
      </c>
      <c r="W593" t="str">
        <f t="shared" si="70"/>
        <v xml:space="preserve">STONO </v>
      </c>
      <c r="X593" t="str">
        <f>VLOOKUP(W593,Cleaned_Ticket!$L$1:$M$37,2,FALSE)</f>
        <v xml:space="preserve">STONO </v>
      </c>
    </row>
    <row r="594" spans="1:24" x14ac:dyDescent="0.2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64"/>
        <v>C</v>
      </c>
      <c r="N594">
        <f>IF(J594="",MEDIAN(Fare),J594)</f>
        <v>78.2667</v>
      </c>
      <c r="O594" s="4">
        <f>IF(F594="",SUMIFS(Ave_Age,Pclass_Age,C594,Sex_Age,E594),F594)</f>
        <v>52</v>
      </c>
      <c r="P594">
        <f t="shared" si="65"/>
        <v>0</v>
      </c>
      <c r="Q594" t="str">
        <f t="shared" si="66"/>
        <v>D</v>
      </c>
      <c r="R594">
        <f t="shared" si="67"/>
        <v>2</v>
      </c>
      <c r="S594">
        <f t="shared" si="68"/>
        <v>0</v>
      </c>
      <c r="T594" t="s">
        <v>1755</v>
      </c>
      <c r="U594" t="str">
        <f>VLOOKUP(T594,Cleaning_title!$A$1:$B$20,2,)</f>
        <v>Mrs</v>
      </c>
      <c r="V594" t="str">
        <f t="shared" si="69"/>
        <v xml:space="preserve">xxx </v>
      </c>
      <c r="W594" t="str">
        <f t="shared" si="70"/>
        <v xml:space="preserve">xxx </v>
      </c>
      <c r="X594" t="str">
        <f>VLOOKUP(W594,Cleaned_Ticket!$L$1:$M$37,2,FALSE)</f>
        <v xml:space="preserve">xxx </v>
      </c>
    </row>
    <row r="595" spans="1:24" x14ac:dyDescent="0.2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64"/>
        <v>S</v>
      </c>
      <c r="N595">
        <f>IF(J595="",MEDIAN(Fare),J595)</f>
        <v>7.25</v>
      </c>
      <c r="O595" s="4">
        <f>IF(F595="",SUMIFS(Ave_Age,Pclass_Age,C595,Sex_Age,E595),F595)</f>
        <v>47</v>
      </c>
      <c r="P595">
        <f t="shared" si="65"/>
        <v>1</v>
      </c>
      <c r="Q595" t="str">
        <f t="shared" si="66"/>
        <v>M</v>
      </c>
      <c r="R595">
        <f t="shared" si="67"/>
        <v>1</v>
      </c>
      <c r="S595">
        <f t="shared" si="68"/>
        <v>1</v>
      </c>
      <c r="T595" t="s">
        <v>1754</v>
      </c>
      <c r="U595" t="str">
        <f>VLOOKUP(T595,Cleaning_title!$A$1:$B$20,2,)</f>
        <v>Mr</v>
      </c>
      <c r="V595" t="str">
        <f t="shared" si="69"/>
        <v>A5 3902</v>
      </c>
      <c r="W595" t="str">
        <f t="shared" si="70"/>
        <v xml:space="preserve">A5 </v>
      </c>
      <c r="X595" t="str">
        <f>VLOOKUP(W595,Cleaned_Ticket!$L$1:$M$37,2,FALSE)</f>
        <v xml:space="preserve">A5 </v>
      </c>
    </row>
    <row r="596" spans="1:24" x14ac:dyDescent="0.2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64"/>
        <v>Q</v>
      </c>
      <c r="N596">
        <f>IF(J596="",MEDIAN(Fare),J596)</f>
        <v>7.75</v>
      </c>
      <c r="O596" s="4">
        <f>IF(F596="",SUMIFS(Ave_Age,Pclass_Age,C596,Sex_Age,E596),F596)</f>
        <v>22.185328947368422</v>
      </c>
      <c r="P596">
        <f t="shared" si="65"/>
        <v>0</v>
      </c>
      <c r="Q596" t="str">
        <f t="shared" si="66"/>
        <v>M</v>
      </c>
      <c r="R596">
        <f t="shared" si="67"/>
        <v>3</v>
      </c>
      <c r="S596">
        <f t="shared" si="68"/>
        <v>0</v>
      </c>
      <c r="T596" t="s">
        <v>1756</v>
      </c>
      <c r="U596" t="str">
        <f>VLOOKUP(T596,Cleaning_title!$A$1:$B$20,2,)</f>
        <v>Miss</v>
      </c>
      <c r="V596" t="str">
        <f t="shared" si="69"/>
        <v xml:space="preserve">xxx </v>
      </c>
      <c r="W596" t="str">
        <f t="shared" si="70"/>
        <v xml:space="preserve">xxx </v>
      </c>
      <c r="X596" t="str">
        <f>VLOOKUP(W596,Cleaned_Ticket!$L$1:$M$37,2,FALSE)</f>
        <v xml:space="preserve">xxx </v>
      </c>
    </row>
    <row r="597" spans="1:24" x14ac:dyDescent="0.2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64"/>
        <v>S</v>
      </c>
      <c r="N597">
        <f>IF(J597="",MEDIAN(Fare),J597)</f>
        <v>26</v>
      </c>
      <c r="O597" s="4">
        <f>IF(F597="",SUMIFS(Ave_Age,Pclass_Age,C597,Sex_Age,E597),F597)</f>
        <v>37</v>
      </c>
      <c r="P597">
        <f t="shared" si="65"/>
        <v>1</v>
      </c>
      <c r="Q597" t="str">
        <f t="shared" si="66"/>
        <v>M</v>
      </c>
      <c r="R597">
        <f t="shared" si="67"/>
        <v>2</v>
      </c>
      <c r="S597">
        <f t="shared" si="68"/>
        <v>0</v>
      </c>
      <c r="T597" t="s">
        <v>1754</v>
      </c>
      <c r="U597" t="str">
        <f>VLOOKUP(T597,Cleaning_title!$A$1:$B$20,2,)</f>
        <v>Mr</v>
      </c>
      <c r="V597" t="str">
        <f t="shared" si="69"/>
        <v>SCAH 29037</v>
      </c>
      <c r="W597" t="str">
        <f t="shared" si="70"/>
        <v xml:space="preserve">SCAH </v>
      </c>
      <c r="X597" t="str">
        <f>VLOOKUP(W597,Cleaned_Ticket!$L$1:$M$37,2,FALSE)</f>
        <v xml:space="preserve">SCAH </v>
      </c>
    </row>
    <row r="598" spans="1:24" x14ac:dyDescent="0.2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64"/>
        <v>S</v>
      </c>
      <c r="N598">
        <f>IF(J598="",MEDIAN(Fare),J598)</f>
        <v>24.15</v>
      </c>
      <c r="O598" s="4">
        <f>IF(F598="",SUMIFS(Ave_Age,Pclass_Age,C598,Sex_Age,E598),F598)</f>
        <v>36</v>
      </c>
      <c r="P598">
        <f t="shared" si="65"/>
        <v>1</v>
      </c>
      <c r="Q598" t="str">
        <f t="shared" si="66"/>
        <v>M</v>
      </c>
      <c r="R598">
        <f t="shared" si="67"/>
        <v>3</v>
      </c>
      <c r="S598">
        <f t="shared" si="68"/>
        <v>0</v>
      </c>
      <c r="T598" t="s">
        <v>1754</v>
      </c>
      <c r="U598" t="str">
        <f>VLOOKUP(T598,Cleaning_title!$A$1:$B$20,2,)</f>
        <v>Mr</v>
      </c>
      <c r="V598" t="str">
        <f t="shared" si="69"/>
        <v xml:space="preserve">xxx </v>
      </c>
      <c r="W598" t="str">
        <f t="shared" si="70"/>
        <v xml:space="preserve">xxx </v>
      </c>
      <c r="X598" t="str">
        <f>VLOOKUP(W598,Cleaned_Ticket!$L$1:$M$37,2,FALSE)</f>
        <v xml:space="preserve">xxx </v>
      </c>
    </row>
    <row r="599" spans="1:24" x14ac:dyDescent="0.2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64"/>
        <v>S</v>
      </c>
      <c r="N599">
        <f>IF(J599="",MEDIAN(Fare),J599)</f>
        <v>33</v>
      </c>
      <c r="O599" s="4">
        <f>IF(F599="",SUMIFS(Ave_Age,Pclass_Age,C599,Sex_Age,E599),F599)</f>
        <v>27.499223300970876</v>
      </c>
      <c r="P599">
        <f t="shared" si="65"/>
        <v>0</v>
      </c>
      <c r="Q599" t="str">
        <f t="shared" si="66"/>
        <v>M</v>
      </c>
      <c r="R599">
        <f t="shared" si="67"/>
        <v>1</v>
      </c>
      <c r="S599">
        <f t="shared" si="68"/>
        <v>1</v>
      </c>
      <c r="T599" t="s">
        <v>1756</v>
      </c>
      <c r="U599" t="str">
        <f>VLOOKUP(T599,Cleaning_title!$A$1:$B$20,2,)</f>
        <v>Miss</v>
      </c>
      <c r="V599" t="str">
        <f t="shared" si="69"/>
        <v xml:space="preserve">xxx </v>
      </c>
      <c r="W599" t="str">
        <f t="shared" si="70"/>
        <v xml:space="preserve">xxx </v>
      </c>
      <c r="X599" t="str">
        <f>VLOOKUP(W599,Cleaned_Ticket!$L$1:$M$37,2,FALSE)</f>
        <v xml:space="preserve">xxx </v>
      </c>
    </row>
    <row r="600" spans="1:24" x14ac:dyDescent="0.2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64"/>
        <v>S</v>
      </c>
      <c r="N600">
        <f>IF(J600="",MEDIAN(Fare),J600)</f>
        <v>0</v>
      </c>
      <c r="O600" s="4">
        <f>IF(F600="",SUMIFS(Ave_Age,Pclass_Age,C600,Sex_Age,E600),F600)</f>
        <v>49</v>
      </c>
      <c r="P600">
        <f t="shared" si="65"/>
        <v>1</v>
      </c>
      <c r="Q600" t="str">
        <f t="shared" si="66"/>
        <v>M</v>
      </c>
      <c r="R600">
        <f t="shared" si="67"/>
        <v>1</v>
      </c>
      <c r="S600">
        <f t="shared" si="68"/>
        <v>1</v>
      </c>
      <c r="T600" t="s">
        <v>1754</v>
      </c>
      <c r="U600" t="str">
        <f>VLOOKUP(T600,Cleaning_title!$A$1:$B$20,2,)</f>
        <v>Mr</v>
      </c>
      <c r="V600" t="str">
        <f t="shared" si="69"/>
        <v>LINE</v>
      </c>
      <c r="W600" t="s">
        <v>280</v>
      </c>
      <c r="X600" t="str">
        <f>VLOOKUP(W600,Cleaned_Ticket!$L$1:$M$37,2,FALSE)</f>
        <v>LINE</v>
      </c>
    </row>
    <row r="601" spans="1:24" x14ac:dyDescent="0.2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64"/>
        <v>C</v>
      </c>
      <c r="N601">
        <f>IF(J601="",MEDIAN(Fare),J601)</f>
        <v>7.2249999999999996</v>
      </c>
      <c r="O601" s="4">
        <f>IF(F601="",SUMIFS(Ave_Age,Pclass_Age,C601,Sex_Age,E601),F601)</f>
        <v>25.962263610315187</v>
      </c>
      <c r="P601">
        <f t="shared" si="65"/>
        <v>1</v>
      </c>
      <c r="Q601" t="str">
        <f t="shared" si="66"/>
        <v>M</v>
      </c>
      <c r="R601">
        <f t="shared" si="67"/>
        <v>1</v>
      </c>
      <c r="S601">
        <f t="shared" si="68"/>
        <v>1</v>
      </c>
      <c r="T601" t="s">
        <v>1754</v>
      </c>
      <c r="U601" t="str">
        <f>VLOOKUP(T601,Cleaning_title!$A$1:$B$20,2,)</f>
        <v>Mr</v>
      </c>
      <c r="V601" t="str">
        <f t="shared" si="69"/>
        <v xml:space="preserve">xxx </v>
      </c>
      <c r="W601" t="str">
        <f t="shared" si="70"/>
        <v xml:space="preserve">xxx </v>
      </c>
      <c r="X601" t="str">
        <f>VLOOKUP(W601,Cleaned_Ticket!$L$1:$M$37,2,FALSE)</f>
        <v xml:space="preserve">xxx </v>
      </c>
    </row>
    <row r="602" spans="1:24" x14ac:dyDescent="0.2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64"/>
        <v>C</v>
      </c>
      <c r="N602">
        <f>IF(J602="",MEDIAN(Fare),J602)</f>
        <v>56.929200000000002</v>
      </c>
      <c r="O602" s="4">
        <f>IF(F602="",SUMIFS(Ave_Age,Pclass_Age,C602,Sex_Age,E602),F602)</f>
        <v>49</v>
      </c>
      <c r="P602">
        <f t="shared" si="65"/>
        <v>1</v>
      </c>
      <c r="Q602" t="str">
        <f t="shared" si="66"/>
        <v>A</v>
      </c>
      <c r="R602">
        <f t="shared" si="67"/>
        <v>2</v>
      </c>
      <c r="S602">
        <f t="shared" si="68"/>
        <v>0</v>
      </c>
      <c r="T602" t="s">
        <v>1769</v>
      </c>
      <c r="U602" t="str">
        <f>VLOOKUP(T602,Cleaning_title!$A$1:$B$20,2,)</f>
        <v>Royalty</v>
      </c>
      <c r="V602" t="str">
        <f t="shared" si="69"/>
        <v>PC 17485</v>
      </c>
      <c r="W602" t="str">
        <f t="shared" si="70"/>
        <v xml:space="preserve">PC </v>
      </c>
      <c r="X602" t="str">
        <f>VLOOKUP(W602,Cleaned_Ticket!$L$1:$M$37,2,FALSE)</f>
        <v xml:space="preserve">PC </v>
      </c>
    </row>
    <row r="603" spans="1:24" x14ac:dyDescent="0.2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64"/>
        <v>S</v>
      </c>
      <c r="N603">
        <f>IF(J603="",MEDIAN(Fare),J603)</f>
        <v>27</v>
      </c>
      <c r="O603" s="4">
        <f>IF(F603="",SUMIFS(Ave_Age,Pclass_Age,C603,Sex_Age,E603),F603)</f>
        <v>24</v>
      </c>
      <c r="P603">
        <f t="shared" si="65"/>
        <v>0</v>
      </c>
      <c r="Q603" t="str">
        <f t="shared" si="66"/>
        <v>M</v>
      </c>
      <c r="R603">
        <f t="shared" si="67"/>
        <v>4</v>
      </c>
      <c r="S603">
        <f t="shared" si="68"/>
        <v>0</v>
      </c>
      <c r="T603" t="s">
        <v>1755</v>
      </c>
      <c r="U603" t="str">
        <f>VLOOKUP(T603,Cleaning_title!$A$1:$B$20,2,)</f>
        <v>Mrs</v>
      </c>
      <c r="V603" t="str">
        <f t="shared" si="69"/>
        <v xml:space="preserve">xxx </v>
      </c>
      <c r="W603" t="str">
        <f t="shared" si="70"/>
        <v xml:space="preserve">xxx </v>
      </c>
      <c r="X603" t="str">
        <f>VLOOKUP(W603,Cleaned_Ticket!$L$1:$M$37,2,FALSE)</f>
        <v xml:space="preserve">xxx </v>
      </c>
    </row>
    <row r="604" spans="1:24" x14ac:dyDescent="0.2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64"/>
        <v>S</v>
      </c>
      <c r="N604">
        <f>IF(J604="",MEDIAN(Fare),J604)</f>
        <v>7.8958000000000004</v>
      </c>
      <c r="O604" s="4">
        <f>IF(F604="",SUMIFS(Ave_Age,Pclass_Age,C604,Sex_Age,E604),F604)</f>
        <v>25.962263610315187</v>
      </c>
      <c r="P604">
        <f t="shared" si="65"/>
        <v>1</v>
      </c>
      <c r="Q604" t="str">
        <f t="shared" si="66"/>
        <v>M</v>
      </c>
      <c r="R604">
        <f t="shared" si="67"/>
        <v>1</v>
      </c>
      <c r="S604">
        <f t="shared" si="68"/>
        <v>1</v>
      </c>
      <c r="T604" t="s">
        <v>1754</v>
      </c>
      <c r="U604" t="str">
        <f>VLOOKUP(T604,Cleaning_title!$A$1:$B$20,2,)</f>
        <v>Mr</v>
      </c>
      <c r="V604" t="str">
        <f t="shared" si="69"/>
        <v xml:space="preserve">xxx </v>
      </c>
      <c r="W604" t="str">
        <f t="shared" si="70"/>
        <v xml:space="preserve">xxx </v>
      </c>
      <c r="X604" t="str">
        <f>VLOOKUP(W604,Cleaned_Ticket!$L$1:$M$37,2,FALSE)</f>
        <v xml:space="preserve">xxx </v>
      </c>
    </row>
    <row r="605" spans="1:24" x14ac:dyDescent="0.2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64"/>
        <v>S</v>
      </c>
      <c r="N605">
        <f>IF(J605="",MEDIAN(Fare),J605)</f>
        <v>42.4</v>
      </c>
      <c r="O605" s="4">
        <f>IF(F605="",SUMIFS(Ave_Age,Pclass_Age,C605,Sex_Age,E605),F605)</f>
        <v>41.029271523178807</v>
      </c>
      <c r="P605">
        <f t="shared" si="65"/>
        <v>1</v>
      </c>
      <c r="Q605" t="str">
        <f t="shared" si="66"/>
        <v>M</v>
      </c>
      <c r="R605">
        <f t="shared" si="67"/>
        <v>1</v>
      </c>
      <c r="S605">
        <f t="shared" si="68"/>
        <v>1</v>
      </c>
      <c r="T605" t="s">
        <v>1754</v>
      </c>
      <c r="U605" t="str">
        <f>VLOOKUP(T605,Cleaning_title!$A$1:$B$20,2,)</f>
        <v>Mr</v>
      </c>
      <c r="V605" t="str">
        <f t="shared" si="69"/>
        <v xml:space="preserve">xxx </v>
      </c>
      <c r="W605" t="str">
        <f t="shared" si="70"/>
        <v xml:space="preserve">xxx </v>
      </c>
      <c r="X605" t="str">
        <f>VLOOKUP(W605,Cleaned_Ticket!$L$1:$M$37,2,FALSE)</f>
        <v xml:space="preserve">xxx </v>
      </c>
    </row>
    <row r="606" spans="1:24" x14ac:dyDescent="0.2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64"/>
        <v>S</v>
      </c>
      <c r="N606">
        <f>IF(J606="",MEDIAN(Fare),J606)</f>
        <v>8.0500000000000007</v>
      </c>
      <c r="O606" s="4">
        <f>IF(F606="",SUMIFS(Ave_Age,Pclass_Age,C606,Sex_Age,E606),F606)</f>
        <v>44</v>
      </c>
      <c r="P606">
        <f t="shared" si="65"/>
        <v>1</v>
      </c>
      <c r="Q606" t="str">
        <f t="shared" si="66"/>
        <v>M</v>
      </c>
      <c r="R606">
        <f t="shared" si="67"/>
        <v>1</v>
      </c>
      <c r="S606">
        <f t="shared" si="68"/>
        <v>1</v>
      </c>
      <c r="T606" t="s">
        <v>1754</v>
      </c>
      <c r="U606" t="str">
        <f>VLOOKUP(T606,Cleaning_title!$A$1:$B$20,2,)</f>
        <v>Mr</v>
      </c>
      <c r="V606" t="str">
        <f t="shared" si="69"/>
        <v xml:space="preserve">xxx </v>
      </c>
      <c r="W606" t="str">
        <f t="shared" si="70"/>
        <v xml:space="preserve">xxx </v>
      </c>
      <c r="X606" t="str">
        <f>VLOOKUP(W606,Cleaned_Ticket!$L$1:$M$37,2,FALSE)</f>
        <v xml:space="preserve">xxx </v>
      </c>
    </row>
    <row r="607" spans="1:24" x14ac:dyDescent="0.2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64"/>
        <v>C</v>
      </c>
      <c r="N607">
        <f>IF(J607="",MEDIAN(Fare),J607)</f>
        <v>26.55</v>
      </c>
      <c r="O607" s="4">
        <f>IF(F607="",SUMIFS(Ave_Age,Pclass_Age,C607,Sex_Age,E607),F607)</f>
        <v>35</v>
      </c>
      <c r="P607">
        <f t="shared" si="65"/>
        <v>1</v>
      </c>
      <c r="Q607" t="str">
        <f t="shared" si="66"/>
        <v>M</v>
      </c>
      <c r="R607">
        <f t="shared" si="67"/>
        <v>1</v>
      </c>
      <c r="S607">
        <f t="shared" si="68"/>
        <v>1</v>
      </c>
      <c r="T607" t="s">
        <v>1754</v>
      </c>
      <c r="U607" t="str">
        <f>VLOOKUP(T607,Cleaning_title!$A$1:$B$20,2,)</f>
        <v>Mr</v>
      </c>
      <c r="V607" t="str">
        <f t="shared" si="69"/>
        <v xml:space="preserve">xxx </v>
      </c>
      <c r="W607" t="str">
        <f t="shared" si="70"/>
        <v xml:space="preserve">xxx </v>
      </c>
      <c r="X607" t="str">
        <f>VLOOKUP(W607,Cleaned_Ticket!$L$1:$M$37,2,FALSE)</f>
        <v xml:space="preserve">xxx </v>
      </c>
    </row>
    <row r="608" spans="1:24" x14ac:dyDescent="0.2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64"/>
        <v>S</v>
      </c>
      <c r="N608">
        <f>IF(J608="",MEDIAN(Fare),J608)</f>
        <v>15.55</v>
      </c>
      <c r="O608" s="4">
        <f>IF(F608="",SUMIFS(Ave_Age,Pclass_Age,C608,Sex_Age,E608),F608)</f>
        <v>36</v>
      </c>
      <c r="P608">
        <f t="shared" si="65"/>
        <v>1</v>
      </c>
      <c r="Q608" t="str">
        <f t="shared" si="66"/>
        <v>M</v>
      </c>
      <c r="R608">
        <f t="shared" si="67"/>
        <v>2</v>
      </c>
      <c r="S608">
        <f t="shared" si="68"/>
        <v>0</v>
      </c>
      <c r="T608" t="s">
        <v>1754</v>
      </c>
      <c r="U608" t="str">
        <f>VLOOKUP(T608,Cleaning_title!$A$1:$B$20,2,)</f>
        <v>Mr</v>
      </c>
      <c r="V608" t="str">
        <f t="shared" si="69"/>
        <v xml:space="preserve">xxx </v>
      </c>
      <c r="W608" t="str">
        <f t="shared" si="70"/>
        <v xml:space="preserve">xxx </v>
      </c>
      <c r="X608" t="str">
        <f>VLOOKUP(W608,Cleaned_Ticket!$L$1:$M$37,2,FALSE)</f>
        <v xml:space="preserve">xxx </v>
      </c>
    </row>
    <row r="609" spans="1:24" x14ac:dyDescent="0.2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64"/>
        <v>S</v>
      </c>
      <c r="N609">
        <f>IF(J609="",MEDIAN(Fare),J609)</f>
        <v>7.8958000000000004</v>
      </c>
      <c r="O609" s="4">
        <f>IF(F609="",SUMIFS(Ave_Age,Pclass_Age,C609,Sex_Age,E609),F609)</f>
        <v>30</v>
      </c>
      <c r="P609">
        <f t="shared" si="65"/>
        <v>1</v>
      </c>
      <c r="Q609" t="str">
        <f t="shared" si="66"/>
        <v>M</v>
      </c>
      <c r="R609">
        <f t="shared" si="67"/>
        <v>1</v>
      </c>
      <c r="S609">
        <f t="shared" si="68"/>
        <v>1</v>
      </c>
      <c r="T609" t="s">
        <v>1754</v>
      </c>
      <c r="U609" t="str">
        <f>VLOOKUP(T609,Cleaning_title!$A$1:$B$20,2,)</f>
        <v>Mr</v>
      </c>
      <c r="V609" t="str">
        <f t="shared" si="69"/>
        <v xml:space="preserve">xxx </v>
      </c>
      <c r="W609" t="str">
        <f t="shared" si="70"/>
        <v xml:space="preserve">xxx </v>
      </c>
      <c r="X609" t="str">
        <f>VLOOKUP(W609,Cleaned_Ticket!$L$1:$M$37,2,FALSE)</f>
        <v xml:space="preserve">xxx </v>
      </c>
    </row>
    <row r="610" spans="1:24" x14ac:dyDescent="0.2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64"/>
        <v>S</v>
      </c>
      <c r="N610">
        <f>IF(J610="",MEDIAN(Fare),J610)</f>
        <v>30.5</v>
      </c>
      <c r="O610" s="4">
        <f>IF(F610="",SUMIFS(Ave_Age,Pclass_Age,C610,Sex_Age,E610),F610)</f>
        <v>27</v>
      </c>
      <c r="P610">
        <f t="shared" si="65"/>
        <v>1</v>
      </c>
      <c r="Q610" t="str">
        <f t="shared" si="66"/>
        <v>M</v>
      </c>
      <c r="R610">
        <f t="shared" si="67"/>
        <v>1</v>
      </c>
      <c r="S610">
        <f t="shared" si="68"/>
        <v>1</v>
      </c>
      <c r="T610" t="s">
        <v>1754</v>
      </c>
      <c r="U610" t="str">
        <f>VLOOKUP(T610,Cleaning_title!$A$1:$B$20,2,)</f>
        <v>Mr</v>
      </c>
      <c r="V610" t="str">
        <f t="shared" si="69"/>
        <v xml:space="preserve">xxx </v>
      </c>
      <c r="W610" t="str">
        <f t="shared" si="70"/>
        <v xml:space="preserve">xxx </v>
      </c>
      <c r="X610" t="str">
        <f>VLOOKUP(W610,Cleaned_Ticket!$L$1:$M$37,2,FALSE)</f>
        <v xml:space="preserve">xxx </v>
      </c>
    </row>
    <row r="611" spans="1:24" x14ac:dyDescent="0.2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64"/>
        <v>C</v>
      </c>
      <c r="N611">
        <f>IF(J611="",MEDIAN(Fare),J611)</f>
        <v>41.5792</v>
      </c>
      <c r="O611" s="4">
        <f>IF(F611="",SUMIFS(Ave_Age,Pclass_Age,C611,Sex_Age,E611),F611)</f>
        <v>22</v>
      </c>
      <c r="P611">
        <f t="shared" si="65"/>
        <v>0</v>
      </c>
      <c r="Q611" t="str">
        <f t="shared" si="66"/>
        <v>M</v>
      </c>
      <c r="R611">
        <f t="shared" si="67"/>
        <v>4</v>
      </c>
      <c r="S611">
        <f t="shared" si="68"/>
        <v>0</v>
      </c>
      <c r="T611" t="s">
        <v>1755</v>
      </c>
      <c r="U611" t="str">
        <f>VLOOKUP(T611,Cleaning_title!$A$1:$B$20,2,)</f>
        <v>Mrs</v>
      </c>
      <c r="V611" t="str">
        <f t="shared" si="69"/>
        <v>SCParis 2123</v>
      </c>
      <c r="W611" t="str">
        <f t="shared" si="70"/>
        <v xml:space="preserve">SCParis </v>
      </c>
      <c r="X611" t="str">
        <f>VLOOKUP(W611,Cleaned_Ticket!$L$1:$M$37,2,FALSE)</f>
        <v xml:space="preserve">SCParis </v>
      </c>
    </row>
    <row r="612" spans="1:24" x14ac:dyDescent="0.2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64"/>
        <v>S</v>
      </c>
      <c r="N612">
        <f>IF(J612="",MEDIAN(Fare),J612)</f>
        <v>153.46250000000001</v>
      </c>
      <c r="O612" s="4">
        <f>IF(F612="",SUMIFS(Ave_Age,Pclass_Age,C612,Sex_Age,E612),F612)</f>
        <v>40</v>
      </c>
      <c r="P612">
        <f t="shared" si="65"/>
        <v>0</v>
      </c>
      <c r="Q612" t="str">
        <f t="shared" si="66"/>
        <v>C</v>
      </c>
      <c r="R612">
        <f t="shared" si="67"/>
        <v>1</v>
      </c>
      <c r="S612">
        <f t="shared" si="68"/>
        <v>1</v>
      </c>
      <c r="T612" t="s">
        <v>1756</v>
      </c>
      <c r="U612" t="str">
        <f>VLOOKUP(T612,Cleaning_title!$A$1:$B$20,2,)</f>
        <v>Miss</v>
      </c>
      <c r="V612" t="str">
        <f t="shared" si="69"/>
        <v>PC 17582</v>
      </c>
      <c r="W612" t="str">
        <f t="shared" si="70"/>
        <v xml:space="preserve">PC </v>
      </c>
      <c r="X612" t="str">
        <f>VLOOKUP(W612,Cleaned_Ticket!$L$1:$M$37,2,FALSE)</f>
        <v xml:space="preserve">PC </v>
      </c>
    </row>
    <row r="613" spans="1:24" x14ac:dyDescent="0.2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64"/>
        <v>S</v>
      </c>
      <c r="N613">
        <f>IF(J613="",MEDIAN(Fare),J613)</f>
        <v>31.274999999999999</v>
      </c>
      <c r="O613" s="4">
        <f>IF(F613="",SUMIFS(Ave_Age,Pclass_Age,C613,Sex_Age,E613),F613)</f>
        <v>39</v>
      </c>
      <c r="P613">
        <f t="shared" si="65"/>
        <v>0</v>
      </c>
      <c r="Q613" t="str">
        <f t="shared" si="66"/>
        <v>M</v>
      </c>
      <c r="R613">
        <f t="shared" si="67"/>
        <v>7</v>
      </c>
      <c r="S613">
        <f t="shared" si="68"/>
        <v>0</v>
      </c>
      <c r="T613" t="s">
        <v>1755</v>
      </c>
      <c r="U613" t="str">
        <f>VLOOKUP(T613,Cleaning_title!$A$1:$B$20,2,)</f>
        <v>Mrs</v>
      </c>
      <c r="V613" t="str">
        <f t="shared" si="69"/>
        <v xml:space="preserve">xxx </v>
      </c>
      <c r="W613" t="str">
        <f t="shared" si="70"/>
        <v xml:space="preserve">xxx </v>
      </c>
      <c r="X613" t="str">
        <f>VLOOKUP(W613,Cleaned_Ticket!$L$1:$M$37,2,FALSE)</f>
        <v xml:space="preserve">xxx </v>
      </c>
    </row>
    <row r="614" spans="1:24" x14ac:dyDescent="0.2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64"/>
        <v>S</v>
      </c>
      <c r="N614">
        <f>IF(J614="",MEDIAN(Fare),J614)</f>
        <v>7.05</v>
      </c>
      <c r="O614" s="4">
        <f>IF(F614="",SUMIFS(Ave_Age,Pclass_Age,C614,Sex_Age,E614),F614)</f>
        <v>25.962263610315187</v>
      </c>
      <c r="P614">
        <f t="shared" si="65"/>
        <v>1</v>
      </c>
      <c r="Q614" t="str">
        <f t="shared" si="66"/>
        <v>M</v>
      </c>
      <c r="R614">
        <f t="shared" si="67"/>
        <v>1</v>
      </c>
      <c r="S614">
        <f t="shared" si="68"/>
        <v>1</v>
      </c>
      <c r="T614" t="s">
        <v>1754</v>
      </c>
      <c r="U614" t="str">
        <f>VLOOKUP(T614,Cleaning_title!$A$1:$B$20,2,)</f>
        <v>Mr</v>
      </c>
      <c r="V614" t="str">
        <f t="shared" si="69"/>
        <v>SOTONOQ 3101305</v>
      </c>
      <c r="W614" t="str">
        <f t="shared" si="70"/>
        <v xml:space="preserve">SOTONOQ </v>
      </c>
      <c r="X614" t="str">
        <f>VLOOKUP(W614,Cleaned_Ticket!$L$1:$M$37,2,FALSE)</f>
        <v xml:space="preserve">SOTONOQ </v>
      </c>
    </row>
    <row r="615" spans="1:24" x14ac:dyDescent="0.2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64"/>
        <v>Q</v>
      </c>
      <c r="N615">
        <f>IF(J615="",MEDIAN(Fare),J615)</f>
        <v>15.5</v>
      </c>
      <c r="O615" s="4">
        <f>IF(F615="",SUMIFS(Ave_Age,Pclass_Age,C615,Sex_Age,E615),F615)</f>
        <v>22.185328947368422</v>
      </c>
      <c r="P615">
        <f t="shared" si="65"/>
        <v>0</v>
      </c>
      <c r="Q615" t="str">
        <f t="shared" si="66"/>
        <v>M</v>
      </c>
      <c r="R615">
        <f t="shared" si="67"/>
        <v>2</v>
      </c>
      <c r="S615">
        <f t="shared" si="68"/>
        <v>0</v>
      </c>
      <c r="T615" t="s">
        <v>1756</v>
      </c>
      <c r="U615" t="str">
        <f>VLOOKUP(T615,Cleaning_title!$A$1:$B$20,2,)</f>
        <v>Miss</v>
      </c>
      <c r="V615" t="str">
        <f t="shared" si="69"/>
        <v xml:space="preserve">xxx </v>
      </c>
      <c r="W615" t="str">
        <f t="shared" si="70"/>
        <v xml:space="preserve">xxx </v>
      </c>
      <c r="X615" t="str">
        <f>VLOOKUP(W615,Cleaned_Ticket!$L$1:$M$37,2,FALSE)</f>
        <v xml:space="preserve">xxx </v>
      </c>
    </row>
    <row r="616" spans="1:24" x14ac:dyDescent="0.2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64"/>
        <v>Q</v>
      </c>
      <c r="N616">
        <f>IF(J616="",MEDIAN(Fare),J616)</f>
        <v>7.75</v>
      </c>
      <c r="O616" s="4">
        <f>IF(F616="",SUMIFS(Ave_Age,Pclass_Age,C616,Sex_Age,E616),F616)</f>
        <v>25.962263610315187</v>
      </c>
      <c r="P616">
        <f t="shared" si="65"/>
        <v>1</v>
      </c>
      <c r="Q616" t="str">
        <f t="shared" si="66"/>
        <v>M</v>
      </c>
      <c r="R616">
        <f t="shared" si="67"/>
        <v>1</v>
      </c>
      <c r="S616">
        <f t="shared" si="68"/>
        <v>1</v>
      </c>
      <c r="T616" t="s">
        <v>1754</v>
      </c>
      <c r="U616" t="str">
        <f>VLOOKUP(T616,Cleaning_title!$A$1:$B$20,2,)</f>
        <v>Mr</v>
      </c>
      <c r="V616" t="str">
        <f t="shared" si="69"/>
        <v xml:space="preserve">xxx </v>
      </c>
      <c r="W616" t="str">
        <f t="shared" si="70"/>
        <v xml:space="preserve">xxx </v>
      </c>
      <c r="X616" t="str">
        <f>VLOOKUP(W616,Cleaned_Ticket!$L$1:$M$37,2,FALSE)</f>
        <v xml:space="preserve">xxx </v>
      </c>
    </row>
    <row r="617" spans="1:24" x14ac:dyDescent="0.2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64"/>
        <v>S</v>
      </c>
      <c r="N617">
        <f>IF(J617="",MEDIAN(Fare),J617)</f>
        <v>8.0500000000000007</v>
      </c>
      <c r="O617" s="4">
        <f>IF(F617="",SUMIFS(Ave_Age,Pclass_Age,C617,Sex_Age,E617),F617)</f>
        <v>35</v>
      </c>
      <c r="P617">
        <f t="shared" si="65"/>
        <v>1</v>
      </c>
      <c r="Q617" t="str">
        <f t="shared" si="66"/>
        <v>M</v>
      </c>
      <c r="R617">
        <f t="shared" si="67"/>
        <v>1</v>
      </c>
      <c r="S617">
        <f t="shared" si="68"/>
        <v>1</v>
      </c>
      <c r="T617" t="s">
        <v>1754</v>
      </c>
      <c r="U617" t="str">
        <f>VLOOKUP(T617,Cleaning_title!$A$1:$B$20,2,)</f>
        <v>Mr</v>
      </c>
      <c r="V617" t="str">
        <f t="shared" si="69"/>
        <v xml:space="preserve">xxx </v>
      </c>
      <c r="W617" t="str">
        <f t="shared" si="70"/>
        <v xml:space="preserve">xxx </v>
      </c>
      <c r="X617" t="str">
        <f>VLOOKUP(W617,Cleaned_Ticket!$L$1:$M$37,2,FALSE)</f>
        <v xml:space="preserve">xxx </v>
      </c>
    </row>
    <row r="618" spans="1:24" x14ac:dyDescent="0.2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64"/>
        <v>S</v>
      </c>
      <c r="N618">
        <f>IF(J618="",MEDIAN(Fare),J618)</f>
        <v>65</v>
      </c>
      <c r="O618" s="4">
        <f>IF(F618="",SUMIFS(Ave_Age,Pclass_Age,C618,Sex_Age,E618),F618)</f>
        <v>24</v>
      </c>
      <c r="P618">
        <f t="shared" si="65"/>
        <v>0</v>
      </c>
      <c r="Q618" t="str">
        <f t="shared" si="66"/>
        <v>M</v>
      </c>
      <c r="R618">
        <f t="shared" si="67"/>
        <v>4</v>
      </c>
      <c r="S618">
        <f t="shared" si="68"/>
        <v>0</v>
      </c>
      <c r="T618" t="s">
        <v>1756</v>
      </c>
      <c r="U618" t="str">
        <f>VLOOKUP(T618,Cleaning_title!$A$1:$B$20,2,)</f>
        <v>Miss</v>
      </c>
      <c r="V618" t="str">
        <f t="shared" si="69"/>
        <v xml:space="preserve">xxx </v>
      </c>
      <c r="W618" t="str">
        <f t="shared" si="70"/>
        <v xml:space="preserve">xxx </v>
      </c>
      <c r="X618" t="str">
        <f>VLOOKUP(W618,Cleaned_Ticket!$L$1:$M$37,2,FALSE)</f>
        <v xml:space="preserve">xxx </v>
      </c>
    </row>
    <row r="619" spans="1:24" x14ac:dyDescent="0.2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64"/>
        <v>S</v>
      </c>
      <c r="N619">
        <f>IF(J619="",MEDIAN(Fare),J619)</f>
        <v>14.4</v>
      </c>
      <c r="O619" s="4">
        <f>IF(F619="",SUMIFS(Ave_Age,Pclass_Age,C619,Sex_Age,E619),F619)</f>
        <v>34</v>
      </c>
      <c r="P619">
        <f t="shared" si="65"/>
        <v>1</v>
      </c>
      <c r="Q619" t="str">
        <f t="shared" si="66"/>
        <v>M</v>
      </c>
      <c r="R619">
        <f t="shared" si="67"/>
        <v>3</v>
      </c>
      <c r="S619">
        <f t="shared" si="68"/>
        <v>0</v>
      </c>
      <c r="T619" t="s">
        <v>1754</v>
      </c>
      <c r="U619" t="str">
        <f>VLOOKUP(T619,Cleaning_title!$A$1:$B$20,2,)</f>
        <v>Mr</v>
      </c>
      <c r="V619" t="str">
        <f t="shared" si="69"/>
        <v xml:space="preserve">xxx </v>
      </c>
      <c r="W619" t="str">
        <f t="shared" si="70"/>
        <v xml:space="preserve">xxx </v>
      </c>
      <c r="X619" t="str">
        <f>VLOOKUP(W619,Cleaned_Ticket!$L$1:$M$37,2,FALSE)</f>
        <v xml:space="preserve">xxx </v>
      </c>
    </row>
    <row r="620" spans="1:24" x14ac:dyDescent="0.2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64"/>
        <v>S</v>
      </c>
      <c r="N620">
        <f>IF(J620="",MEDIAN(Fare),J620)</f>
        <v>16.100000000000001</v>
      </c>
      <c r="O620" s="4">
        <f>IF(F620="",SUMIFS(Ave_Age,Pclass_Age,C620,Sex_Age,E620),F620)</f>
        <v>26</v>
      </c>
      <c r="P620">
        <f t="shared" si="65"/>
        <v>0</v>
      </c>
      <c r="Q620" t="str">
        <f t="shared" si="66"/>
        <v>M</v>
      </c>
      <c r="R620">
        <f t="shared" si="67"/>
        <v>2</v>
      </c>
      <c r="S620">
        <f t="shared" si="68"/>
        <v>0</v>
      </c>
      <c r="T620" t="s">
        <v>1755</v>
      </c>
      <c r="U620" t="str">
        <f>VLOOKUP(T620,Cleaning_title!$A$1:$B$20,2,)</f>
        <v>Mrs</v>
      </c>
      <c r="V620" t="str">
        <f t="shared" si="69"/>
        <v>A5 3336</v>
      </c>
      <c r="W620" t="str">
        <f t="shared" si="70"/>
        <v xml:space="preserve">A5 </v>
      </c>
      <c r="X620" t="str">
        <f>VLOOKUP(W620,Cleaned_Ticket!$L$1:$M$37,2,FALSE)</f>
        <v xml:space="preserve">A5 </v>
      </c>
    </row>
    <row r="621" spans="1:24" x14ac:dyDescent="0.2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64"/>
        <v>S</v>
      </c>
      <c r="N621">
        <f>IF(J621="",MEDIAN(Fare),J621)</f>
        <v>39</v>
      </c>
      <c r="O621" s="4">
        <f>IF(F621="",SUMIFS(Ave_Age,Pclass_Age,C621,Sex_Age,E621),F621)</f>
        <v>4</v>
      </c>
      <c r="P621">
        <f t="shared" si="65"/>
        <v>0</v>
      </c>
      <c r="Q621" t="str">
        <f t="shared" si="66"/>
        <v>F</v>
      </c>
      <c r="R621">
        <f t="shared" si="67"/>
        <v>4</v>
      </c>
      <c r="S621">
        <f t="shared" si="68"/>
        <v>0</v>
      </c>
      <c r="T621" t="s">
        <v>1756</v>
      </c>
      <c r="U621" t="str">
        <f>VLOOKUP(T621,Cleaning_title!$A$1:$B$20,2,)</f>
        <v>Miss</v>
      </c>
      <c r="V621" t="str">
        <f t="shared" si="69"/>
        <v xml:space="preserve">xxx </v>
      </c>
      <c r="W621" t="str">
        <f t="shared" si="70"/>
        <v xml:space="preserve">xxx </v>
      </c>
      <c r="X621" t="str">
        <f>VLOOKUP(W621,Cleaned_Ticket!$L$1:$M$37,2,FALSE)</f>
        <v xml:space="preserve">xxx </v>
      </c>
    </row>
    <row r="622" spans="1:24" x14ac:dyDescent="0.2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64"/>
        <v>S</v>
      </c>
      <c r="N622">
        <f>IF(J622="",MEDIAN(Fare),J622)</f>
        <v>10.5</v>
      </c>
      <c r="O622" s="4">
        <f>IF(F622="",SUMIFS(Ave_Age,Pclass_Age,C622,Sex_Age,E622),F622)</f>
        <v>26</v>
      </c>
      <c r="P622">
        <f t="shared" si="65"/>
        <v>1</v>
      </c>
      <c r="Q622" t="str">
        <f t="shared" si="66"/>
        <v>M</v>
      </c>
      <c r="R622">
        <f t="shared" si="67"/>
        <v>1</v>
      </c>
      <c r="S622">
        <f t="shared" si="68"/>
        <v>1</v>
      </c>
      <c r="T622" t="s">
        <v>1754</v>
      </c>
      <c r="U622" t="str">
        <f>VLOOKUP(T622,Cleaning_title!$A$1:$B$20,2,)</f>
        <v>Mr</v>
      </c>
      <c r="V622" t="str">
        <f t="shared" si="69"/>
        <v xml:space="preserve">xxx </v>
      </c>
      <c r="W622" t="str">
        <f t="shared" si="70"/>
        <v xml:space="preserve">xxx </v>
      </c>
      <c r="X622" t="str">
        <f>VLOOKUP(W622,Cleaned_Ticket!$L$1:$M$37,2,FALSE)</f>
        <v xml:space="preserve">xxx </v>
      </c>
    </row>
    <row r="623" spans="1:24" x14ac:dyDescent="0.2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64"/>
        <v>C</v>
      </c>
      <c r="N623">
        <f>IF(J623="",MEDIAN(Fare),J623)</f>
        <v>14.4542</v>
      </c>
      <c r="O623" s="4">
        <f>IF(F623="",SUMIFS(Ave_Age,Pclass_Age,C623,Sex_Age,E623),F623)</f>
        <v>27</v>
      </c>
      <c r="P623">
        <f t="shared" si="65"/>
        <v>1</v>
      </c>
      <c r="Q623" t="str">
        <f t="shared" si="66"/>
        <v>M</v>
      </c>
      <c r="R623">
        <f t="shared" si="67"/>
        <v>2</v>
      </c>
      <c r="S623">
        <f t="shared" si="68"/>
        <v>0</v>
      </c>
      <c r="T623" t="s">
        <v>1754</v>
      </c>
      <c r="U623" t="str">
        <f>VLOOKUP(T623,Cleaning_title!$A$1:$B$20,2,)</f>
        <v>Mr</v>
      </c>
      <c r="V623" t="str">
        <f t="shared" si="69"/>
        <v xml:space="preserve">xxx </v>
      </c>
      <c r="W623" t="str">
        <f t="shared" si="70"/>
        <v xml:space="preserve">xxx </v>
      </c>
      <c r="X623" t="str">
        <f>VLOOKUP(W623,Cleaned_Ticket!$L$1:$M$37,2,FALSE)</f>
        <v xml:space="preserve">xxx </v>
      </c>
    </row>
    <row r="624" spans="1:24" x14ac:dyDescent="0.2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64"/>
        <v>S</v>
      </c>
      <c r="N624">
        <f>IF(J624="",MEDIAN(Fare),J624)</f>
        <v>52.554200000000002</v>
      </c>
      <c r="O624" s="4">
        <f>IF(F624="",SUMIFS(Ave_Age,Pclass_Age,C624,Sex_Age,E624),F624)</f>
        <v>42</v>
      </c>
      <c r="P624">
        <f t="shared" si="65"/>
        <v>1</v>
      </c>
      <c r="Q624" t="str">
        <f t="shared" si="66"/>
        <v>D</v>
      </c>
      <c r="R624">
        <f t="shared" si="67"/>
        <v>2</v>
      </c>
      <c r="S624">
        <f t="shared" si="68"/>
        <v>0</v>
      </c>
      <c r="T624" t="s">
        <v>1754</v>
      </c>
      <c r="U624" t="str">
        <f>VLOOKUP(T624,Cleaning_title!$A$1:$B$20,2,)</f>
        <v>Mr</v>
      </c>
      <c r="V624" t="str">
        <f t="shared" si="69"/>
        <v xml:space="preserve">xxx </v>
      </c>
      <c r="W624" t="str">
        <f t="shared" si="70"/>
        <v xml:space="preserve">xxx </v>
      </c>
      <c r="X624" t="str">
        <f>VLOOKUP(W624,Cleaned_Ticket!$L$1:$M$37,2,FALSE)</f>
        <v xml:space="preserve">xxx </v>
      </c>
    </row>
    <row r="625" spans="1:24" x14ac:dyDescent="0.2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64"/>
        <v>C</v>
      </c>
      <c r="N625">
        <f>IF(J625="",MEDIAN(Fare),J625)</f>
        <v>15.7417</v>
      </c>
      <c r="O625" s="4">
        <f>IF(F625="",SUMIFS(Ave_Age,Pclass_Age,C625,Sex_Age,E625),F625)</f>
        <v>20</v>
      </c>
      <c r="P625">
        <f t="shared" si="65"/>
        <v>1</v>
      </c>
      <c r="Q625" t="str">
        <f t="shared" si="66"/>
        <v>M</v>
      </c>
      <c r="R625">
        <f t="shared" si="67"/>
        <v>3</v>
      </c>
      <c r="S625">
        <f t="shared" si="68"/>
        <v>0</v>
      </c>
      <c r="T625" t="s">
        <v>1754</v>
      </c>
      <c r="U625" t="str">
        <f>VLOOKUP(T625,Cleaning_title!$A$1:$B$20,2,)</f>
        <v>Mr</v>
      </c>
      <c r="V625" t="str">
        <f t="shared" si="69"/>
        <v xml:space="preserve">xxx </v>
      </c>
      <c r="W625" t="str">
        <f t="shared" si="70"/>
        <v xml:space="preserve">xxx </v>
      </c>
      <c r="X625" t="str">
        <f>VLOOKUP(W625,Cleaned_Ticket!$L$1:$M$37,2,FALSE)</f>
        <v xml:space="preserve">xxx </v>
      </c>
    </row>
    <row r="626" spans="1:24" x14ac:dyDescent="0.2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64"/>
        <v>S</v>
      </c>
      <c r="N626">
        <f>IF(J626="",MEDIAN(Fare),J626)</f>
        <v>7.8541999999999996</v>
      </c>
      <c r="O626" s="4">
        <f>IF(F626="",SUMIFS(Ave_Age,Pclass_Age,C626,Sex_Age,E626),F626)</f>
        <v>21</v>
      </c>
      <c r="P626">
        <f t="shared" si="65"/>
        <v>1</v>
      </c>
      <c r="Q626" t="str">
        <f t="shared" si="66"/>
        <v>M</v>
      </c>
      <c r="R626">
        <f t="shared" si="67"/>
        <v>1</v>
      </c>
      <c r="S626">
        <f t="shared" si="68"/>
        <v>1</v>
      </c>
      <c r="T626" t="s">
        <v>1754</v>
      </c>
      <c r="U626" t="str">
        <f>VLOOKUP(T626,Cleaning_title!$A$1:$B$20,2,)</f>
        <v>Mr</v>
      </c>
      <c r="V626" t="str">
        <f t="shared" si="69"/>
        <v xml:space="preserve">xxx </v>
      </c>
      <c r="W626" t="str">
        <f t="shared" si="70"/>
        <v xml:space="preserve">xxx </v>
      </c>
      <c r="X626" t="str">
        <f>VLOOKUP(W626,Cleaned_Ticket!$L$1:$M$37,2,FALSE)</f>
        <v xml:space="preserve">xxx </v>
      </c>
    </row>
    <row r="627" spans="1:24" x14ac:dyDescent="0.2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64"/>
        <v>S</v>
      </c>
      <c r="N627">
        <f>IF(J627="",MEDIAN(Fare),J627)</f>
        <v>16.100000000000001</v>
      </c>
      <c r="O627" s="4">
        <f>IF(F627="",SUMIFS(Ave_Age,Pclass_Age,C627,Sex_Age,E627),F627)</f>
        <v>21</v>
      </c>
      <c r="P627">
        <f t="shared" si="65"/>
        <v>1</v>
      </c>
      <c r="Q627" t="str">
        <f t="shared" si="66"/>
        <v>M</v>
      </c>
      <c r="R627">
        <f t="shared" si="67"/>
        <v>1</v>
      </c>
      <c r="S627">
        <f t="shared" si="68"/>
        <v>1</v>
      </c>
      <c r="T627" t="s">
        <v>1754</v>
      </c>
      <c r="U627" t="str">
        <f>VLOOKUP(T627,Cleaning_title!$A$1:$B$20,2,)</f>
        <v>Mr</v>
      </c>
      <c r="V627" t="str">
        <f t="shared" si="69"/>
        <v xml:space="preserve">xxx </v>
      </c>
      <c r="W627" t="str">
        <f t="shared" si="70"/>
        <v xml:space="preserve">xxx </v>
      </c>
      <c r="X627" t="str">
        <f>VLOOKUP(W627,Cleaned_Ticket!$L$1:$M$37,2,FALSE)</f>
        <v xml:space="preserve">xxx </v>
      </c>
    </row>
    <row r="628" spans="1:24" x14ac:dyDescent="0.2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64"/>
        <v>S</v>
      </c>
      <c r="N628">
        <f>IF(J628="",MEDIAN(Fare),J628)</f>
        <v>32.320799999999998</v>
      </c>
      <c r="O628" s="4">
        <f>IF(F628="",SUMIFS(Ave_Age,Pclass_Age,C628,Sex_Age,E628),F628)</f>
        <v>61</v>
      </c>
      <c r="P628">
        <f t="shared" si="65"/>
        <v>1</v>
      </c>
      <c r="Q628" t="str">
        <f t="shared" si="66"/>
        <v>D</v>
      </c>
      <c r="R628">
        <f t="shared" si="67"/>
        <v>1</v>
      </c>
      <c r="S628">
        <f t="shared" si="68"/>
        <v>1</v>
      </c>
      <c r="T628" t="s">
        <v>1754</v>
      </c>
      <c r="U628" t="str">
        <f>VLOOKUP(T628,Cleaning_title!$A$1:$B$20,2,)</f>
        <v>Mr</v>
      </c>
      <c r="V628" t="str">
        <f t="shared" si="69"/>
        <v xml:space="preserve">xxx </v>
      </c>
      <c r="W628" t="str">
        <f t="shared" si="70"/>
        <v xml:space="preserve">xxx </v>
      </c>
      <c r="X628" t="str">
        <f>VLOOKUP(W628,Cleaned_Ticket!$L$1:$M$37,2,FALSE)</f>
        <v xml:space="preserve">xxx </v>
      </c>
    </row>
    <row r="629" spans="1:24" x14ac:dyDescent="0.2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64"/>
        <v>Q</v>
      </c>
      <c r="N629">
        <f>IF(J629="",MEDIAN(Fare),J629)</f>
        <v>12.35</v>
      </c>
      <c r="O629" s="4">
        <f>IF(F629="",SUMIFS(Ave_Age,Pclass_Age,C629,Sex_Age,E629),F629)</f>
        <v>57</v>
      </c>
      <c r="P629">
        <f t="shared" si="65"/>
        <v>1</v>
      </c>
      <c r="Q629" t="str">
        <f t="shared" si="66"/>
        <v>M</v>
      </c>
      <c r="R629">
        <f t="shared" si="67"/>
        <v>1</v>
      </c>
      <c r="S629">
        <f t="shared" si="68"/>
        <v>1</v>
      </c>
      <c r="T629" t="s">
        <v>1759</v>
      </c>
      <c r="U629" t="str">
        <f>VLOOKUP(T629,Cleaning_title!$A$1:$B$20,2,)</f>
        <v>Royalty</v>
      </c>
      <c r="V629" t="str">
        <f t="shared" si="69"/>
        <v xml:space="preserve">xxx </v>
      </c>
      <c r="W629" t="str">
        <f t="shared" si="70"/>
        <v xml:space="preserve">xxx </v>
      </c>
      <c r="X629" t="str">
        <f>VLOOKUP(W629,Cleaned_Ticket!$L$1:$M$37,2,FALSE)</f>
        <v xml:space="preserve">xxx </v>
      </c>
    </row>
    <row r="630" spans="1:24" x14ac:dyDescent="0.2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64"/>
        <v>S</v>
      </c>
      <c r="N630">
        <f>IF(J630="",MEDIAN(Fare),J630)</f>
        <v>77.958299999999994</v>
      </c>
      <c r="O630" s="4">
        <f>IF(F630="",SUMIFS(Ave_Age,Pclass_Age,C630,Sex_Age,E630),F630)</f>
        <v>21</v>
      </c>
      <c r="P630">
        <f t="shared" si="65"/>
        <v>0</v>
      </c>
      <c r="Q630" t="str">
        <f t="shared" si="66"/>
        <v>D</v>
      </c>
      <c r="R630">
        <f t="shared" si="67"/>
        <v>1</v>
      </c>
      <c r="S630">
        <f t="shared" si="68"/>
        <v>1</v>
      </c>
      <c r="T630" t="s">
        <v>1756</v>
      </c>
      <c r="U630" t="str">
        <f>VLOOKUP(T630,Cleaning_title!$A$1:$B$20,2,)</f>
        <v>Miss</v>
      </c>
      <c r="V630" t="str">
        <f t="shared" si="69"/>
        <v xml:space="preserve">xxx </v>
      </c>
      <c r="W630" t="str">
        <f t="shared" si="70"/>
        <v xml:space="preserve">xxx </v>
      </c>
      <c r="X630" t="str">
        <f>VLOOKUP(W630,Cleaned_Ticket!$L$1:$M$37,2,FALSE)</f>
        <v xml:space="preserve">xxx </v>
      </c>
    </row>
    <row r="631" spans="1:24" x14ac:dyDescent="0.2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64"/>
        <v>S</v>
      </c>
      <c r="N631">
        <f>IF(J631="",MEDIAN(Fare),J631)</f>
        <v>7.8958000000000004</v>
      </c>
      <c r="O631" s="4">
        <f>IF(F631="",SUMIFS(Ave_Age,Pclass_Age,C631,Sex_Age,E631),F631)</f>
        <v>26</v>
      </c>
      <c r="P631">
        <f t="shared" si="65"/>
        <v>1</v>
      </c>
      <c r="Q631" t="str">
        <f t="shared" si="66"/>
        <v>M</v>
      </c>
      <c r="R631">
        <f t="shared" si="67"/>
        <v>1</v>
      </c>
      <c r="S631">
        <f t="shared" si="68"/>
        <v>1</v>
      </c>
      <c r="T631" t="s">
        <v>1754</v>
      </c>
      <c r="U631" t="str">
        <f>VLOOKUP(T631,Cleaning_title!$A$1:$B$20,2,)</f>
        <v>Mr</v>
      </c>
      <c r="V631" t="str">
        <f t="shared" si="69"/>
        <v xml:space="preserve">xxx </v>
      </c>
      <c r="W631" t="str">
        <f t="shared" si="70"/>
        <v xml:space="preserve">xxx </v>
      </c>
      <c r="X631" t="str">
        <f>VLOOKUP(W631,Cleaned_Ticket!$L$1:$M$37,2,FALSE)</f>
        <v xml:space="preserve">xxx </v>
      </c>
    </row>
    <row r="632" spans="1:24" x14ac:dyDescent="0.2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64"/>
        <v>Q</v>
      </c>
      <c r="N632">
        <f>IF(J632="",MEDIAN(Fare),J632)</f>
        <v>7.7332999999999998</v>
      </c>
      <c r="O632" s="4">
        <f>IF(F632="",SUMIFS(Ave_Age,Pclass_Age,C632,Sex_Age,E632),F632)</f>
        <v>25.962263610315187</v>
      </c>
      <c r="P632">
        <f t="shared" si="65"/>
        <v>1</v>
      </c>
      <c r="Q632" t="str">
        <f t="shared" si="66"/>
        <v>M</v>
      </c>
      <c r="R632">
        <f t="shared" si="67"/>
        <v>1</v>
      </c>
      <c r="S632">
        <f t="shared" si="68"/>
        <v>1</v>
      </c>
      <c r="T632" t="s">
        <v>1754</v>
      </c>
      <c r="U632" t="str">
        <f>VLOOKUP(T632,Cleaning_title!$A$1:$B$20,2,)</f>
        <v>Mr</v>
      </c>
      <c r="V632" t="str">
        <f t="shared" si="69"/>
        <v xml:space="preserve">xxx </v>
      </c>
      <c r="W632" t="str">
        <f t="shared" si="70"/>
        <v xml:space="preserve">xxx </v>
      </c>
      <c r="X632" t="str">
        <f>VLOOKUP(W632,Cleaned_Ticket!$L$1:$M$37,2,FALSE)</f>
        <v xml:space="preserve">xxx </v>
      </c>
    </row>
    <row r="633" spans="1:24" x14ac:dyDescent="0.2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64"/>
        <v>S</v>
      </c>
      <c r="N633">
        <f>IF(J633="",MEDIAN(Fare),J633)</f>
        <v>30</v>
      </c>
      <c r="O633" s="4">
        <f>IF(F633="",SUMIFS(Ave_Age,Pclass_Age,C633,Sex_Age,E633),F633)</f>
        <v>80</v>
      </c>
      <c r="P633">
        <f t="shared" si="65"/>
        <v>1</v>
      </c>
      <c r="Q633" t="str">
        <f t="shared" si="66"/>
        <v>A</v>
      </c>
      <c r="R633">
        <f t="shared" si="67"/>
        <v>1</v>
      </c>
      <c r="S633">
        <f t="shared" si="68"/>
        <v>1</v>
      </c>
      <c r="T633" t="s">
        <v>1754</v>
      </c>
      <c r="U633" t="str">
        <f>VLOOKUP(T633,Cleaning_title!$A$1:$B$20,2,)</f>
        <v>Mr</v>
      </c>
      <c r="V633" t="str">
        <f t="shared" si="69"/>
        <v xml:space="preserve">xxx </v>
      </c>
      <c r="W633" t="str">
        <f t="shared" si="70"/>
        <v xml:space="preserve">xxx </v>
      </c>
      <c r="X633" t="str">
        <f>VLOOKUP(W633,Cleaned_Ticket!$L$1:$M$37,2,FALSE)</f>
        <v xml:space="preserve">xxx </v>
      </c>
    </row>
    <row r="634" spans="1:24" x14ac:dyDescent="0.2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64"/>
        <v>S</v>
      </c>
      <c r="N634">
        <f>IF(J634="",MEDIAN(Fare),J634)</f>
        <v>7.0541999999999998</v>
      </c>
      <c r="O634" s="4">
        <f>IF(F634="",SUMIFS(Ave_Age,Pclass_Age,C634,Sex_Age,E634),F634)</f>
        <v>51</v>
      </c>
      <c r="P634">
        <f t="shared" si="65"/>
        <v>1</v>
      </c>
      <c r="Q634" t="str">
        <f t="shared" si="66"/>
        <v>M</v>
      </c>
      <c r="R634">
        <f t="shared" si="67"/>
        <v>1</v>
      </c>
      <c r="S634">
        <f t="shared" si="68"/>
        <v>1</v>
      </c>
      <c r="T634" t="s">
        <v>1754</v>
      </c>
      <c r="U634" t="str">
        <f>VLOOKUP(T634,Cleaning_title!$A$1:$B$20,2,)</f>
        <v>Mr</v>
      </c>
      <c r="V634" t="str">
        <f t="shared" si="69"/>
        <v xml:space="preserve">xxx </v>
      </c>
      <c r="W634" t="str">
        <f t="shared" si="70"/>
        <v xml:space="preserve">xxx </v>
      </c>
      <c r="X634" t="str">
        <f>VLOOKUP(W634,Cleaned_Ticket!$L$1:$M$37,2,FALSE)</f>
        <v xml:space="preserve">xxx </v>
      </c>
    </row>
    <row r="635" spans="1:24" x14ac:dyDescent="0.2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64"/>
        <v>C</v>
      </c>
      <c r="N635">
        <f>IF(J635="",MEDIAN(Fare),J635)</f>
        <v>30.5</v>
      </c>
      <c r="O635" s="4">
        <f>IF(F635="",SUMIFS(Ave_Age,Pclass_Age,C635,Sex_Age,E635),F635)</f>
        <v>32</v>
      </c>
      <c r="P635">
        <f t="shared" si="65"/>
        <v>1</v>
      </c>
      <c r="Q635" t="str">
        <f t="shared" si="66"/>
        <v>B</v>
      </c>
      <c r="R635">
        <f t="shared" si="67"/>
        <v>1</v>
      </c>
      <c r="S635">
        <f t="shared" si="68"/>
        <v>1</v>
      </c>
      <c r="T635" t="s">
        <v>1760</v>
      </c>
      <c r="U635" t="str">
        <f>VLOOKUP(T635,Cleaning_title!$A$1:$B$20,2,)</f>
        <v>Royalty</v>
      </c>
      <c r="V635" t="str">
        <f t="shared" si="69"/>
        <v xml:space="preserve">xxx </v>
      </c>
      <c r="W635" t="str">
        <f t="shared" si="70"/>
        <v xml:space="preserve">xxx </v>
      </c>
      <c r="X635" t="str">
        <f>VLOOKUP(W635,Cleaned_Ticket!$L$1:$M$37,2,FALSE)</f>
        <v xml:space="preserve">xxx </v>
      </c>
    </row>
    <row r="636" spans="1:24" x14ac:dyDescent="0.2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64"/>
        <v>S</v>
      </c>
      <c r="N636">
        <f>IF(J636="",MEDIAN(Fare),J636)</f>
        <v>0</v>
      </c>
      <c r="O636" s="4">
        <f>IF(F636="",SUMIFS(Ave_Age,Pclass_Age,C636,Sex_Age,E636),F636)</f>
        <v>41.029271523178807</v>
      </c>
      <c r="P636">
        <f t="shared" si="65"/>
        <v>1</v>
      </c>
      <c r="Q636" t="str">
        <f t="shared" si="66"/>
        <v>M</v>
      </c>
      <c r="R636">
        <f t="shared" si="67"/>
        <v>1</v>
      </c>
      <c r="S636">
        <f t="shared" si="68"/>
        <v>1</v>
      </c>
      <c r="T636" t="s">
        <v>1754</v>
      </c>
      <c r="U636" t="str">
        <f>VLOOKUP(T636,Cleaning_title!$A$1:$B$20,2,)</f>
        <v>Mr</v>
      </c>
      <c r="V636" t="str">
        <f t="shared" si="69"/>
        <v xml:space="preserve">xxx </v>
      </c>
      <c r="W636" t="str">
        <f t="shared" si="70"/>
        <v xml:space="preserve">xxx </v>
      </c>
      <c r="X636" t="str">
        <f>VLOOKUP(W636,Cleaned_Ticket!$L$1:$M$37,2,FALSE)</f>
        <v xml:space="preserve">xxx </v>
      </c>
    </row>
    <row r="637" spans="1:24" x14ac:dyDescent="0.2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64"/>
        <v>S</v>
      </c>
      <c r="N637">
        <f>IF(J637="",MEDIAN(Fare),J637)</f>
        <v>27.9</v>
      </c>
      <c r="O637" s="4">
        <f>IF(F637="",SUMIFS(Ave_Age,Pclass_Age,C637,Sex_Age,E637),F637)</f>
        <v>9</v>
      </c>
      <c r="P637">
        <f t="shared" si="65"/>
        <v>0</v>
      </c>
      <c r="Q637" t="str">
        <f t="shared" si="66"/>
        <v>M</v>
      </c>
      <c r="R637">
        <f t="shared" si="67"/>
        <v>6</v>
      </c>
      <c r="S637">
        <f t="shared" si="68"/>
        <v>0</v>
      </c>
      <c r="T637" t="s">
        <v>1756</v>
      </c>
      <c r="U637" t="str">
        <f>VLOOKUP(T637,Cleaning_title!$A$1:$B$20,2,)</f>
        <v>Miss</v>
      </c>
      <c r="V637" t="str">
        <f t="shared" si="69"/>
        <v xml:space="preserve">xxx </v>
      </c>
      <c r="W637" t="str">
        <f t="shared" si="70"/>
        <v xml:space="preserve">xxx </v>
      </c>
      <c r="X637" t="str">
        <f>VLOOKUP(W637,Cleaned_Ticket!$L$1:$M$37,2,FALSE)</f>
        <v xml:space="preserve">xxx </v>
      </c>
    </row>
    <row r="638" spans="1:24" x14ac:dyDescent="0.2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64"/>
        <v>S</v>
      </c>
      <c r="N638">
        <f>IF(J638="",MEDIAN(Fare),J638)</f>
        <v>13</v>
      </c>
      <c r="O638" s="4">
        <f>IF(F638="",SUMIFS(Ave_Age,Pclass_Age,C638,Sex_Age,E638),F638)</f>
        <v>28</v>
      </c>
      <c r="P638">
        <f t="shared" si="65"/>
        <v>0</v>
      </c>
      <c r="Q638" t="str">
        <f t="shared" si="66"/>
        <v>M</v>
      </c>
      <c r="R638">
        <f t="shared" si="67"/>
        <v>1</v>
      </c>
      <c r="S638">
        <f t="shared" si="68"/>
        <v>1</v>
      </c>
      <c r="T638" t="s">
        <v>1756</v>
      </c>
      <c r="U638" t="str">
        <f>VLOOKUP(T638,Cleaning_title!$A$1:$B$20,2,)</f>
        <v>Miss</v>
      </c>
      <c r="V638" t="str">
        <f t="shared" si="69"/>
        <v xml:space="preserve">xxx </v>
      </c>
      <c r="W638" t="str">
        <f t="shared" si="70"/>
        <v xml:space="preserve">xxx </v>
      </c>
      <c r="X638" t="str">
        <f>VLOOKUP(W638,Cleaned_Ticket!$L$1:$M$37,2,FALSE)</f>
        <v xml:space="preserve">xxx </v>
      </c>
    </row>
    <row r="639" spans="1:24" x14ac:dyDescent="0.2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64"/>
        <v>S</v>
      </c>
      <c r="N639">
        <f>IF(J639="",MEDIAN(Fare),J639)</f>
        <v>7.9249999999999998</v>
      </c>
      <c r="O639" s="4">
        <f>IF(F639="",SUMIFS(Ave_Age,Pclass_Age,C639,Sex_Age,E639),F639)</f>
        <v>32</v>
      </c>
      <c r="P639">
        <f t="shared" si="65"/>
        <v>1</v>
      </c>
      <c r="Q639" t="str">
        <f t="shared" si="66"/>
        <v>M</v>
      </c>
      <c r="R639">
        <f t="shared" si="67"/>
        <v>1</v>
      </c>
      <c r="S639">
        <f t="shared" si="68"/>
        <v>1</v>
      </c>
      <c r="T639" t="s">
        <v>1754</v>
      </c>
      <c r="U639" t="str">
        <f>VLOOKUP(T639,Cleaning_title!$A$1:$B$20,2,)</f>
        <v>Mr</v>
      </c>
      <c r="V639" t="str">
        <f t="shared" si="69"/>
        <v>STONO 2 3101292</v>
      </c>
      <c r="W639" t="str">
        <f t="shared" si="70"/>
        <v xml:space="preserve">STONO </v>
      </c>
      <c r="X639" t="str">
        <f>VLOOKUP(W639,Cleaned_Ticket!$L$1:$M$37,2,FALSE)</f>
        <v xml:space="preserve">STONO </v>
      </c>
    </row>
    <row r="640" spans="1:24" x14ac:dyDescent="0.2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64"/>
        <v>S</v>
      </c>
      <c r="N640">
        <f>IF(J640="",MEDIAN(Fare),J640)</f>
        <v>26.25</v>
      </c>
      <c r="O640" s="4">
        <f>IF(F640="",SUMIFS(Ave_Age,Pclass_Age,C640,Sex_Age,E640),F640)</f>
        <v>31</v>
      </c>
      <c r="P640">
        <f t="shared" si="65"/>
        <v>1</v>
      </c>
      <c r="Q640" t="str">
        <f t="shared" si="66"/>
        <v>M</v>
      </c>
      <c r="R640">
        <f t="shared" si="67"/>
        <v>3</v>
      </c>
      <c r="S640">
        <f t="shared" si="68"/>
        <v>0</v>
      </c>
      <c r="T640" t="s">
        <v>1754</v>
      </c>
      <c r="U640" t="str">
        <f>VLOOKUP(T640,Cleaning_title!$A$1:$B$20,2,)</f>
        <v>Mr</v>
      </c>
      <c r="V640" t="str">
        <f t="shared" si="69"/>
        <v>CA 31921</v>
      </c>
      <c r="W640" t="str">
        <f t="shared" si="70"/>
        <v xml:space="preserve">CA </v>
      </c>
      <c r="X640" t="str">
        <f>VLOOKUP(W640,Cleaned_Ticket!$L$1:$M$37,2,FALSE)</f>
        <v xml:space="preserve">CA </v>
      </c>
    </row>
    <row r="641" spans="1:24" x14ac:dyDescent="0.2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64"/>
        <v>S</v>
      </c>
      <c r="N641">
        <f>IF(J641="",MEDIAN(Fare),J641)</f>
        <v>39.6875</v>
      </c>
      <c r="O641" s="4">
        <f>IF(F641="",SUMIFS(Ave_Age,Pclass_Age,C641,Sex_Age,E641),F641)</f>
        <v>41</v>
      </c>
      <c r="P641">
        <f t="shared" si="65"/>
        <v>0</v>
      </c>
      <c r="Q641" t="str">
        <f t="shared" si="66"/>
        <v>M</v>
      </c>
      <c r="R641">
        <f t="shared" si="67"/>
        <v>6</v>
      </c>
      <c r="S641">
        <f t="shared" si="68"/>
        <v>0</v>
      </c>
      <c r="T641" t="s">
        <v>1755</v>
      </c>
      <c r="U641" t="str">
        <f>VLOOKUP(T641,Cleaning_title!$A$1:$B$20,2,)</f>
        <v>Mrs</v>
      </c>
      <c r="V641" t="str">
        <f t="shared" si="69"/>
        <v xml:space="preserve">xxx </v>
      </c>
      <c r="W641" t="str">
        <f t="shared" si="70"/>
        <v xml:space="preserve">xxx </v>
      </c>
      <c r="X641" t="str">
        <f>VLOOKUP(W641,Cleaned_Ticket!$L$1:$M$37,2,FALSE)</f>
        <v xml:space="preserve">xxx </v>
      </c>
    </row>
    <row r="642" spans="1:24" x14ac:dyDescent="0.2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64"/>
        <v>S</v>
      </c>
      <c r="N642">
        <f>IF(J642="",MEDIAN(Fare),J642)</f>
        <v>16.100000000000001</v>
      </c>
      <c r="O642" s="4">
        <f>IF(F642="",SUMIFS(Ave_Age,Pclass_Age,C642,Sex_Age,E642),F642)</f>
        <v>25.962263610315187</v>
      </c>
      <c r="P642">
        <f t="shared" si="65"/>
        <v>1</v>
      </c>
      <c r="Q642" t="str">
        <f t="shared" si="66"/>
        <v>M</v>
      </c>
      <c r="R642">
        <f t="shared" si="67"/>
        <v>2</v>
      </c>
      <c r="S642">
        <f t="shared" si="68"/>
        <v>0</v>
      </c>
      <c r="T642" t="s">
        <v>1754</v>
      </c>
      <c r="U642" t="str">
        <f>VLOOKUP(T642,Cleaning_title!$A$1:$B$20,2,)</f>
        <v>Mr</v>
      </c>
      <c r="V642" t="str">
        <f t="shared" si="69"/>
        <v xml:space="preserve">xxx </v>
      </c>
      <c r="W642" t="str">
        <f t="shared" si="70"/>
        <v xml:space="preserve">xxx </v>
      </c>
      <c r="X642" t="str">
        <f>VLOOKUP(W642,Cleaned_Ticket!$L$1:$M$37,2,FALSE)</f>
        <v xml:space="preserve">xxx </v>
      </c>
    </row>
    <row r="643" spans="1:24" x14ac:dyDescent="0.2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64"/>
        <v>S</v>
      </c>
      <c r="N643">
        <f>IF(J643="",MEDIAN(Fare),J643)</f>
        <v>7.8541999999999996</v>
      </c>
      <c r="O643" s="4">
        <f>IF(F643="",SUMIFS(Ave_Age,Pclass_Age,C643,Sex_Age,E643),F643)</f>
        <v>20</v>
      </c>
      <c r="P643">
        <f t="shared" si="65"/>
        <v>1</v>
      </c>
      <c r="Q643" t="str">
        <f t="shared" si="66"/>
        <v>M</v>
      </c>
      <c r="R643">
        <f t="shared" si="67"/>
        <v>1</v>
      </c>
      <c r="S643">
        <f t="shared" si="68"/>
        <v>1</v>
      </c>
      <c r="T643" t="s">
        <v>1754</v>
      </c>
      <c r="U643" t="str">
        <f>VLOOKUP(T643,Cleaning_title!$A$1:$B$20,2,)</f>
        <v>Mr</v>
      </c>
      <c r="V643" t="str">
        <f t="shared" si="69"/>
        <v xml:space="preserve">xxx </v>
      </c>
      <c r="W643" t="str">
        <f t="shared" si="70"/>
        <v xml:space="preserve">xxx </v>
      </c>
      <c r="X643" t="str">
        <f>VLOOKUP(W643,Cleaned_Ticket!$L$1:$M$37,2,FALSE)</f>
        <v xml:space="preserve">xxx </v>
      </c>
    </row>
    <row r="644" spans="1:24" x14ac:dyDescent="0.2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71">IF(L644="","S",L644)</f>
        <v>C</v>
      </c>
      <c r="N644">
        <f>IF(J644="",MEDIAN(Fare),J644)</f>
        <v>69.3</v>
      </c>
      <c r="O644" s="4">
        <f>IF(F644="",SUMIFS(Ave_Age,Pclass_Age,C644,Sex_Age,E644),F644)</f>
        <v>24</v>
      </c>
      <c r="P644">
        <f t="shared" ref="P644:P707" si="72">IF(E644="male",1,0)</f>
        <v>0</v>
      </c>
      <c r="Q644" t="str">
        <f t="shared" ref="Q644:Q707" si="73">IF(K644="","M",LEFT(K644,1))</f>
        <v>B</v>
      </c>
      <c r="R644">
        <f t="shared" ref="R644:R707" si="74">G644+H644+1</f>
        <v>1</v>
      </c>
      <c r="S644">
        <f t="shared" ref="S644:S707" si="75">IF(R644=1,1,0)</f>
        <v>1</v>
      </c>
      <c r="T644" t="s">
        <v>1764</v>
      </c>
      <c r="U644" t="str">
        <f>VLOOKUP(T644,Cleaning_title!$A$1:$B$20,2,)</f>
        <v>Miss</v>
      </c>
      <c r="V644" t="str">
        <f t="shared" ref="V644:V707" si="76">IF(ISNUMBER(I644),"xxx ",SUBSTITUTE(SUBSTITUTE(I644,"/",""),".",""))</f>
        <v>PC 17477</v>
      </c>
      <c r="W644" t="str">
        <f t="shared" ref="W644:W707" si="77">LEFT(V644,FIND(" ",V644))</f>
        <v xml:space="preserve">PC </v>
      </c>
      <c r="X644" t="str">
        <f>VLOOKUP(W644,Cleaned_Ticket!$L$1:$M$37,2,FALSE)</f>
        <v xml:space="preserve">PC </v>
      </c>
    </row>
    <row r="645" spans="1:24" x14ac:dyDescent="0.2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71"/>
        <v>S</v>
      </c>
      <c r="N645">
        <f>IF(J645="",MEDIAN(Fare),J645)</f>
        <v>27.9</v>
      </c>
      <c r="O645" s="4">
        <f>IF(F645="",SUMIFS(Ave_Age,Pclass_Age,C645,Sex_Age,E645),F645)</f>
        <v>2</v>
      </c>
      <c r="P645">
        <f t="shared" si="72"/>
        <v>0</v>
      </c>
      <c r="Q645" t="str">
        <f t="shared" si="73"/>
        <v>M</v>
      </c>
      <c r="R645">
        <f t="shared" si="74"/>
        <v>6</v>
      </c>
      <c r="S645">
        <f t="shared" si="75"/>
        <v>0</v>
      </c>
      <c r="T645" t="s">
        <v>1756</v>
      </c>
      <c r="U645" t="str">
        <f>VLOOKUP(T645,Cleaning_title!$A$1:$B$20,2,)</f>
        <v>Miss</v>
      </c>
      <c r="V645" t="str">
        <f t="shared" si="76"/>
        <v xml:space="preserve">xxx </v>
      </c>
      <c r="W645" t="str">
        <f t="shared" si="77"/>
        <v xml:space="preserve">xxx </v>
      </c>
      <c r="X645" t="str">
        <f>VLOOKUP(W645,Cleaned_Ticket!$L$1:$M$37,2,FALSE)</f>
        <v xml:space="preserve">xxx </v>
      </c>
    </row>
    <row r="646" spans="1:24" x14ac:dyDescent="0.2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71"/>
        <v>S</v>
      </c>
      <c r="N646">
        <f>IF(J646="",MEDIAN(Fare),J646)</f>
        <v>56.495800000000003</v>
      </c>
      <c r="O646" s="4">
        <f>IF(F646="",SUMIFS(Ave_Age,Pclass_Age,C646,Sex_Age,E646),F646)</f>
        <v>25.962263610315187</v>
      </c>
      <c r="P646">
        <f t="shared" si="72"/>
        <v>1</v>
      </c>
      <c r="Q646" t="str">
        <f t="shared" si="73"/>
        <v>M</v>
      </c>
      <c r="R646">
        <f t="shared" si="74"/>
        <v>1</v>
      </c>
      <c r="S646">
        <f t="shared" si="75"/>
        <v>1</v>
      </c>
      <c r="T646" t="s">
        <v>1754</v>
      </c>
      <c r="U646" t="str">
        <f>VLOOKUP(T646,Cleaning_title!$A$1:$B$20,2,)</f>
        <v>Mr</v>
      </c>
      <c r="V646" t="str">
        <f t="shared" si="76"/>
        <v xml:space="preserve">xxx </v>
      </c>
      <c r="W646" t="str">
        <f t="shared" si="77"/>
        <v xml:space="preserve">xxx </v>
      </c>
      <c r="X646" t="str">
        <f>VLOOKUP(W646,Cleaned_Ticket!$L$1:$M$37,2,FALSE)</f>
        <v xml:space="preserve">xxx </v>
      </c>
    </row>
    <row r="647" spans="1:24" x14ac:dyDescent="0.2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71"/>
        <v>C</v>
      </c>
      <c r="N647">
        <f>IF(J647="",MEDIAN(Fare),J647)</f>
        <v>19.258299999999998</v>
      </c>
      <c r="O647" s="4">
        <f>IF(F647="",SUMIFS(Ave_Age,Pclass_Age,C647,Sex_Age,E647),F647)</f>
        <v>0.75</v>
      </c>
      <c r="P647">
        <f t="shared" si="72"/>
        <v>0</v>
      </c>
      <c r="Q647" t="str">
        <f t="shared" si="73"/>
        <v>M</v>
      </c>
      <c r="R647">
        <f t="shared" si="74"/>
        <v>4</v>
      </c>
      <c r="S647">
        <f t="shared" si="75"/>
        <v>0</v>
      </c>
      <c r="T647" t="s">
        <v>1756</v>
      </c>
      <c r="U647" t="str">
        <f>VLOOKUP(T647,Cleaning_title!$A$1:$B$20,2,)</f>
        <v>Miss</v>
      </c>
      <c r="V647" t="str">
        <f t="shared" si="76"/>
        <v xml:space="preserve">xxx </v>
      </c>
      <c r="W647" t="str">
        <f t="shared" si="77"/>
        <v xml:space="preserve">xxx </v>
      </c>
      <c r="X647" t="str">
        <f>VLOOKUP(W647,Cleaned_Ticket!$L$1:$M$37,2,FALSE)</f>
        <v xml:space="preserve">xxx </v>
      </c>
    </row>
    <row r="648" spans="1:24" x14ac:dyDescent="0.2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71"/>
        <v>C</v>
      </c>
      <c r="N648">
        <f>IF(J648="",MEDIAN(Fare),J648)</f>
        <v>76.729200000000006</v>
      </c>
      <c r="O648" s="4">
        <f>IF(F648="",SUMIFS(Ave_Age,Pclass_Age,C648,Sex_Age,E648),F648)</f>
        <v>48</v>
      </c>
      <c r="P648">
        <f t="shared" si="72"/>
        <v>1</v>
      </c>
      <c r="Q648" t="str">
        <f t="shared" si="73"/>
        <v>D</v>
      </c>
      <c r="R648">
        <f t="shared" si="74"/>
        <v>2</v>
      </c>
      <c r="S648">
        <f t="shared" si="75"/>
        <v>0</v>
      </c>
      <c r="T648" t="s">
        <v>1754</v>
      </c>
      <c r="U648" t="str">
        <f>VLOOKUP(T648,Cleaning_title!$A$1:$B$20,2,)</f>
        <v>Mr</v>
      </c>
      <c r="V648" t="str">
        <f t="shared" si="76"/>
        <v>PC 17572</v>
      </c>
      <c r="W648" t="str">
        <f t="shared" si="77"/>
        <v xml:space="preserve">PC </v>
      </c>
      <c r="X648" t="str">
        <f>VLOOKUP(W648,Cleaned_Ticket!$L$1:$M$37,2,FALSE)</f>
        <v xml:space="preserve">PC </v>
      </c>
    </row>
    <row r="649" spans="1:24" x14ac:dyDescent="0.2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71"/>
        <v>S</v>
      </c>
      <c r="N649">
        <f>IF(J649="",MEDIAN(Fare),J649)</f>
        <v>7.8958000000000004</v>
      </c>
      <c r="O649" s="4">
        <f>IF(F649="",SUMIFS(Ave_Age,Pclass_Age,C649,Sex_Age,E649),F649)</f>
        <v>19</v>
      </c>
      <c r="P649">
        <f t="shared" si="72"/>
        <v>1</v>
      </c>
      <c r="Q649" t="str">
        <f t="shared" si="73"/>
        <v>M</v>
      </c>
      <c r="R649">
        <f t="shared" si="74"/>
        <v>1</v>
      </c>
      <c r="S649">
        <f t="shared" si="75"/>
        <v>1</v>
      </c>
      <c r="T649" t="s">
        <v>1754</v>
      </c>
      <c r="U649" t="str">
        <f>VLOOKUP(T649,Cleaning_title!$A$1:$B$20,2,)</f>
        <v>Mr</v>
      </c>
      <c r="V649" t="str">
        <f t="shared" si="76"/>
        <v xml:space="preserve">xxx </v>
      </c>
      <c r="W649" t="str">
        <f t="shared" si="77"/>
        <v xml:space="preserve">xxx </v>
      </c>
      <c r="X649" t="str">
        <f>VLOOKUP(W649,Cleaned_Ticket!$L$1:$M$37,2,FALSE)</f>
        <v xml:space="preserve">xxx </v>
      </c>
    </row>
    <row r="650" spans="1:24" x14ac:dyDescent="0.2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71"/>
        <v>C</v>
      </c>
      <c r="N650">
        <f>IF(J650="",MEDIAN(Fare),J650)</f>
        <v>35.5</v>
      </c>
      <c r="O650" s="4">
        <f>IF(F650="",SUMIFS(Ave_Age,Pclass_Age,C650,Sex_Age,E650),F650)</f>
        <v>56</v>
      </c>
      <c r="P650">
        <f t="shared" si="72"/>
        <v>1</v>
      </c>
      <c r="Q650" t="str">
        <f t="shared" si="73"/>
        <v>A</v>
      </c>
      <c r="R650">
        <f t="shared" si="74"/>
        <v>1</v>
      </c>
      <c r="S650">
        <f t="shared" si="75"/>
        <v>1</v>
      </c>
      <c r="T650" t="s">
        <v>1765</v>
      </c>
      <c r="U650" t="str">
        <f>VLOOKUP(T650,Cleaning_title!$A$1:$B$20,2,)</f>
        <v>Royalty</v>
      </c>
      <c r="V650" t="str">
        <f t="shared" si="76"/>
        <v xml:space="preserve">xxx </v>
      </c>
      <c r="W650" t="str">
        <f t="shared" si="77"/>
        <v xml:space="preserve">xxx </v>
      </c>
      <c r="X650" t="str">
        <f>VLOOKUP(W650,Cleaned_Ticket!$L$1:$M$37,2,FALSE)</f>
        <v xml:space="preserve">xxx </v>
      </c>
    </row>
    <row r="651" spans="1:24" x14ac:dyDescent="0.2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71"/>
        <v>S</v>
      </c>
      <c r="N651">
        <f>IF(J651="",MEDIAN(Fare),J651)</f>
        <v>7.55</v>
      </c>
      <c r="O651" s="4">
        <f>IF(F651="",SUMIFS(Ave_Age,Pclass_Age,C651,Sex_Age,E651),F651)</f>
        <v>25.962263610315187</v>
      </c>
      <c r="P651">
        <f t="shared" si="72"/>
        <v>1</v>
      </c>
      <c r="Q651" t="str">
        <f t="shared" si="73"/>
        <v>M</v>
      </c>
      <c r="R651">
        <f t="shared" si="74"/>
        <v>1</v>
      </c>
      <c r="S651">
        <f t="shared" si="75"/>
        <v>1</v>
      </c>
      <c r="T651" t="s">
        <v>1754</v>
      </c>
      <c r="U651" t="str">
        <f>VLOOKUP(T651,Cleaning_title!$A$1:$B$20,2,)</f>
        <v>Mr</v>
      </c>
      <c r="V651" t="str">
        <f t="shared" si="76"/>
        <v>SOPP 751</v>
      </c>
      <c r="W651" t="str">
        <f t="shared" si="77"/>
        <v xml:space="preserve">SOPP </v>
      </c>
      <c r="X651" t="str">
        <f>VLOOKUP(W651,Cleaned_Ticket!$L$1:$M$37,2,FALSE)</f>
        <v xml:space="preserve">SOPP </v>
      </c>
    </row>
    <row r="652" spans="1:24" x14ac:dyDescent="0.2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71"/>
        <v>S</v>
      </c>
      <c r="N652">
        <f>IF(J652="",MEDIAN(Fare),J652)</f>
        <v>7.55</v>
      </c>
      <c r="O652" s="4">
        <f>IF(F652="",SUMIFS(Ave_Age,Pclass_Age,C652,Sex_Age,E652),F652)</f>
        <v>23</v>
      </c>
      <c r="P652">
        <f t="shared" si="72"/>
        <v>0</v>
      </c>
      <c r="Q652" t="str">
        <f t="shared" si="73"/>
        <v>M</v>
      </c>
      <c r="R652">
        <f t="shared" si="74"/>
        <v>1</v>
      </c>
      <c r="S652">
        <f t="shared" si="75"/>
        <v>1</v>
      </c>
      <c r="T652" t="s">
        <v>1756</v>
      </c>
      <c r="U652" t="str">
        <f>VLOOKUP(T652,Cleaning_title!$A$1:$B$20,2,)</f>
        <v>Miss</v>
      </c>
      <c r="V652" t="str">
        <f t="shared" si="76"/>
        <v>CA 2314</v>
      </c>
      <c r="W652" t="str">
        <f t="shared" si="77"/>
        <v xml:space="preserve">CA </v>
      </c>
      <c r="X652" t="str">
        <f>VLOOKUP(W652,Cleaned_Ticket!$L$1:$M$37,2,FALSE)</f>
        <v xml:space="preserve">CA </v>
      </c>
    </row>
    <row r="653" spans="1:24" x14ac:dyDescent="0.2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71"/>
        <v>S</v>
      </c>
      <c r="N653">
        <f>IF(J653="",MEDIAN(Fare),J653)</f>
        <v>7.8958000000000004</v>
      </c>
      <c r="O653" s="4">
        <f>IF(F653="",SUMIFS(Ave_Age,Pclass_Age,C653,Sex_Age,E653),F653)</f>
        <v>25.962263610315187</v>
      </c>
      <c r="P653">
        <f t="shared" si="72"/>
        <v>1</v>
      </c>
      <c r="Q653" t="str">
        <f t="shared" si="73"/>
        <v>M</v>
      </c>
      <c r="R653">
        <f t="shared" si="74"/>
        <v>1</v>
      </c>
      <c r="S653">
        <f t="shared" si="75"/>
        <v>1</v>
      </c>
      <c r="T653" t="s">
        <v>1754</v>
      </c>
      <c r="U653" t="str">
        <f>VLOOKUP(T653,Cleaning_title!$A$1:$B$20,2,)</f>
        <v>Mr</v>
      </c>
      <c r="V653" t="str">
        <f t="shared" si="76"/>
        <v xml:space="preserve">xxx </v>
      </c>
      <c r="W653" t="str">
        <f t="shared" si="77"/>
        <v xml:space="preserve">xxx </v>
      </c>
      <c r="X653" t="str">
        <f>VLOOKUP(W653,Cleaned_Ticket!$L$1:$M$37,2,FALSE)</f>
        <v xml:space="preserve">xxx </v>
      </c>
    </row>
    <row r="654" spans="1:24" x14ac:dyDescent="0.2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71"/>
        <v>S</v>
      </c>
      <c r="N654">
        <f>IF(J654="",MEDIAN(Fare),J654)</f>
        <v>23</v>
      </c>
      <c r="O654" s="4">
        <f>IF(F654="",SUMIFS(Ave_Age,Pclass_Age,C654,Sex_Age,E654),F654)</f>
        <v>18</v>
      </c>
      <c r="P654">
        <f t="shared" si="72"/>
        <v>0</v>
      </c>
      <c r="Q654" t="str">
        <f t="shared" si="73"/>
        <v>M</v>
      </c>
      <c r="R654">
        <f t="shared" si="74"/>
        <v>2</v>
      </c>
      <c r="S654">
        <f t="shared" si="75"/>
        <v>0</v>
      </c>
      <c r="T654" t="s">
        <v>1756</v>
      </c>
      <c r="U654" t="str">
        <f>VLOOKUP(T654,Cleaning_title!$A$1:$B$20,2,)</f>
        <v>Miss</v>
      </c>
      <c r="V654" t="str">
        <f t="shared" si="76"/>
        <v xml:space="preserve">xxx </v>
      </c>
      <c r="W654" t="str">
        <f t="shared" si="77"/>
        <v xml:space="preserve">xxx </v>
      </c>
      <c r="X654" t="str">
        <f>VLOOKUP(W654,Cleaned_Ticket!$L$1:$M$37,2,FALSE)</f>
        <v xml:space="preserve">xxx </v>
      </c>
    </row>
    <row r="655" spans="1:24" x14ac:dyDescent="0.2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71"/>
        <v>S</v>
      </c>
      <c r="N655">
        <f>IF(J655="",MEDIAN(Fare),J655)</f>
        <v>8.4332999999999991</v>
      </c>
      <c r="O655" s="4">
        <f>IF(F655="",SUMIFS(Ave_Age,Pclass_Age,C655,Sex_Age,E655),F655)</f>
        <v>21</v>
      </c>
      <c r="P655">
        <f t="shared" si="72"/>
        <v>1</v>
      </c>
      <c r="Q655" t="str">
        <f t="shared" si="73"/>
        <v>M</v>
      </c>
      <c r="R655">
        <f t="shared" si="74"/>
        <v>1</v>
      </c>
      <c r="S655">
        <f t="shared" si="75"/>
        <v>1</v>
      </c>
      <c r="T655" t="s">
        <v>1754</v>
      </c>
      <c r="U655" t="str">
        <f>VLOOKUP(T655,Cleaning_title!$A$1:$B$20,2,)</f>
        <v>Mr</v>
      </c>
      <c r="V655" t="str">
        <f t="shared" si="76"/>
        <v xml:space="preserve">xxx </v>
      </c>
      <c r="W655" t="str">
        <f t="shared" si="77"/>
        <v xml:space="preserve">xxx </v>
      </c>
      <c r="X655" t="str">
        <f>VLOOKUP(W655,Cleaned_Ticket!$L$1:$M$37,2,FALSE)</f>
        <v xml:space="preserve">xxx </v>
      </c>
    </row>
    <row r="656" spans="1:24" x14ac:dyDescent="0.2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71"/>
        <v>Q</v>
      </c>
      <c r="N656">
        <f>IF(J656="",MEDIAN(Fare),J656)</f>
        <v>7.8292000000000002</v>
      </c>
      <c r="O656" s="4">
        <f>IF(F656="",SUMIFS(Ave_Age,Pclass_Age,C656,Sex_Age,E656),F656)</f>
        <v>22.185328947368422</v>
      </c>
      <c r="P656">
        <f t="shared" si="72"/>
        <v>0</v>
      </c>
      <c r="Q656" t="str">
        <f t="shared" si="73"/>
        <v>M</v>
      </c>
      <c r="R656">
        <f t="shared" si="74"/>
        <v>1</v>
      </c>
      <c r="S656">
        <f t="shared" si="75"/>
        <v>1</v>
      </c>
      <c r="T656" t="s">
        <v>1756</v>
      </c>
      <c r="U656" t="str">
        <f>VLOOKUP(T656,Cleaning_title!$A$1:$B$20,2,)</f>
        <v>Miss</v>
      </c>
      <c r="V656" t="str">
        <f t="shared" si="76"/>
        <v xml:space="preserve">xxx </v>
      </c>
      <c r="W656" t="str">
        <f t="shared" si="77"/>
        <v xml:space="preserve">xxx </v>
      </c>
      <c r="X656" t="str">
        <f>VLOOKUP(W656,Cleaned_Ticket!$L$1:$M$37,2,FALSE)</f>
        <v xml:space="preserve">xxx </v>
      </c>
    </row>
    <row r="657" spans="1:24" x14ac:dyDescent="0.2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71"/>
        <v>Q</v>
      </c>
      <c r="N657">
        <f>IF(J657="",MEDIAN(Fare),J657)</f>
        <v>6.75</v>
      </c>
      <c r="O657" s="4">
        <f>IF(F657="",SUMIFS(Ave_Age,Pclass_Age,C657,Sex_Age,E657),F657)</f>
        <v>18</v>
      </c>
      <c r="P657">
        <f t="shared" si="72"/>
        <v>0</v>
      </c>
      <c r="Q657" t="str">
        <f t="shared" si="73"/>
        <v>M</v>
      </c>
      <c r="R657">
        <f t="shared" si="74"/>
        <v>1</v>
      </c>
      <c r="S657">
        <f t="shared" si="75"/>
        <v>1</v>
      </c>
      <c r="T657" t="s">
        <v>1756</v>
      </c>
      <c r="U657" t="str">
        <f>VLOOKUP(T657,Cleaning_title!$A$1:$B$20,2,)</f>
        <v>Miss</v>
      </c>
      <c r="V657" t="str">
        <f t="shared" si="76"/>
        <v xml:space="preserve">xxx </v>
      </c>
      <c r="W657" t="str">
        <f t="shared" si="77"/>
        <v xml:space="preserve">xxx </v>
      </c>
      <c r="X657" t="str">
        <f>VLOOKUP(W657,Cleaned_Ticket!$L$1:$M$37,2,FALSE)</f>
        <v xml:space="preserve">xxx </v>
      </c>
    </row>
    <row r="658" spans="1:24" x14ac:dyDescent="0.2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71"/>
        <v>S</v>
      </c>
      <c r="N658">
        <f>IF(J658="",MEDIAN(Fare),J658)</f>
        <v>73.5</v>
      </c>
      <c r="O658" s="4">
        <f>IF(F658="",SUMIFS(Ave_Age,Pclass_Age,C658,Sex_Age,E658),F658)</f>
        <v>24</v>
      </c>
      <c r="P658">
        <f t="shared" si="72"/>
        <v>1</v>
      </c>
      <c r="Q658" t="str">
        <f t="shared" si="73"/>
        <v>M</v>
      </c>
      <c r="R658">
        <f t="shared" si="74"/>
        <v>3</v>
      </c>
      <c r="S658">
        <f t="shared" si="75"/>
        <v>0</v>
      </c>
      <c r="T658" t="s">
        <v>1754</v>
      </c>
      <c r="U658" t="str">
        <f>VLOOKUP(T658,Cleaning_title!$A$1:$B$20,2,)</f>
        <v>Mr</v>
      </c>
      <c r="V658" t="str">
        <f t="shared" si="76"/>
        <v>SOC 14879</v>
      </c>
      <c r="W658" t="str">
        <f t="shared" si="77"/>
        <v xml:space="preserve">SOC </v>
      </c>
      <c r="X658" t="str">
        <f>VLOOKUP(W658,Cleaned_Ticket!$L$1:$M$37,2,FALSE)</f>
        <v xml:space="preserve">SOC </v>
      </c>
    </row>
    <row r="659" spans="1:24" x14ac:dyDescent="0.2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71"/>
        <v>S</v>
      </c>
      <c r="N659">
        <f>IF(J659="",MEDIAN(Fare),J659)</f>
        <v>7.8958000000000004</v>
      </c>
      <c r="O659" s="4">
        <f>IF(F659="",SUMIFS(Ave_Age,Pclass_Age,C659,Sex_Age,E659),F659)</f>
        <v>25.962263610315187</v>
      </c>
      <c r="P659">
        <f t="shared" si="72"/>
        <v>1</v>
      </c>
      <c r="Q659" t="str">
        <f t="shared" si="73"/>
        <v>M</v>
      </c>
      <c r="R659">
        <f t="shared" si="74"/>
        <v>1</v>
      </c>
      <c r="S659">
        <f t="shared" si="75"/>
        <v>1</v>
      </c>
      <c r="T659" t="s">
        <v>1754</v>
      </c>
      <c r="U659" t="str">
        <f>VLOOKUP(T659,Cleaning_title!$A$1:$B$20,2,)</f>
        <v>Mr</v>
      </c>
      <c r="V659" t="str">
        <f t="shared" si="76"/>
        <v xml:space="preserve">xxx </v>
      </c>
      <c r="W659" t="str">
        <f t="shared" si="77"/>
        <v xml:space="preserve">xxx </v>
      </c>
      <c r="X659" t="str">
        <f>VLOOKUP(W659,Cleaned_Ticket!$L$1:$M$37,2,FALSE)</f>
        <v xml:space="preserve">xxx </v>
      </c>
    </row>
    <row r="660" spans="1:24" x14ac:dyDescent="0.2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71"/>
        <v>Q</v>
      </c>
      <c r="N660">
        <f>IF(J660="",MEDIAN(Fare),J660)</f>
        <v>15.5</v>
      </c>
      <c r="O660" s="4">
        <f>IF(F660="",SUMIFS(Ave_Age,Pclass_Age,C660,Sex_Age,E660),F660)</f>
        <v>32</v>
      </c>
      <c r="P660">
        <f t="shared" si="72"/>
        <v>0</v>
      </c>
      <c r="Q660" t="str">
        <f t="shared" si="73"/>
        <v>M</v>
      </c>
      <c r="R660">
        <f t="shared" si="74"/>
        <v>3</v>
      </c>
      <c r="S660">
        <f t="shared" si="75"/>
        <v>0</v>
      </c>
      <c r="T660" t="s">
        <v>1755</v>
      </c>
      <c r="U660" t="str">
        <f>VLOOKUP(T660,Cleaning_title!$A$1:$B$20,2,)</f>
        <v>Mrs</v>
      </c>
      <c r="V660" t="str">
        <f t="shared" si="76"/>
        <v xml:space="preserve">xxx </v>
      </c>
      <c r="W660" t="str">
        <f t="shared" si="77"/>
        <v xml:space="preserve">xxx </v>
      </c>
      <c r="X660" t="str">
        <f>VLOOKUP(W660,Cleaned_Ticket!$L$1:$M$37,2,FALSE)</f>
        <v xml:space="preserve">xxx </v>
      </c>
    </row>
    <row r="661" spans="1:24" x14ac:dyDescent="0.2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71"/>
        <v>S</v>
      </c>
      <c r="N661">
        <f>IF(J661="",MEDIAN(Fare),J661)</f>
        <v>13</v>
      </c>
      <c r="O661" s="4">
        <f>IF(F661="",SUMIFS(Ave_Age,Pclass_Age,C661,Sex_Age,E661),F661)</f>
        <v>23</v>
      </c>
      <c r="P661">
        <f t="shared" si="72"/>
        <v>1</v>
      </c>
      <c r="Q661" t="str">
        <f t="shared" si="73"/>
        <v>M</v>
      </c>
      <c r="R661">
        <f t="shared" si="74"/>
        <v>1</v>
      </c>
      <c r="S661">
        <f t="shared" si="75"/>
        <v>1</v>
      </c>
      <c r="T661" t="s">
        <v>1754</v>
      </c>
      <c r="U661" t="str">
        <f>VLOOKUP(T661,Cleaning_title!$A$1:$B$20,2,)</f>
        <v>Mr</v>
      </c>
      <c r="V661" t="str">
        <f t="shared" si="76"/>
        <v xml:space="preserve">xxx </v>
      </c>
      <c r="W661" t="str">
        <f t="shared" si="77"/>
        <v xml:space="preserve">xxx </v>
      </c>
      <c r="X661" t="str">
        <f>VLOOKUP(W661,Cleaned_Ticket!$L$1:$M$37,2,FALSE)</f>
        <v xml:space="preserve">xxx </v>
      </c>
    </row>
    <row r="662" spans="1:24" x14ac:dyDescent="0.2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71"/>
        <v>C</v>
      </c>
      <c r="N662">
        <f>IF(J662="",MEDIAN(Fare),J662)</f>
        <v>113.27500000000001</v>
      </c>
      <c r="O662" s="4">
        <f>IF(F662="",SUMIFS(Ave_Age,Pclass_Age,C662,Sex_Age,E662),F662)</f>
        <v>58</v>
      </c>
      <c r="P662">
        <f t="shared" si="72"/>
        <v>1</v>
      </c>
      <c r="Q662" t="str">
        <f t="shared" si="73"/>
        <v>D</v>
      </c>
      <c r="R662">
        <f t="shared" si="74"/>
        <v>3</v>
      </c>
      <c r="S662">
        <f t="shared" si="75"/>
        <v>0</v>
      </c>
      <c r="T662" t="s">
        <v>1754</v>
      </c>
      <c r="U662" t="str">
        <f>VLOOKUP(T662,Cleaning_title!$A$1:$B$20,2,)</f>
        <v>Mr</v>
      </c>
      <c r="V662" t="str">
        <f t="shared" si="76"/>
        <v xml:space="preserve">xxx </v>
      </c>
      <c r="W662" t="str">
        <f t="shared" si="77"/>
        <v xml:space="preserve">xxx </v>
      </c>
      <c r="X662" t="str">
        <f>VLOOKUP(W662,Cleaned_Ticket!$L$1:$M$37,2,FALSE)</f>
        <v xml:space="preserve">xxx </v>
      </c>
    </row>
    <row r="663" spans="1:24" x14ac:dyDescent="0.2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71"/>
        <v>S</v>
      </c>
      <c r="N663">
        <f>IF(J663="",MEDIAN(Fare),J663)</f>
        <v>133.65</v>
      </c>
      <c r="O663" s="4">
        <f>IF(F663="",SUMIFS(Ave_Age,Pclass_Age,C663,Sex_Age,E663),F663)</f>
        <v>50</v>
      </c>
      <c r="P663">
        <f t="shared" si="72"/>
        <v>1</v>
      </c>
      <c r="Q663" t="str">
        <f t="shared" si="73"/>
        <v>M</v>
      </c>
      <c r="R663">
        <f t="shared" si="74"/>
        <v>3</v>
      </c>
      <c r="S663">
        <f t="shared" si="75"/>
        <v>0</v>
      </c>
      <c r="T663" t="s">
        <v>1760</v>
      </c>
      <c r="U663" t="str">
        <f>VLOOKUP(T663,Cleaning_title!$A$1:$B$20,2,)</f>
        <v>Royalty</v>
      </c>
      <c r="V663" t="str">
        <f t="shared" si="76"/>
        <v>PC 17611</v>
      </c>
      <c r="W663" t="str">
        <f t="shared" si="77"/>
        <v xml:space="preserve">PC </v>
      </c>
      <c r="X663" t="str">
        <f>VLOOKUP(W663,Cleaned_Ticket!$L$1:$M$37,2,FALSE)</f>
        <v xml:space="preserve">PC </v>
      </c>
    </row>
    <row r="664" spans="1:24" x14ac:dyDescent="0.2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71"/>
        <v>C</v>
      </c>
      <c r="N664">
        <f>IF(J664="",MEDIAN(Fare),J664)</f>
        <v>7.2249999999999996</v>
      </c>
      <c r="O664" s="4">
        <f>IF(F664="",SUMIFS(Ave_Age,Pclass_Age,C664,Sex_Age,E664),F664)</f>
        <v>40</v>
      </c>
      <c r="P664">
        <f t="shared" si="72"/>
        <v>1</v>
      </c>
      <c r="Q664" t="str">
        <f t="shared" si="73"/>
        <v>M</v>
      </c>
      <c r="R664">
        <f t="shared" si="74"/>
        <v>1</v>
      </c>
      <c r="S664">
        <f t="shared" si="75"/>
        <v>1</v>
      </c>
      <c r="T664" t="s">
        <v>1754</v>
      </c>
      <c r="U664" t="str">
        <f>VLOOKUP(T664,Cleaning_title!$A$1:$B$20,2,)</f>
        <v>Mr</v>
      </c>
      <c r="V664" t="str">
        <f t="shared" si="76"/>
        <v xml:space="preserve">xxx </v>
      </c>
      <c r="W664" t="str">
        <f t="shared" si="77"/>
        <v xml:space="preserve">xxx </v>
      </c>
      <c r="X664" t="str">
        <f>VLOOKUP(W664,Cleaned_Ticket!$L$1:$M$37,2,FALSE)</f>
        <v xml:space="preserve">xxx </v>
      </c>
    </row>
    <row r="665" spans="1:24" x14ac:dyDescent="0.2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71"/>
        <v>S</v>
      </c>
      <c r="N665">
        <f>IF(J665="",MEDIAN(Fare),J665)</f>
        <v>25.587499999999999</v>
      </c>
      <c r="O665" s="4">
        <f>IF(F665="",SUMIFS(Ave_Age,Pclass_Age,C665,Sex_Age,E665),F665)</f>
        <v>47</v>
      </c>
      <c r="P665">
        <f t="shared" si="72"/>
        <v>1</v>
      </c>
      <c r="Q665" t="str">
        <f t="shared" si="73"/>
        <v>E</v>
      </c>
      <c r="R665">
        <f t="shared" si="74"/>
        <v>1</v>
      </c>
      <c r="S665">
        <f t="shared" si="75"/>
        <v>1</v>
      </c>
      <c r="T665" t="s">
        <v>1754</v>
      </c>
      <c r="U665" t="str">
        <f>VLOOKUP(T665,Cleaning_title!$A$1:$B$20,2,)</f>
        <v>Mr</v>
      </c>
      <c r="V665" t="str">
        <f t="shared" si="76"/>
        <v xml:space="preserve">xxx </v>
      </c>
      <c r="W665" t="str">
        <f t="shared" si="77"/>
        <v xml:space="preserve">xxx </v>
      </c>
      <c r="X665" t="str">
        <f>VLOOKUP(W665,Cleaned_Ticket!$L$1:$M$37,2,FALSE)</f>
        <v xml:space="preserve">xxx </v>
      </c>
    </row>
    <row r="666" spans="1:24" x14ac:dyDescent="0.2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71"/>
        <v>S</v>
      </c>
      <c r="N666">
        <f>IF(J666="",MEDIAN(Fare),J666)</f>
        <v>7.4958</v>
      </c>
      <c r="O666" s="4">
        <f>IF(F666="",SUMIFS(Ave_Age,Pclass_Age,C666,Sex_Age,E666),F666)</f>
        <v>36</v>
      </c>
      <c r="P666">
        <f t="shared" si="72"/>
        <v>1</v>
      </c>
      <c r="Q666" t="str">
        <f t="shared" si="73"/>
        <v>M</v>
      </c>
      <c r="R666">
        <f t="shared" si="74"/>
        <v>1</v>
      </c>
      <c r="S666">
        <f t="shared" si="75"/>
        <v>1</v>
      </c>
      <c r="T666" t="s">
        <v>1754</v>
      </c>
      <c r="U666" t="str">
        <f>VLOOKUP(T666,Cleaning_title!$A$1:$B$20,2,)</f>
        <v>Mr</v>
      </c>
      <c r="V666" t="str">
        <f t="shared" si="76"/>
        <v xml:space="preserve">xxx </v>
      </c>
      <c r="W666" t="str">
        <f t="shared" si="77"/>
        <v xml:space="preserve">xxx </v>
      </c>
      <c r="X666" t="str">
        <f>VLOOKUP(W666,Cleaned_Ticket!$L$1:$M$37,2,FALSE)</f>
        <v xml:space="preserve">xxx </v>
      </c>
    </row>
    <row r="667" spans="1:24" x14ac:dyDescent="0.2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71"/>
        <v>S</v>
      </c>
      <c r="N667">
        <f>IF(J667="",MEDIAN(Fare),J667)</f>
        <v>7.9249999999999998</v>
      </c>
      <c r="O667" s="4">
        <f>IF(F667="",SUMIFS(Ave_Age,Pclass_Age,C667,Sex_Age,E667),F667)</f>
        <v>20</v>
      </c>
      <c r="P667">
        <f t="shared" si="72"/>
        <v>1</v>
      </c>
      <c r="Q667" t="str">
        <f t="shared" si="73"/>
        <v>M</v>
      </c>
      <c r="R667">
        <f t="shared" si="74"/>
        <v>2</v>
      </c>
      <c r="S667">
        <f t="shared" si="75"/>
        <v>0</v>
      </c>
      <c r="T667" t="s">
        <v>1754</v>
      </c>
      <c r="U667" t="str">
        <f>VLOOKUP(T667,Cleaning_title!$A$1:$B$20,2,)</f>
        <v>Mr</v>
      </c>
      <c r="V667" t="str">
        <f t="shared" si="76"/>
        <v>STONO 2 3101285</v>
      </c>
      <c r="W667" t="str">
        <f t="shared" si="77"/>
        <v xml:space="preserve">STONO </v>
      </c>
      <c r="X667" t="str">
        <f>VLOOKUP(W667,Cleaned_Ticket!$L$1:$M$37,2,FALSE)</f>
        <v xml:space="preserve">STONO </v>
      </c>
    </row>
    <row r="668" spans="1:24" x14ac:dyDescent="0.2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71"/>
        <v>S</v>
      </c>
      <c r="N668">
        <f>IF(J668="",MEDIAN(Fare),J668)</f>
        <v>73.5</v>
      </c>
      <c r="O668" s="4">
        <f>IF(F668="",SUMIFS(Ave_Age,Pclass_Age,C668,Sex_Age,E668),F668)</f>
        <v>32</v>
      </c>
      <c r="P668">
        <f t="shared" si="72"/>
        <v>1</v>
      </c>
      <c r="Q668" t="str">
        <f t="shared" si="73"/>
        <v>M</v>
      </c>
      <c r="R668">
        <f t="shared" si="74"/>
        <v>3</v>
      </c>
      <c r="S668">
        <f t="shared" si="75"/>
        <v>0</v>
      </c>
      <c r="T668" t="s">
        <v>1754</v>
      </c>
      <c r="U668" t="str">
        <f>VLOOKUP(T668,Cleaning_title!$A$1:$B$20,2,)</f>
        <v>Mr</v>
      </c>
      <c r="V668" t="str">
        <f t="shared" si="76"/>
        <v>SOC 14879</v>
      </c>
      <c r="W668" t="str">
        <f t="shared" si="77"/>
        <v xml:space="preserve">SOC </v>
      </c>
      <c r="X668" t="str">
        <f>VLOOKUP(W668,Cleaned_Ticket!$L$1:$M$37,2,FALSE)</f>
        <v xml:space="preserve">SOC </v>
      </c>
    </row>
    <row r="669" spans="1:24" x14ac:dyDescent="0.2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71"/>
        <v>S</v>
      </c>
      <c r="N669">
        <f>IF(J669="",MEDIAN(Fare),J669)</f>
        <v>13</v>
      </c>
      <c r="O669" s="4">
        <f>IF(F669="",SUMIFS(Ave_Age,Pclass_Age,C669,Sex_Age,E669),F669)</f>
        <v>25</v>
      </c>
      <c r="P669">
        <f t="shared" si="72"/>
        <v>1</v>
      </c>
      <c r="Q669" t="str">
        <f t="shared" si="73"/>
        <v>M</v>
      </c>
      <c r="R669">
        <f t="shared" si="74"/>
        <v>1</v>
      </c>
      <c r="S669">
        <f t="shared" si="75"/>
        <v>1</v>
      </c>
      <c r="T669" t="s">
        <v>1754</v>
      </c>
      <c r="U669" t="str">
        <f>VLOOKUP(T669,Cleaning_title!$A$1:$B$20,2,)</f>
        <v>Mr</v>
      </c>
      <c r="V669" t="str">
        <f t="shared" si="76"/>
        <v xml:space="preserve">xxx </v>
      </c>
      <c r="W669" t="str">
        <f t="shared" si="77"/>
        <v xml:space="preserve">xxx </v>
      </c>
      <c r="X669" t="str">
        <f>VLOOKUP(W669,Cleaned_Ticket!$L$1:$M$37,2,FALSE)</f>
        <v xml:space="preserve">xxx </v>
      </c>
    </row>
    <row r="670" spans="1:24" x14ac:dyDescent="0.2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71"/>
        <v>S</v>
      </c>
      <c r="N670">
        <f>IF(J670="",MEDIAN(Fare),J670)</f>
        <v>7.7750000000000004</v>
      </c>
      <c r="O670" s="4">
        <f>IF(F670="",SUMIFS(Ave_Age,Pclass_Age,C670,Sex_Age,E670),F670)</f>
        <v>25.962263610315187</v>
      </c>
      <c r="P670">
        <f t="shared" si="72"/>
        <v>1</v>
      </c>
      <c r="Q670" t="str">
        <f t="shared" si="73"/>
        <v>M</v>
      </c>
      <c r="R670">
        <f t="shared" si="74"/>
        <v>1</v>
      </c>
      <c r="S670">
        <f t="shared" si="75"/>
        <v>1</v>
      </c>
      <c r="T670" t="s">
        <v>1754</v>
      </c>
      <c r="U670" t="str">
        <f>VLOOKUP(T670,Cleaning_title!$A$1:$B$20,2,)</f>
        <v>Mr</v>
      </c>
      <c r="V670" t="str">
        <f t="shared" si="76"/>
        <v xml:space="preserve">xxx </v>
      </c>
      <c r="W670" t="str">
        <f t="shared" si="77"/>
        <v xml:space="preserve">xxx </v>
      </c>
      <c r="X670" t="str">
        <f>VLOOKUP(W670,Cleaned_Ticket!$L$1:$M$37,2,FALSE)</f>
        <v xml:space="preserve">xxx </v>
      </c>
    </row>
    <row r="671" spans="1:24" x14ac:dyDescent="0.2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71"/>
        <v>S</v>
      </c>
      <c r="N671">
        <f>IF(J671="",MEDIAN(Fare),J671)</f>
        <v>8.0500000000000007</v>
      </c>
      <c r="O671" s="4">
        <f>IF(F671="",SUMIFS(Ave_Age,Pclass_Age,C671,Sex_Age,E671),F671)</f>
        <v>43</v>
      </c>
      <c r="P671">
        <f t="shared" si="72"/>
        <v>1</v>
      </c>
      <c r="Q671" t="str">
        <f t="shared" si="73"/>
        <v>M</v>
      </c>
      <c r="R671">
        <f t="shared" si="74"/>
        <v>1</v>
      </c>
      <c r="S671">
        <f t="shared" si="75"/>
        <v>1</v>
      </c>
      <c r="T671" t="s">
        <v>1754</v>
      </c>
      <c r="U671" t="str">
        <f>VLOOKUP(T671,Cleaning_title!$A$1:$B$20,2,)</f>
        <v>Mr</v>
      </c>
      <c r="V671" t="str">
        <f t="shared" si="76"/>
        <v>A5 3536</v>
      </c>
      <c r="W671" t="str">
        <f t="shared" si="77"/>
        <v xml:space="preserve">A5 </v>
      </c>
      <c r="X671" t="str">
        <f>VLOOKUP(W671,Cleaned_Ticket!$L$1:$M$37,2,FALSE)</f>
        <v xml:space="preserve">A5 </v>
      </c>
    </row>
    <row r="672" spans="1:24" x14ac:dyDescent="0.2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71"/>
        <v>S</v>
      </c>
      <c r="N672">
        <f>IF(J672="",MEDIAN(Fare),J672)</f>
        <v>52</v>
      </c>
      <c r="O672" s="4">
        <f>IF(F672="",SUMIFS(Ave_Age,Pclass_Age,C672,Sex_Age,E672),F672)</f>
        <v>37.037593984962406</v>
      </c>
      <c r="P672">
        <f t="shared" si="72"/>
        <v>0</v>
      </c>
      <c r="Q672" t="str">
        <f t="shared" si="73"/>
        <v>C</v>
      </c>
      <c r="R672">
        <f t="shared" si="74"/>
        <v>2</v>
      </c>
      <c r="S672">
        <f t="shared" si="75"/>
        <v>0</v>
      </c>
      <c r="T672" t="s">
        <v>1755</v>
      </c>
      <c r="U672" t="str">
        <f>VLOOKUP(T672,Cleaning_title!$A$1:$B$20,2,)</f>
        <v>Mrs</v>
      </c>
      <c r="V672" t="str">
        <f t="shared" si="76"/>
        <v xml:space="preserve">xxx </v>
      </c>
      <c r="W672" t="str">
        <f t="shared" si="77"/>
        <v xml:space="preserve">xxx </v>
      </c>
      <c r="X672" t="str">
        <f>VLOOKUP(W672,Cleaned_Ticket!$L$1:$M$37,2,FALSE)</f>
        <v xml:space="preserve">xxx </v>
      </c>
    </row>
    <row r="673" spans="1:24" x14ac:dyDescent="0.2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71"/>
        <v>S</v>
      </c>
      <c r="N673">
        <f>IF(J673="",MEDIAN(Fare),J673)</f>
        <v>39</v>
      </c>
      <c r="O673" s="4">
        <f>IF(F673="",SUMIFS(Ave_Age,Pclass_Age,C673,Sex_Age,E673),F673)</f>
        <v>40</v>
      </c>
      <c r="P673">
        <f t="shared" si="72"/>
        <v>0</v>
      </c>
      <c r="Q673" t="str">
        <f t="shared" si="73"/>
        <v>M</v>
      </c>
      <c r="R673">
        <f t="shared" si="74"/>
        <v>3</v>
      </c>
      <c r="S673">
        <f t="shared" si="75"/>
        <v>0</v>
      </c>
      <c r="T673" t="s">
        <v>1755</v>
      </c>
      <c r="U673" t="str">
        <f>VLOOKUP(T673,Cleaning_title!$A$1:$B$20,2,)</f>
        <v>Mrs</v>
      </c>
      <c r="V673" t="str">
        <f t="shared" si="76"/>
        <v xml:space="preserve">xxx </v>
      </c>
      <c r="W673" t="str">
        <f t="shared" si="77"/>
        <v xml:space="preserve">xxx </v>
      </c>
      <c r="X673" t="str">
        <f>VLOOKUP(W673,Cleaned_Ticket!$L$1:$M$37,2,FALSE)</f>
        <v xml:space="preserve">xxx </v>
      </c>
    </row>
    <row r="674" spans="1:24" x14ac:dyDescent="0.2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71"/>
        <v>S</v>
      </c>
      <c r="N674">
        <f>IF(J674="",MEDIAN(Fare),J674)</f>
        <v>52</v>
      </c>
      <c r="O674" s="4">
        <f>IF(F674="",SUMIFS(Ave_Age,Pclass_Age,C674,Sex_Age,E674),F674)</f>
        <v>31</v>
      </c>
      <c r="P674">
        <f t="shared" si="72"/>
        <v>1</v>
      </c>
      <c r="Q674" t="str">
        <f t="shared" si="73"/>
        <v>B</v>
      </c>
      <c r="R674">
        <f t="shared" si="74"/>
        <v>2</v>
      </c>
      <c r="S674">
        <f t="shared" si="75"/>
        <v>0</v>
      </c>
      <c r="T674" t="s">
        <v>1754</v>
      </c>
      <c r="U674" t="str">
        <f>VLOOKUP(T674,Cleaning_title!$A$1:$B$20,2,)</f>
        <v>Mr</v>
      </c>
      <c r="V674" t="str">
        <f t="shared" si="76"/>
        <v>FC 12750</v>
      </c>
      <c r="W674" t="str">
        <f t="shared" si="77"/>
        <v xml:space="preserve">FC </v>
      </c>
      <c r="X674" t="str">
        <f>VLOOKUP(W674,Cleaned_Ticket!$L$1:$M$37,2,FALSE)</f>
        <v xml:space="preserve">FC </v>
      </c>
    </row>
    <row r="675" spans="1:24" x14ac:dyDescent="0.2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71"/>
        <v>S</v>
      </c>
      <c r="N675">
        <f>IF(J675="",MEDIAN(Fare),J675)</f>
        <v>10.5</v>
      </c>
      <c r="O675" s="4">
        <f>IF(F675="",SUMIFS(Ave_Age,Pclass_Age,C675,Sex_Age,E675),F675)</f>
        <v>70</v>
      </c>
      <c r="P675">
        <f t="shared" si="72"/>
        <v>1</v>
      </c>
      <c r="Q675" t="str">
        <f t="shared" si="73"/>
        <v>M</v>
      </c>
      <c r="R675">
        <f t="shared" si="74"/>
        <v>1</v>
      </c>
      <c r="S675">
        <f t="shared" si="75"/>
        <v>1</v>
      </c>
      <c r="T675" t="s">
        <v>1754</v>
      </c>
      <c r="U675" t="str">
        <f>VLOOKUP(T675,Cleaning_title!$A$1:$B$20,2,)</f>
        <v>Mr</v>
      </c>
      <c r="V675" t="str">
        <f t="shared" si="76"/>
        <v>CA 24580</v>
      </c>
      <c r="W675" t="str">
        <f t="shared" si="77"/>
        <v xml:space="preserve">CA </v>
      </c>
      <c r="X675" t="str">
        <f>VLOOKUP(W675,Cleaned_Ticket!$L$1:$M$37,2,FALSE)</f>
        <v xml:space="preserve">CA </v>
      </c>
    </row>
    <row r="676" spans="1:24" x14ac:dyDescent="0.2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71"/>
        <v>S</v>
      </c>
      <c r="N676">
        <f>IF(J676="",MEDIAN(Fare),J676)</f>
        <v>13</v>
      </c>
      <c r="O676" s="4">
        <f>IF(F676="",SUMIFS(Ave_Age,Pclass_Age,C676,Sex_Age,E676),F676)</f>
        <v>31</v>
      </c>
      <c r="P676">
        <f t="shared" si="72"/>
        <v>1</v>
      </c>
      <c r="Q676" t="str">
        <f t="shared" si="73"/>
        <v>M</v>
      </c>
      <c r="R676">
        <f t="shared" si="74"/>
        <v>1</v>
      </c>
      <c r="S676">
        <f t="shared" si="75"/>
        <v>1</v>
      </c>
      <c r="T676" t="s">
        <v>1754</v>
      </c>
      <c r="U676" t="str">
        <f>VLOOKUP(T676,Cleaning_title!$A$1:$B$20,2,)</f>
        <v>Mr</v>
      </c>
      <c r="V676" t="str">
        <f t="shared" si="76"/>
        <v xml:space="preserve">xxx </v>
      </c>
      <c r="W676" t="str">
        <f t="shared" si="77"/>
        <v xml:space="preserve">xxx </v>
      </c>
      <c r="X676" t="str">
        <f>VLOOKUP(W676,Cleaned_Ticket!$L$1:$M$37,2,FALSE)</f>
        <v xml:space="preserve">xxx </v>
      </c>
    </row>
    <row r="677" spans="1:24" x14ac:dyDescent="0.2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71"/>
        <v>S</v>
      </c>
      <c r="N677">
        <f>IF(J677="",MEDIAN(Fare),J677)</f>
        <v>0</v>
      </c>
      <c r="O677" s="4">
        <f>IF(F677="",SUMIFS(Ave_Age,Pclass_Age,C677,Sex_Age,E677),F677)</f>
        <v>30.815379746835443</v>
      </c>
      <c r="P677">
        <f t="shared" si="72"/>
        <v>1</v>
      </c>
      <c r="Q677" t="str">
        <f t="shared" si="73"/>
        <v>M</v>
      </c>
      <c r="R677">
        <f t="shared" si="74"/>
        <v>1</v>
      </c>
      <c r="S677">
        <f t="shared" si="75"/>
        <v>1</v>
      </c>
      <c r="T677" t="s">
        <v>1754</v>
      </c>
      <c r="U677" t="str">
        <f>VLOOKUP(T677,Cleaning_title!$A$1:$B$20,2,)</f>
        <v>Mr</v>
      </c>
      <c r="V677" t="str">
        <f t="shared" si="76"/>
        <v xml:space="preserve">xxx </v>
      </c>
      <c r="W677" t="str">
        <f t="shared" si="77"/>
        <v xml:space="preserve">xxx </v>
      </c>
      <c r="X677" t="str">
        <f>VLOOKUP(W677,Cleaned_Ticket!$L$1:$M$37,2,FALSE)</f>
        <v xml:space="preserve">xxx </v>
      </c>
    </row>
    <row r="678" spans="1:24" x14ac:dyDescent="0.2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71"/>
        <v>S</v>
      </c>
      <c r="N678">
        <f>IF(J678="",MEDIAN(Fare),J678)</f>
        <v>7.7750000000000004</v>
      </c>
      <c r="O678" s="4">
        <f>IF(F678="",SUMIFS(Ave_Age,Pclass_Age,C678,Sex_Age,E678),F678)</f>
        <v>18</v>
      </c>
      <c r="P678">
        <f t="shared" si="72"/>
        <v>1</v>
      </c>
      <c r="Q678" t="str">
        <f t="shared" si="73"/>
        <v>M</v>
      </c>
      <c r="R678">
        <f t="shared" si="74"/>
        <v>1</v>
      </c>
      <c r="S678">
        <f t="shared" si="75"/>
        <v>1</v>
      </c>
      <c r="T678" t="s">
        <v>1754</v>
      </c>
      <c r="U678" t="str">
        <f>VLOOKUP(T678,Cleaning_title!$A$1:$B$20,2,)</f>
        <v>Mr</v>
      </c>
      <c r="V678" t="str">
        <f t="shared" si="76"/>
        <v xml:space="preserve">xxx </v>
      </c>
      <c r="W678" t="str">
        <f t="shared" si="77"/>
        <v xml:space="preserve">xxx </v>
      </c>
      <c r="X678" t="str">
        <f>VLOOKUP(W678,Cleaned_Ticket!$L$1:$M$37,2,FALSE)</f>
        <v xml:space="preserve">xxx </v>
      </c>
    </row>
    <row r="679" spans="1:24" x14ac:dyDescent="0.2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71"/>
        <v>S</v>
      </c>
      <c r="N679">
        <f>IF(J679="",MEDIAN(Fare),J679)</f>
        <v>8.0500000000000007</v>
      </c>
      <c r="O679" s="4">
        <f>IF(F679="",SUMIFS(Ave_Age,Pclass_Age,C679,Sex_Age,E679),F679)</f>
        <v>24.5</v>
      </c>
      <c r="P679">
        <f t="shared" si="72"/>
        <v>1</v>
      </c>
      <c r="Q679" t="str">
        <f t="shared" si="73"/>
        <v>M</v>
      </c>
      <c r="R679">
        <f t="shared" si="74"/>
        <v>1</v>
      </c>
      <c r="S679">
        <f t="shared" si="75"/>
        <v>1</v>
      </c>
      <c r="T679" t="s">
        <v>1754</v>
      </c>
      <c r="U679" t="str">
        <f>VLOOKUP(T679,Cleaning_title!$A$1:$B$20,2,)</f>
        <v>Mr</v>
      </c>
      <c r="V679" t="str">
        <f t="shared" si="76"/>
        <v xml:space="preserve">xxx </v>
      </c>
      <c r="W679" t="str">
        <f t="shared" si="77"/>
        <v xml:space="preserve">xxx </v>
      </c>
      <c r="X679" t="str">
        <f>VLOOKUP(W679,Cleaned_Ticket!$L$1:$M$37,2,FALSE)</f>
        <v xml:space="preserve">xxx </v>
      </c>
    </row>
    <row r="680" spans="1:24" x14ac:dyDescent="0.2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71"/>
        <v>S</v>
      </c>
      <c r="N680">
        <f>IF(J680="",MEDIAN(Fare),J680)</f>
        <v>9.8416999999999994</v>
      </c>
      <c r="O680" s="4">
        <f>IF(F680="",SUMIFS(Ave_Age,Pclass_Age,C680,Sex_Age,E680),F680)</f>
        <v>18</v>
      </c>
      <c r="P680">
        <f t="shared" si="72"/>
        <v>0</v>
      </c>
      <c r="Q680" t="str">
        <f t="shared" si="73"/>
        <v>M</v>
      </c>
      <c r="R680">
        <f t="shared" si="74"/>
        <v>1</v>
      </c>
      <c r="S680">
        <f t="shared" si="75"/>
        <v>1</v>
      </c>
      <c r="T680" t="s">
        <v>1756</v>
      </c>
      <c r="U680" t="str">
        <f>VLOOKUP(T680,Cleaning_title!$A$1:$B$20,2,)</f>
        <v>Miss</v>
      </c>
      <c r="V680" t="str">
        <f t="shared" si="76"/>
        <v xml:space="preserve">xxx </v>
      </c>
      <c r="W680" t="str">
        <f t="shared" si="77"/>
        <v xml:space="preserve">xxx </v>
      </c>
      <c r="X680" t="str">
        <f>VLOOKUP(W680,Cleaned_Ticket!$L$1:$M$37,2,FALSE)</f>
        <v xml:space="preserve">xxx </v>
      </c>
    </row>
    <row r="681" spans="1:24" x14ac:dyDescent="0.2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71"/>
        <v>S</v>
      </c>
      <c r="N681">
        <f>IF(J681="",MEDIAN(Fare),J681)</f>
        <v>46.9</v>
      </c>
      <c r="O681" s="4">
        <f>IF(F681="",SUMIFS(Ave_Age,Pclass_Age,C681,Sex_Age,E681),F681)</f>
        <v>43</v>
      </c>
      <c r="P681">
        <f t="shared" si="72"/>
        <v>0</v>
      </c>
      <c r="Q681" t="str">
        <f t="shared" si="73"/>
        <v>M</v>
      </c>
      <c r="R681">
        <f t="shared" si="74"/>
        <v>8</v>
      </c>
      <c r="S681">
        <f t="shared" si="75"/>
        <v>0</v>
      </c>
      <c r="T681" t="s">
        <v>1755</v>
      </c>
      <c r="U681" t="str">
        <f>VLOOKUP(T681,Cleaning_title!$A$1:$B$20,2,)</f>
        <v>Mrs</v>
      </c>
      <c r="V681" t="str">
        <f t="shared" si="76"/>
        <v>CA 2144</v>
      </c>
      <c r="W681" t="str">
        <f t="shared" si="77"/>
        <v xml:space="preserve">CA </v>
      </c>
      <c r="X681" t="str">
        <f>VLOOKUP(W681,Cleaned_Ticket!$L$1:$M$37,2,FALSE)</f>
        <v xml:space="preserve">CA </v>
      </c>
    </row>
    <row r="682" spans="1:24" x14ac:dyDescent="0.2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71"/>
        <v>C</v>
      </c>
      <c r="N682">
        <f>IF(J682="",MEDIAN(Fare),J682)</f>
        <v>512.32920000000001</v>
      </c>
      <c r="O682" s="4">
        <f>IF(F682="",SUMIFS(Ave_Age,Pclass_Age,C682,Sex_Age,E682),F682)</f>
        <v>36</v>
      </c>
      <c r="P682">
        <f t="shared" si="72"/>
        <v>1</v>
      </c>
      <c r="Q682" t="str">
        <f t="shared" si="73"/>
        <v>B</v>
      </c>
      <c r="R682">
        <f t="shared" si="74"/>
        <v>2</v>
      </c>
      <c r="S682">
        <f t="shared" si="75"/>
        <v>0</v>
      </c>
      <c r="T682" t="s">
        <v>1754</v>
      </c>
      <c r="U682" t="str">
        <f>VLOOKUP(T682,Cleaning_title!$A$1:$B$20,2,)</f>
        <v>Mr</v>
      </c>
      <c r="V682" t="str">
        <f t="shared" si="76"/>
        <v>PC 17755</v>
      </c>
      <c r="W682" t="str">
        <f t="shared" si="77"/>
        <v xml:space="preserve">PC </v>
      </c>
      <c r="X682" t="str">
        <f>VLOOKUP(W682,Cleaned_Ticket!$L$1:$M$37,2,FALSE)</f>
        <v xml:space="preserve">PC </v>
      </c>
    </row>
    <row r="683" spans="1:24" x14ac:dyDescent="0.2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71"/>
        <v>Q</v>
      </c>
      <c r="N683">
        <f>IF(J683="",MEDIAN(Fare),J683)</f>
        <v>8.1374999999999993</v>
      </c>
      <c r="O683" s="4">
        <f>IF(F683="",SUMIFS(Ave_Age,Pclass_Age,C683,Sex_Age,E683),F683)</f>
        <v>22.185328947368422</v>
      </c>
      <c r="P683">
        <f t="shared" si="72"/>
        <v>0</v>
      </c>
      <c r="Q683" t="str">
        <f t="shared" si="73"/>
        <v>M</v>
      </c>
      <c r="R683">
        <f t="shared" si="74"/>
        <v>1</v>
      </c>
      <c r="S683">
        <f t="shared" si="75"/>
        <v>1</v>
      </c>
      <c r="T683" t="s">
        <v>1756</v>
      </c>
      <c r="U683" t="str">
        <f>VLOOKUP(T683,Cleaning_title!$A$1:$B$20,2,)</f>
        <v>Miss</v>
      </c>
      <c r="V683" t="str">
        <f t="shared" si="76"/>
        <v xml:space="preserve">xxx </v>
      </c>
      <c r="W683" t="str">
        <f t="shared" si="77"/>
        <v xml:space="preserve">xxx </v>
      </c>
      <c r="X683" t="str">
        <f>VLOOKUP(W683,Cleaned_Ticket!$L$1:$M$37,2,FALSE)</f>
        <v xml:space="preserve">xxx </v>
      </c>
    </row>
    <row r="684" spans="1:24" x14ac:dyDescent="0.2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71"/>
        <v>C</v>
      </c>
      <c r="N684">
        <f>IF(J684="",MEDIAN(Fare),J684)</f>
        <v>76.729200000000006</v>
      </c>
      <c r="O684" s="4">
        <f>IF(F684="",SUMIFS(Ave_Age,Pclass_Age,C684,Sex_Age,E684),F684)</f>
        <v>27</v>
      </c>
      <c r="P684">
        <f t="shared" si="72"/>
        <v>1</v>
      </c>
      <c r="Q684" t="str">
        <f t="shared" si="73"/>
        <v>D</v>
      </c>
      <c r="R684">
        <f t="shared" si="74"/>
        <v>1</v>
      </c>
      <c r="S684">
        <f t="shared" si="75"/>
        <v>1</v>
      </c>
      <c r="T684" t="s">
        <v>1754</v>
      </c>
      <c r="U684" t="str">
        <f>VLOOKUP(T684,Cleaning_title!$A$1:$B$20,2,)</f>
        <v>Mr</v>
      </c>
      <c r="V684" t="str">
        <f t="shared" si="76"/>
        <v>PC 17572</v>
      </c>
      <c r="W684" t="str">
        <f t="shared" si="77"/>
        <v xml:space="preserve">PC </v>
      </c>
      <c r="X684" t="str">
        <f>VLOOKUP(W684,Cleaned_Ticket!$L$1:$M$37,2,FALSE)</f>
        <v xml:space="preserve">PC </v>
      </c>
    </row>
    <row r="685" spans="1:24" x14ac:dyDescent="0.2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71"/>
        <v>S</v>
      </c>
      <c r="N685">
        <f>IF(J685="",MEDIAN(Fare),J685)</f>
        <v>9.2249999999999996</v>
      </c>
      <c r="O685" s="4">
        <f>IF(F685="",SUMIFS(Ave_Age,Pclass_Age,C685,Sex_Age,E685),F685)</f>
        <v>20</v>
      </c>
      <c r="P685">
        <f t="shared" si="72"/>
        <v>1</v>
      </c>
      <c r="Q685" t="str">
        <f t="shared" si="73"/>
        <v>M</v>
      </c>
      <c r="R685">
        <f t="shared" si="74"/>
        <v>1</v>
      </c>
      <c r="S685">
        <f t="shared" si="75"/>
        <v>1</v>
      </c>
      <c r="T685" t="s">
        <v>1754</v>
      </c>
      <c r="U685" t="str">
        <f>VLOOKUP(T685,Cleaning_title!$A$1:$B$20,2,)</f>
        <v>Mr</v>
      </c>
      <c r="V685" t="str">
        <f t="shared" si="76"/>
        <v xml:space="preserve">xxx </v>
      </c>
      <c r="W685" t="str">
        <f t="shared" si="77"/>
        <v xml:space="preserve">xxx </v>
      </c>
      <c r="X685" t="str">
        <f>VLOOKUP(W685,Cleaned_Ticket!$L$1:$M$37,2,FALSE)</f>
        <v xml:space="preserve">xxx </v>
      </c>
    </row>
    <row r="686" spans="1:24" x14ac:dyDescent="0.2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71"/>
        <v>S</v>
      </c>
      <c r="N686">
        <f>IF(J686="",MEDIAN(Fare),J686)</f>
        <v>46.9</v>
      </c>
      <c r="O686" s="4">
        <f>IF(F686="",SUMIFS(Ave_Age,Pclass_Age,C686,Sex_Age,E686),F686)</f>
        <v>14</v>
      </c>
      <c r="P686">
        <f t="shared" si="72"/>
        <v>1</v>
      </c>
      <c r="Q686" t="str">
        <f t="shared" si="73"/>
        <v>M</v>
      </c>
      <c r="R686">
        <f t="shared" si="74"/>
        <v>8</v>
      </c>
      <c r="S686">
        <f t="shared" si="75"/>
        <v>0</v>
      </c>
      <c r="T686" t="s">
        <v>1754</v>
      </c>
      <c r="U686" t="str">
        <f>VLOOKUP(T686,Cleaning_title!$A$1:$B$20,2,)</f>
        <v>Mr</v>
      </c>
      <c r="V686" t="str">
        <f t="shared" si="76"/>
        <v>CA 2144</v>
      </c>
      <c r="W686" t="str">
        <f t="shared" si="77"/>
        <v xml:space="preserve">CA </v>
      </c>
      <c r="X686" t="str">
        <f>VLOOKUP(W686,Cleaned_Ticket!$L$1:$M$37,2,FALSE)</f>
        <v xml:space="preserve">CA </v>
      </c>
    </row>
    <row r="687" spans="1:24" x14ac:dyDescent="0.2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71"/>
        <v>S</v>
      </c>
      <c r="N687">
        <f>IF(J687="",MEDIAN(Fare),J687)</f>
        <v>39</v>
      </c>
      <c r="O687" s="4">
        <f>IF(F687="",SUMIFS(Ave_Age,Pclass_Age,C687,Sex_Age,E687),F687)</f>
        <v>60</v>
      </c>
      <c r="P687">
        <f t="shared" si="72"/>
        <v>1</v>
      </c>
      <c r="Q687" t="str">
        <f t="shared" si="73"/>
        <v>M</v>
      </c>
      <c r="R687">
        <f t="shared" si="74"/>
        <v>3</v>
      </c>
      <c r="S687">
        <f t="shared" si="75"/>
        <v>0</v>
      </c>
      <c r="T687" t="s">
        <v>1754</v>
      </c>
      <c r="U687" t="str">
        <f>VLOOKUP(T687,Cleaning_title!$A$1:$B$20,2,)</f>
        <v>Mr</v>
      </c>
      <c r="V687" t="str">
        <f t="shared" si="76"/>
        <v xml:space="preserve">xxx </v>
      </c>
      <c r="W687" t="str">
        <f t="shared" si="77"/>
        <v xml:space="preserve">xxx </v>
      </c>
      <c r="X687" t="str">
        <f>VLOOKUP(W687,Cleaned_Ticket!$L$1:$M$37,2,FALSE)</f>
        <v xml:space="preserve">xxx </v>
      </c>
    </row>
    <row r="688" spans="1:24" x14ac:dyDescent="0.2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71"/>
        <v>C</v>
      </c>
      <c r="N688">
        <f>IF(J688="",MEDIAN(Fare),J688)</f>
        <v>41.5792</v>
      </c>
      <c r="O688" s="4">
        <f>IF(F688="",SUMIFS(Ave_Age,Pclass_Age,C688,Sex_Age,E688),F688)</f>
        <v>25</v>
      </c>
      <c r="P688">
        <f t="shared" si="72"/>
        <v>1</v>
      </c>
      <c r="Q688" t="str">
        <f t="shared" si="73"/>
        <v>M</v>
      </c>
      <c r="R688">
        <f t="shared" si="74"/>
        <v>4</v>
      </c>
      <c r="S688">
        <f t="shared" si="75"/>
        <v>0</v>
      </c>
      <c r="T688" t="s">
        <v>1754</v>
      </c>
      <c r="U688" t="str">
        <f>VLOOKUP(T688,Cleaning_title!$A$1:$B$20,2,)</f>
        <v>Mr</v>
      </c>
      <c r="V688" t="str">
        <f t="shared" si="76"/>
        <v>SCParis 2123</v>
      </c>
      <c r="W688" t="str">
        <f t="shared" si="77"/>
        <v xml:space="preserve">SCParis </v>
      </c>
      <c r="X688" t="str">
        <f>VLOOKUP(W688,Cleaned_Ticket!$L$1:$M$37,2,FALSE)</f>
        <v xml:space="preserve">SCParis </v>
      </c>
    </row>
    <row r="689" spans="1:24" x14ac:dyDescent="0.2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71"/>
        <v>S</v>
      </c>
      <c r="N689">
        <f>IF(J689="",MEDIAN(Fare),J689)</f>
        <v>39.6875</v>
      </c>
      <c r="O689" s="4">
        <f>IF(F689="",SUMIFS(Ave_Age,Pclass_Age,C689,Sex_Age,E689),F689)</f>
        <v>14</v>
      </c>
      <c r="P689">
        <f t="shared" si="72"/>
        <v>1</v>
      </c>
      <c r="Q689" t="str">
        <f t="shared" si="73"/>
        <v>M</v>
      </c>
      <c r="R689">
        <f t="shared" si="74"/>
        <v>6</v>
      </c>
      <c r="S689">
        <f t="shared" si="75"/>
        <v>0</v>
      </c>
      <c r="T689" t="s">
        <v>1754</v>
      </c>
      <c r="U689" t="str">
        <f>VLOOKUP(T689,Cleaning_title!$A$1:$B$20,2,)</f>
        <v>Mr</v>
      </c>
      <c r="V689" t="str">
        <f t="shared" si="76"/>
        <v xml:space="preserve">xxx </v>
      </c>
      <c r="W689" t="str">
        <f t="shared" si="77"/>
        <v xml:space="preserve">xxx </v>
      </c>
      <c r="X689" t="str">
        <f>VLOOKUP(W689,Cleaned_Ticket!$L$1:$M$37,2,FALSE)</f>
        <v xml:space="preserve">xxx </v>
      </c>
    </row>
    <row r="690" spans="1:24" x14ac:dyDescent="0.2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71"/>
        <v>S</v>
      </c>
      <c r="N690">
        <f>IF(J690="",MEDIAN(Fare),J690)</f>
        <v>10.1708</v>
      </c>
      <c r="O690" s="4">
        <f>IF(F690="",SUMIFS(Ave_Age,Pclass_Age,C690,Sex_Age,E690),F690)</f>
        <v>19</v>
      </c>
      <c r="P690">
        <f t="shared" si="72"/>
        <v>1</v>
      </c>
      <c r="Q690" t="str">
        <f t="shared" si="73"/>
        <v>M</v>
      </c>
      <c r="R690">
        <f t="shared" si="74"/>
        <v>1</v>
      </c>
      <c r="S690">
        <f t="shared" si="75"/>
        <v>1</v>
      </c>
      <c r="T690" t="s">
        <v>1754</v>
      </c>
      <c r="U690" t="str">
        <f>VLOOKUP(T690,Cleaning_title!$A$1:$B$20,2,)</f>
        <v>Mr</v>
      </c>
      <c r="V690" t="str">
        <f t="shared" si="76"/>
        <v xml:space="preserve">xxx </v>
      </c>
      <c r="W690" t="str">
        <f t="shared" si="77"/>
        <v xml:space="preserve">xxx </v>
      </c>
      <c r="X690" t="str">
        <f>VLOOKUP(W690,Cleaned_Ticket!$L$1:$M$37,2,FALSE)</f>
        <v xml:space="preserve">xxx </v>
      </c>
    </row>
    <row r="691" spans="1:24" x14ac:dyDescent="0.2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71"/>
        <v>S</v>
      </c>
      <c r="N691">
        <f>IF(J691="",MEDIAN(Fare),J691)</f>
        <v>7.7957999999999998</v>
      </c>
      <c r="O691" s="4">
        <f>IF(F691="",SUMIFS(Ave_Age,Pclass_Age,C691,Sex_Age,E691),F691)</f>
        <v>18</v>
      </c>
      <c r="P691">
        <f t="shared" si="72"/>
        <v>1</v>
      </c>
      <c r="Q691" t="str">
        <f t="shared" si="73"/>
        <v>M</v>
      </c>
      <c r="R691">
        <f t="shared" si="74"/>
        <v>1</v>
      </c>
      <c r="S691">
        <f t="shared" si="75"/>
        <v>1</v>
      </c>
      <c r="T691" t="s">
        <v>1754</v>
      </c>
      <c r="U691" t="str">
        <f>VLOOKUP(T691,Cleaning_title!$A$1:$B$20,2,)</f>
        <v>Mr</v>
      </c>
      <c r="V691" t="str">
        <f t="shared" si="76"/>
        <v xml:space="preserve">xxx </v>
      </c>
      <c r="W691" t="str">
        <f t="shared" si="77"/>
        <v xml:space="preserve">xxx </v>
      </c>
      <c r="X691" t="str">
        <f>VLOOKUP(W691,Cleaned_Ticket!$L$1:$M$37,2,FALSE)</f>
        <v xml:space="preserve">xxx </v>
      </c>
    </row>
    <row r="692" spans="1:24" x14ac:dyDescent="0.2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71"/>
        <v>S</v>
      </c>
      <c r="N692">
        <f>IF(J692="",MEDIAN(Fare),J692)</f>
        <v>211.33750000000001</v>
      </c>
      <c r="O692" s="4">
        <f>IF(F692="",SUMIFS(Ave_Age,Pclass_Age,C692,Sex_Age,E692),F692)</f>
        <v>15</v>
      </c>
      <c r="P692">
        <f t="shared" si="72"/>
        <v>0</v>
      </c>
      <c r="Q692" t="str">
        <f t="shared" si="73"/>
        <v>B</v>
      </c>
      <c r="R692">
        <f t="shared" si="74"/>
        <v>2</v>
      </c>
      <c r="S692">
        <f t="shared" si="75"/>
        <v>0</v>
      </c>
      <c r="T692" t="s">
        <v>1756</v>
      </c>
      <c r="U692" t="str">
        <f>VLOOKUP(T692,Cleaning_title!$A$1:$B$20,2,)</f>
        <v>Miss</v>
      </c>
      <c r="V692" t="str">
        <f t="shared" si="76"/>
        <v xml:space="preserve">xxx </v>
      </c>
      <c r="W692" t="str">
        <f t="shared" si="77"/>
        <v xml:space="preserve">xxx </v>
      </c>
      <c r="X692" t="str">
        <f>VLOOKUP(W692,Cleaned_Ticket!$L$1:$M$37,2,FALSE)</f>
        <v xml:space="preserve">xxx </v>
      </c>
    </row>
    <row r="693" spans="1:24" x14ac:dyDescent="0.2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71"/>
        <v>S</v>
      </c>
      <c r="N693">
        <f>IF(J693="",MEDIAN(Fare),J693)</f>
        <v>57</v>
      </c>
      <c r="O693" s="4">
        <f>IF(F693="",SUMIFS(Ave_Age,Pclass_Age,C693,Sex_Age,E693),F693)</f>
        <v>31</v>
      </c>
      <c r="P693">
        <f t="shared" si="72"/>
        <v>1</v>
      </c>
      <c r="Q693" t="str">
        <f t="shared" si="73"/>
        <v>B</v>
      </c>
      <c r="R693">
        <f t="shared" si="74"/>
        <v>2</v>
      </c>
      <c r="S693">
        <f t="shared" si="75"/>
        <v>0</v>
      </c>
      <c r="T693" t="s">
        <v>1754</v>
      </c>
      <c r="U693" t="str">
        <f>VLOOKUP(T693,Cleaning_title!$A$1:$B$20,2,)</f>
        <v>Mr</v>
      </c>
      <c r="V693" t="str">
        <f t="shared" si="76"/>
        <v xml:space="preserve">xxx </v>
      </c>
      <c r="W693" t="str">
        <f t="shared" si="77"/>
        <v xml:space="preserve">xxx </v>
      </c>
      <c r="X693" t="str">
        <f>VLOOKUP(W693,Cleaned_Ticket!$L$1:$M$37,2,FALSE)</f>
        <v xml:space="preserve">xxx </v>
      </c>
    </row>
    <row r="694" spans="1:24" x14ac:dyDescent="0.2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71"/>
        <v>C</v>
      </c>
      <c r="N694">
        <f>IF(J694="",MEDIAN(Fare),J694)</f>
        <v>13.416700000000001</v>
      </c>
      <c r="O694" s="4">
        <f>IF(F694="",SUMIFS(Ave_Age,Pclass_Age,C694,Sex_Age,E694),F694)</f>
        <v>4</v>
      </c>
      <c r="P694">
        <f t="shared" si="72"/>
        <v>0</v>
      </c>
      <c r="Q694" t="str">
        <f t="shared" si="73"/>
        <v>M</v>
      </c>
      <c r="R694">
        <f t="shared" si="74"/>
        <v>2</v>
      </c>
      <c r="S694">
        <f t="shared" si="75"/>
        <v>0</v>
      </c>
      <c r="T694" t="s">
        <v>1756</v>
      </c>
      <c r="U694" t="str">
        <f>VLOOKUP(T694,Cleaning_title!$A$1:$B$20,2,)</f>
        <v>Miss</v>
      </c>
      <c r="V694" t="str">
        <f t="shared" si="76"/>
        <v xml:space="preserve">xxx </v>
      </c>
      <c r="W694" t="str">
        <f t="shared" si="77"/>
        <v xml:space="preserve">xxx </v>
      </c>
      <c r="X694" t="str">
        <f>VLOOKUP(W694,Cleaned_Ticket!$L$1:$M$37,2,FALSE)</f>
        <v xml:space="preserve">xxx </v>
      </c>
    </row>
    <row r="695" spans="1:24" x14ac:dyDescent="0.2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71"/>
        <v>S</v>
      </c>
      <c r="N695">
        <f>IF(J695="",MEDIAN(Fare),J695)</f>
        <v>56.495800000000003</v>
      </c>
      <c r="O695" s="4">
        <f>IF(F695="",SUMIFS(Ave_Age,Pclass_Age,C695,Sex_Age,E695),F695)</f>
        <v>25.962263610315187</v>
      </c>
      <c r="P695">
        <f t="shared" si="72"/>
        <v>1</v>
      </c>
      <c r="Q695" t="str">
        <f t="shared" si="73"/>
        <v>M</v>
      </c>
      <c r="R695">
        <f t="shared" si="74"/>
        <v>1</v>
      </c>
      <c r="S695">
        <f t="shared" si="75"/>
        <v>1</v>
      </c>
      <c r="T695" t="s">
        <v>1754</v>
      </c>
      <c r="U695" t="str">
        <f>VLOOKUP(T695,Cleaning_title!$A$1:$B$20,2,)</f>
        <v>Mr</v>
      </c>
      <c r="V695" t="str">
        <f t="shared" si="76"/>
        <v xml:space="preserve">xxx </v>
      </c>
      <c r="W695" t="str">
        <f t="shared" si="77"/>
        <v xml:space="preserve">xxx </v>
      </c>
      <c r="X695" t="str">
        <f>VLOOKUP(W695,Cleaned_Ticket!$L$1:$M$37,2,FALSE)</f>
        <v xml:space="preserve">xxx </v>
      </c>
    </row>
    <row r="696" spans="1:24" x14ac:dyDescent="0.2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71"/>
        <v>C</v>
      </c>
      <c r="N696">
        <f>IF(J696="",MEDIAN(Fare),J696)</f>
        <v>7.2249999999999996</v>
      </c>
      <c r="O696" s="4">
        <f>IF(F696="",SUMIFS(Ave_Age,Pclass_Age,C696,Sex_Age,E696),F696)</f>
        <v>25</v>
      </c>
      <c r="P696">
        <f t="shared" si="72"/>
        <v>1</v>
      </c>
      <c r="Q696" t="str">
        <f t="shared" si="73"/>
        <v>M</v>
      </c>
      <c r="R696">
        <f t="shared" si="74"/>
        <v>1</v>
      </c>
      <c r="S696">
        <f t="shared" si="75"/>
        <v>1</v>
      </c>
      <c r="T696" t="s">
        <v>1754</v>
      </c>
      <c r="U696" t="str">
        <f>VLOOKUP(T696,Cleaning_title!$A$1:$B$20,2,)</f>
        <v>Mr</v>
      </c>
      <c r="V696" t="str">
        <f t="shared" si="76"/>
        <v xml:space="preserve">xxx </v>
      </c>
      <c r="W696" t="str">
        <f t="shared" si="77"/>
        <v xml:space="preserve">xxx </v>
      </c>
      <c r="X696" t="str">
        <f>VLOOKUP(W696,Cleaned_Ticket!$L$1:$M$37,2,FALSE)</f>
        <v xml:space="preserve">xxx </v>
      </c>
    </row>
    <row r="697" spans="1:24" x14ac:dyDescent="0.2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71"/>
        <v>S</v>
      </c>
      <c r="N697">
        <f>IF(J697="",MEDIAN(Fare),J697)</f>
        <v>26.55</v>
      </c>
      <c r="O697" s="4">
        <f>IF(F697="",SUMIFS(Ave_Age,Pclass_Age,C697,Sex_Age,E697),F697)</f>
        <v>60</v>
      </c>
      <c r="P697">
        <f t="shared" si="72"/>
        <v>1</v>
      </c>
      <c r="Q697" t="str">
        <f t="shared" si="73"/>
        <v>M</v>
      </c>
      <c r="R697">
        <f t="shared" si="74"/>
        <v>1</v>
      </c>
      <c r="S697">
        <f t="shared" si="75"/>
        <v>1</v>
      </c>
      <c r="T697" t="s">
        <v>1765</v>
      </c>
      <c r="U697" t="str">
        <f>VLOOKUP(T697,Cleaning_title!$A$1:$B$20,2,)</f>
        <v>Royalty</v>
      </c>
      <c r="V697" t="str">
        <f t="shared" si="76"/>
        <v xml:space="preserve">xxx </v>
      </c>
      <c r="W697" t="str">
        <f t="shared" si="77"/>
        <v xml:space="preserve">xxx </v>
      </c>
      <c r="X697" t="str">
        <f>VLOOKUP(W697,Cleaned_Ticket!$L$1:$M$37,2,FALSE)</f>
        <v xml:space="preserve">xxx </v>
      </c>
    </row>
    <row r="698" spans="1:24" x14ac:dyDescent="0.2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71"/>
        <v>S</v>
      </c>
      <c r="N698">
        <f>IF(J698="",MEDIAN(Fare),J698)</f>
        <v>13.5</v>
      </c>
      <c r="O698" s="4">
        <f>IF(F698="",SUMIFS(Ave_Age,Pclass_Age,C698,Sex_Age,E698),F698)</f>
        <v>52</v>
      </c>
      <c r="P698">
        <f t="shared" si="72"/>
        <v>1</v>
      </c>
      <c r="Q698" t="str">
        <f t="shared" si="73"/>
        <v>M</v>
      </c>
      <c r="R698">
        <f t="shared" si="74"/>
        <v>1</v>
      </c>
      <c r="S698">
        <f t="shared" si="75"/>
        <v>1</v>
      </c>
      <c r="T698" t="s">
        <v>1754</v>
      </c>
      <c r="U698" t="str">
        <f>VLOOKUP(T698,Cleaning_title!$A$1:$B$20,2,)</f>
        <v>Mr</v>
      </c>
      <c r="V698" t="str">
        <f t="shared" si="76"/>
        <v xml:space="preserve">xxx </v>
      </c>
      <c r="W698" t="str">
        <f t="shared" si="77"/>
        <v xml:space="preserve">xxx </v>
      </c>
      <c r="X698" t="str">
        <f>VLOOKUP(W698,Cleaned_Ticket!$L$1:$M$37,2,FALSE)</f>
        <v xml:space="preserve">xxx </v>
      </c>
    </row>
    <row r="699" spans="1:24" x14ac:dyDescent="0.2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71"/>
        <v>S</v>
      </c>
      <c r="N699">
        <f>IF(J699="",MEDIAN(Fare),J699)</f>
        <v>8.0500000000000007</v>
      </c>
      <c r="O699" s="4">
        <f>IF(F699="",SUMIFS(Ave_Age,Pclass_Age,C699,Sex_Age,E699),F699)</f>
        <v>44</v>
      </c>
      <c r="P699">
        <f t="shared" si="72"/>
        <v>1</v>
      </c>
      <c r="Q699" t="str">
        <f t="shared" si="73"/>
        <v>M</v>
      </c>
      <c r="R699">
        <f t="shared" si="74"/>
        <v>1</v>
      </c>
      <c r="S699">
        <f t="shared" si="75"/>
        <v>1</v>
      </c>
      <c r="T699" t="s">
        <v>1754</v>
      </c>
      <c r="U699" t="str">
        <f>VLOOKUP(T699,Cleaning_title!$A$1:$B$20,2,)</f>
        <v>Mr</v>
      </c>
      <c r="V699" t="str">
        <f t="shared" si="76"/>
        <v xml:space="preserve">xxx </v>
      </c>
      <c r="W699" t="str">
        <f t="shared" si="77"/>
        <v xml:space="preserve">xxx </v>
      </c>
      <c r="X699" t="str">
        <f>VLOOKUP(W699,Cleaned_Ticket!$L$1:$M$37,2,FALSE)</f>
        <v xml:space="preserve">xxx </v>
      </c>
    </row>
    <row r="700" spans="1:24" x14ac:dyDescent="0.2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71"/>
        <v>Q</v>
      </c>
      <c r="N700">
        <f>IF(J700="",MEDIAN(Fare),J700)</f>
        <v>7.7332999999999998</v>
      </c>
      <c r="O700" s="4">
        <f>IF(F700="",SUMIFS(Ave_Age,Pclass_Age,C700,Sex_Age,E700),F700)</f>
        <v>22.185328947368422</v>
      </c>
      <c r="P700">
        <f t="shared" si="72"/>
        <v>0</v>
      </c>
      <c r="Q700" t="str">
        <f t="shared" si="73"/>
        <v>M</v>
      </c>
      <c r="R700">
        <f t="shared" si="74"/>
        <v>1</v>
      </c>
      <c r="S700">
        <f t="shared" si="75"/>
        <v>1</v>
      </c>
      <c r="T700" t="s">
        <v>1756</v>
      </c>
      <c r="U700" t="str">
        <f>VLOOKUP(T700,Cleaning_title!$A$1:$B$20,2,)</f>
        <v>Miss</v>
      </c>
      <c r="V700" t="str">
        <f t="shared" si="76"/>
        <v xml:space="preserve">xxx </v>
      </c>
      <c r="W700" t="str">
        <f t="shared" si="77"/>
        <v xml:space="preserve">xxx </v>
      </c>
      <c r="X700" t="str">
        <f>VLOOKUP(W700,Cleaned_Ticket!$L$1:$M$37,2,FALSE)</f>
        <v xml:space="preserve">xxx </v>
      </c>
    </row>
    <row r="701" spans="1:24" x14ac:dyDescent="0.2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71"/>
        <v>C</v>
      </c>
      <c r="N701">
        <f>IF(J701="",MEDIAN(Fare),J701)</f>
        <v>110.88330000000001</v>
      </c>
      <c r="O701" s="4">
        <f>IF(F701="",SUMIFS(Ave_Age,Pclass_Age,C701,Sex_Age,E701),F701)</f>
        <v>49</v>
      </c>
      <c r="P701">
        <f t="shared" si="72"/>
        <v>1</v>
      </c>
      <c r="Q701" t="str">
        <f t="shared" si="73"/>
        <v>C</v>
      </c>
      <c r="R701">
        <f t="shared" si="74"/>
        <v>3</v>
      </c>
      <c r="S701">
        <f t="shared" si="75"/>
        <v>0</v>
      </c>
      <c r="T701" t="s">
        <v>1754</v>
      </c>
      <c r="U701" t="str">
        <f>VLOOKUP(T701,Cleaning_title!$A$1:$B$20,2,)</f>
        <v>Mr</v>
      </c>
      <c r="V701" t="str">
        <f t="shared" si="76"/>
        <v xml:space="preserve">xxx </v>
      </c>
      <c r="W701" t="str">
        <f t="shared" si="77"/>
        <v xml:space="preserve">xxx </v>
      </c>
      <c r="X701" t="str">
        <f>VLOOKUP(W701,Cleaned_Ticket!$L$1:$M$37,2,FALSE)</f>
        <v xml:space="preserve">xxx </v>
      </c>
    </row>
    <row r="702" spans="1:24" x14ac:dyDescent="0.2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71"/>
        <v>S</v>
      </c>
      <c r="N702">
        <f>IF(J702="",MEDIAN(Fare),J702)</f>
        <v>7.65</v>
      </c>
      <c r="O702" s="4">
        <f>IF(F702="",SUMIFS(Ave_Age,Pclass_Age,C702,Sex_Age,E702),F702)</f>
        <v>42</v>
      </c>
      <c r="P702">
        <f t="shared" si="72"/>
        <v>1</v>
      </c>
      <c r="Q702" t="str">
        <f t="shared" si="73"/>
        <v>F</v>
      </c>
      <c r="R702">
        <f t="shared" si="74"/>
        <v>1</v>
      </c>
      <c r="S702">
        <f t="shared" si="75"/>
        <v>1</v>
      </c>
      <c r="T702" t="s">
        <v>1754</v>
      </c>
      <c r="U702" t="str">
        <f>VLOOKUP(T702,Cleaning_title!$A$1:$B$20,2,)</f>
        <v>Mr</v>
      </c>
      <c r="V702" t="str">
        <f t="shared" si="76"/>
        <v xml:space="preserve">xxx </v>
      </c>
      <c r="W702" t="str">
        <f t="shared" si="77"/>
        <v xml:space="preserve">xxx </v>
      </c>
      <c r="X702" t="str">
        <f>VLOOKUP(W702,Cleaned_Ticket!$L$1:$M$37,2,FALSE)</f>
        <v xml:space="preserve">xxx </v>
      </c>
    </row>
    <row r="703" spans="1:24" x14ac:dyDescent="0.2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71"/>
        <v>C</v>
      </c>
      <c r="N703">
        <f>IF(J703="",MEDIAN(Fare),J703)</f>
        <v>227.52500000000001</v>
      </c>
      <c r="O703" s="4">
        <f>IF(F703="",SUMIFS(Ave_Age,Pclass_Age,C703,Sex_Age,E703),F703)</f>
        <v>18</v>
      </c>
      <c r="P703">
        <f t="shared" si="72"/>
        <v>0</v>
      </c>
      <c r="Q703" t="str">
        <f t="shared" si="73"/>
        <v>C</v>
      </c>
      <c r="R703">
        <f t="shared" si="74"/>
        <v>2</v>
      </c>
      <c r="S703">
        <f t="shared" si="75"/>
        <v>0</v>
      </c>
      <c r="T703" t="s">
        <v>1755</v>
      </c>
      <c r="U703" t="str">
        <f>VLOOKUP(T703,Cleaning_title!$A$1:$B$20,2,)</f>
        <v>Mrs</v>
      </c>
      <c r="V703" t="str">
        <f t="shared" si="76"/>
        <v>PC 17757</v>
      </c>
      <c r="W703" t="str">
        <f t="shared" si="77"/>
        <v xml:space="preserve">PC </v>
      </c>
      <c r="X703" t="str">
        <f>VLOOKUP(W703,Cleaned_Ticket!$L$1:$M$37,2,FALSE)</f>
        <v xml:space="preserve">PC </v>
      </c>
    </row>
    <row r="704" spans="1:24" x14ac:dyDescent="0.2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71"/>
        <v>S</v>
      </c>
      <c r="N704">
        <f>IF(J704="",MEDIAN(Fare),J704)</f>
        <v>26.287500000000001</v>
      </c>
      <c r="O704" s="4">
        <f>IF(F704="",SUMIFS(Ave_Age,Pclass_Age,C704,Sex_Age,E704),F704)</f>
        <v>35</v>
      </c>
      <c r="P704">
        <f t="shared" si="72"/>
        <v>1</v>
      </c>
      <c r="Q704" t="str">
        <f t="shared" si="73"/>
        <v>E</v>
      </c>
      <c r="R704">
        <f t="shared" si="74"/>
        <v>1</v>
      </c>
      <c r="S704">
        <f t="shared" si="75"/>
        <v>1</v>
      </c>
      <c r="T704" t="s">
        <v>1754</v>
      </c>
      <c r="U704" t="str">
        <f>VLOOKUP(T704,Cleaning_title!$A$1:$B$20,2,)</f>
        <v>Mr</v>
      </c>
      <c r="V704" t="str">
        <f t="shared" si="76"/>
        <v>PC 17475</v>
      </c>
      <c r="W704" t="str">
        <f t="shared" si="77"/>
        <v xml:space="preserve">PC </v>
      </c>
      <c r="X704" t="str">
        <f>VLOOKUP(W704,Cleaned_Ticket!$L$1:$M$37,2,FALSE)</f>
        <v xml:space="preserve">PC </v>
      </c>
    </row>
    <row r="705" spans="1:24" x14ac:dyDescent="0.2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71"/>
        <v>C</v>
      </c>
      <c r="N705">
        <f>IF(J705="",MEDIAN(Fare),J705)</f>
        <v>14.4542</v>
      </c>
      <c r="O705" s="4">
        <f>IF(F705="",SUMIFS(Ave_Age,Pclass_Age,C705,Sex_Age,E705),F705)</f>
        <v>18</v>
      </c>
      <c r="P705">
        <f t="shared" si="72"/>
        <v>0</v>
      </c>
      <c r="Q705" t="str">
        <f t="shared" si="73"/>
        <v>M</v>
      </c>
      <c r="R705">
        <f t="shared" si="74"/>
        <v>2</v>
      </c>
      <c r="S705">
        <f t="shared" si="75"/>
        <v>0</v>
      </c>
      <c r="T705" t="s">
        <v>1756</v>
      </c>
      <c r="U705" t="str">
        <f>VLOOKUP(T705,Cleaning_title!$A$1:$B$20,2,)</f>
        <v>Miss</v>
      </c>
      <c r="V705" t="str">
        <f t="shared" si="76"/>
        <v xml:space="preserve">xxx </v>
      </c>
      <c r="W705" t="str">
        <f t="shared" si="77"/>
        <v xml:space="preserve">xxx </v>
      </c>
      <c r="X705" t="str">
        <f>VLOOKUP(W705,Cleaned_Ticket!$L$1:$M$37,2,FALSE)</f>
        <v xml:space="preserve">xxx </v>
      </c>
    </row>
    <row r="706" spans="1:24" x14ac:dyDescent="0.2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71"/>
        <v>Q</v>
      </c>
      <c r="N706">
        <f>IF(J706="",MEDIAN(Fare),J706)</f>
        <v>7.7416999999999998</v>
      </c>
      <c r="O706" s="4">
        <f>IF(F706="",SUMIFS(Ave_Age,Pclass_Age,C706,Sex_Age,E706),F706)</f>
        <v>25</v>
      </c>
      <c r="P706">
        <f t="shared" si="72"/>
        <v>1</v>
      </c>
      <c r="Q706" t="str">
        <f t="shared" si="73"/>
        <v>M</v>
      </c>
      <c r="R706">
        <f t="shared" si="74"/>
        <v>1</v>
      </c>
      <c r="S706">
        <f t="shared" si="75"/>
        <v>1</v>
      </c>
      <c r="T706" t="s">
        <v>1754</v>
      </c>
      <c r="U706" t="str">
        <f>VLOOKUP(T706,Cleaning_title!$A$1:$B$20,2,)</f>
        <v>Mr</v>
      </c>
      <c r="V706" t="str">
        <f t="shared" si="76"/>
        <v xml:space="preserve">xxx </v>
      </c>
      <c r="W706" t="str">
        <f t="shared" si="77"/>
        <v xml:space="preserve">xxx </v>
      </c>
      <c r="X706" t="str">
        <f>VLOOKUP(W706,Cleaned_Ticket!$L$1:$M$37,2,FALSE)</f>
        <v xml:space="preserve">xxx </v>
      </c>
    </row>
    <row r="707" spans="1:24" x14ac:dyDescent="0.2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71"/>
        <v>S</v>
      </c>
      <c r="N707">
        <f>IF(J707="",MEDIAN(Fare),J707)</f>
        <v>7.8541999999999996</v>
      </c>
      <c r="O707" s="4">
        <f>IF(F707="",SUMIFS(Ave_Age,Pclass_Age,C707,Sex_Age,E707),F707)</f>
        <v>26</v>
      </c>
      <c r="P707">
        <f t="shared" si="72"/>
        <v>1</v>
      </c>
      <c r="Q707" t="str">
        <f t="shared" si="73"/>
        <v>M</v>
      </c>
      <c r="R707">
        <f t="shared" si="74"/>
        <v>2</v>
      </c>
      <c r="S707">
        <f t="shared" si="75"/>
        <v>0</v>
      </c>
      <c r="T707" t="s">
        <v>1754</v>
      </c>
      <c r="U707" t="str">
        <f>VLOOKUP(T707,Cleaning_title!$A$1:$B$20,2,)</f>
        <v>Mr</v>
      </c>
      <c r="V707" t="str">
        <f t="shared" si="76"/>
        <v xml:space="preserve">xxx </v>
      </c>
      <c r="W707" t="str">
        <f t="shared" si="77"/>
        <v xml:space="preserve">xxx </v>
      </c>
      <c r="X707" t="str">
        <f>VLOOKUP(W707,Cleaned_Ticket!$L$1:$M$37,2,FALSE)</f>
        <v xml:space="preserve">xxx </v>
      </c>
    </row>
    <row r="708" spans="1:24" x14ac:dyDescent="0.2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78">IF(L708="","S",L708)</f>
        <v>S</v>
      </c>
      <c r="N708">
        <f>IF(J708="",MEDIAN(Fare),J708)</f>
        <v>26</v>
      </c>
      <c r="O708" s="4">
        <f>IF(F708="",SUMIFS(Ave_Age,Pclass_Age,C708,Sex_Age,E708),F708)</f>
        <v>39</v>
      </c>
      <c r="P708">
        <f t="shared" ref="P708:P771" si="79">IF(E708="male",1,0)</f>
        <v>1</v>
      </c>
      <c r="Q708" t="str">
        <f t="shared" ref="Q708:Q771" si="80">IF(K708="","M",LEFT(K708,1))</f>
        <v>M</v>
      </c>
      <c r="R708">
        <f t="shared" ref="R708:R771" si="81">G708+H708+1</f>
        <v>1</v>
      </c>
      <c r="S708">
        <f t="shared" ref="S708:S771" si="82">IF(R708=1,1,0)</f>
        <v>1</v>
      </c>
      <c r="T708" t="s">
        <v>1754</v>
      </c>
      <c r="U708" t="str">
        <f>VLOOKUP(T708,Cleaning_title!$A$1:$B$20,2,)</f>
        <v>Mr</v>
      </c>
      <c r="V708" t="str">
        <f t="shared" ref="V708:V771" si="83">IF(ISNUMBER(I708),"xxx ",SUBSTITUTE(SUBSTITUTE(I708,"/",""),".",""))</f>
        <v xml:space="preserve">xxx </v>
      </c>
      <c r="W708" t="str">
        <f t="shared" ref="W708:W771" si="84">LEFT(V708,FIND(" ",V708))</f>
        <v xml:space="preserve">xxx </v>
      </c>
      <c r="X708" t="str">
        <f>VLOOKUP(W708,Cleaned_Ticket!$L$1:$M$37,2,FALSE)</f>
        <v xml:space="preserve">xxx </v>
      </c>
    </row>
    <row r="709" spans="1:24" x14ac:dyDescent="0.2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78"/>
        <v>S</v>
      </c>
      <c r="N709">
        <f>IF(J709="",MEDIAN(Fare),J709)</f>
        <v>13.5</v>
      </c>
      <c r="O709" s="4">
        <f>IF(F709="",SUMIFS(Ave_Age,Pclass_Age,C709,Sex_Age,E709),F709)</f>
        <v>45</v>
      </c>
      <c r="P709">
        <f t="shared" si="79"/>
        <v>0</v>
      </c>
      <c r="Q709" t="str">
        <f t="shared" si="80"/>
        <v>M</v>
      </c>
      <c r="R709">
        <f t="shared" si="81"/>
        <v>1</v>
      </c>
      <c r="S709">
        <f t="shared" si="82"/>
        <v>1</v>
      </c>
      <c r="T709" t="s">
        <v>1755</v>
      </c>
      <c r="U709" t="str">
        <f>VLOOKUP(T709,Cleaning_title!$A$1:$B$20,2,)</f>
        <v>Mrs</v>
      </c>
      <c r="V709" t="str">
        <f t="shared" si="83"/>
        <v xml:space="preserve">xxx </v>
      </c>
      <c r="W709" t="str">
        <f t="shared" si="84"/>
        <v xml:space="preserve">xxx </v>
      </c>
      <c r="X709" t="str">
        <f>VLOOKUP(W709,Cleaned_Ticket!$L$1:$M$37,2,FALSE)</f>
        <v xml:space="preserve">xxx </v>
      </c>
    </row>
    <row r="710" spans="1:24" x14ac:dyDescent="0.2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78"/>
        <v>S</v>
      </c>
      <c r="N710">
        <f>IF(J710="",MEDIAN(Fare),J710)</f>
        <v>26.287500000000001</v>
      </c>
      <c r="O710" s="4">
        <f>IF(F710="",SUMIFS(Ave_Age,Pclass_Age,C710,Sex_Age,E710),F710)</f>
        <v>42</v>
      </c>
      <c r="P710">
        <f t="shared" si="79"/>
        <v>1</v>
      </c>
      <c r="Q710" t="str">
        <f t="shared" si="80"/>
        <v>E</v>
      </c>
      <c r="R710">
        <f t="shared" si="81"/>
        <v>1</v>
      </c>
      <c r="S710">
        <f t="shared" si="82"/>
        <v>1</v>
      </c>
      <c r="T710" t="s">
        <v>1754</v>
      </c>
      <c r="U710" t="str">
        <f>VLOOKUP(T710,Cleaning_title!$A$1:$B$20,2,)</f>
        <v>Mr</v>
      </c>
      <c r="V710" t="str">
        <f t="shared" si="83"/>
        <v>PC 17476</v>
      </c>
      <c r="W710" t="str">
        <f t="shared" si="84"/>
        <v xml:space="preserve">PC </v>
      </c>
      <c r="X710" t="str">
        <f>VLOOKUP(W710,Cleaned_Ticket!$L$1:$M$37,2,FALSE)</f>
        <v xml:space="preserve">PC </v>
      </c>
    </row>
    <row r="711" spans="1:24" x14ac:dyDescent="0.2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78"/>
        <v>S</v>
      </c>
      <c r="N711">
        <f>IF(J711="",MEDIAN(Fare),J711)</f>
        <v>151.55000000000001</v>
      </c>
      <c r="O711" s="4">
        <f>IF(F711="",SUMIFS(Ave_Age,Pclass_Age,C711,Sex_Age,E711),F711)</f>
        <v>22</v>
      </c>
      <c r="P711">
        <f t="shared" si="79"/>
        <v>0</v>
      </c>
      <c r="Q711" t="str">
        <f t="shared" si="80"/>
        <v>M</v>
      </c>
      <c r="R711">
        <f t="shared" si="81"/>
        <v>1</v>
      </c>
      <c r="S711">
        <f t="shared" si="82"/>
        <v>1</v>
      </c>
      <c r="T711" t="s">
        <v>1756</v>
      </c>
      <c r="U711" t="str">
        <f>VLOOKUP(T711,Cleaning_title!$A$1:$B$20,2,)</f>
        <v>Miss</v>
      </c>
      <c r="V711" t="str">
        <f t="shared" si="83"/>
        <v xml:space="preserve">xxx </v>
      </c>
      <c r="W711" t="str">
        <f t="shared" si="84"/>
        <v xml:space="preserve">xxx </v>
      </c>
      <c r="X711" t="str">
        <f>VLOOKUP(W711,Cleaned_Ticket!$L$1:$M$37,2,FALSE)</f>
        <v xml:space="preserve">xxx </v>
      </c>
    </row>
    <row r="712" spans="1:24" x14ac:dyDescent="0.2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78"/>
        <v>C</v>
      </c>
      <c r="N712">
        <f>IF(J712="",MEDIAN(Fare),J712)</f>
        <v>15.245799999999999</v>
      </c>
      <c r="O712" s="4">
        <f>IF(F712="",SUMIFS(Ave_Age,Pclass_Age,C712,Sex_Age,E712),F712)</f>
        <v>25.962263610315187</v>
      </c>
      <c r="P712">
        <f t="shared" si="79"/>
        <v>1</v>
      </c>
      <c r="Q712" t="str">
        <f t="shared" si="80"/>
        <v>M</v>
      </c>
      <c r="R712">
        <f t="shared" si="81"/>
        <v>3</v>
      </c>
      <c r="S712">
        <f t="shared" si="82"/>
        <v>0</v>
      </c>
      <c r="T712" t="s">
        <v>1757</v>
      </c>
      <c r="U712" t="str">
        <f>VLOOKUP(T712,Cleaning_title!$A$1:$B$20,2,)</f>
        <v>Master</v>
      </c>
      <c r="V712" t="str">
        <f t="shared" si="83"/>
        <v xml:space="preserve">xxx </v>
      </c>
      <c r="W712" t="str">
        <f t="shared" si="84"/>
        <v xml:space="preserve">xxx </v>
      </c>
      <c r="X712" t="str">
        <f>VLOOKUP(W712,Cleaned_Ticket!$L$1:$M$37,2,FALSE)</f>
        <v xml:space="preserve">xxx </v>
      </c>
    </row>
    <row r="713" spans="1:24" x14ac:dyDescent="0.2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78"/>
        <v>C</v>
      </c>
      <c r="N713">
        <f>IF(J713="",MEDIAN(Fare),J713)</f>
        <v>49.504199999999997</v>
      </c>
      <c r="O713" s="4">
        <f>IF(F713="",SUMIFS(Ave_Age,Pclass_Age,C713,Sex_Age,E713),F713)</f>
        <v>24</v>
      </c>
      <c r="P713">
        <f t="shared" si="79"/>
        <v>0</v>
      </c>
      <c r="Q713" t="str">
        <f t="shared" si="80"/>
        <v>C</v>
      </c>
      <c r="R713">
        <f t="shared" si="81"/>
        <v>1</v>
      </c>
      <c r="S713">
        <f t="shared" si="82"/>
        <v>1</v>
      </c>
      <c r="T713" t="s">
        <v>1764</v>
      </c>
      <c r="U713" t="str">
        <f>VLOOKUP(T713,Cleaning_title!$A$1:$B$20,2,)</f>
        <v>Miss</v>
      </c>
      <c r="V713" t="str">
        <f t="shared" si="83"/>
        <v>PC 17482</v>
      </c>
      <c r="W713" t="str">
        <f t="shared" si="84"/>
        <v xml:space="preserve">PC </v>
      </c>
      <c r="X713" t="str">
        <f>VLOOKUP(W713,Cleaned_Ticket!$L$1:$M$37,2,FALSE)</f>
        <v xml:space="preserve">PC </v>
      </c>
    </row>
    <row r="714" spans="1:24" x14ac:dyDescent="0.2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78"/>
        <v>S</v>
      </c>
      <c r="N714">
        <f>IF(J714="",MEDIAN(Fare),J714)</f>
        <v>26.55</v>
      </c>
      <c r="O714" s="4">
        <f>IF(F714="",SUMIFS(Ave_Age,Pclass_Age,C714,Sex_Age,E714),F714)</f>
        <v>41.029271523178807</v>
      </c>
      <c r="P714">
        <f t="shared" si="79"/>
        <v>1</v>
      </c>
      <c r="Q714" t="str">
        <f t="shared" si="80"/>
        <v>C</v>
      </c>
      <c r="R714">
        <f t="shared" si="81"/>
        <v>1</v>
      </c>
      <c r="S714">
        <f t="shared" si="82"/>
        <v>1</v>
      </c>
      <c r="T714" t="s">
        <v>1754</v>
      </c>
      <c r="U714" t="str">
        <f>VLOOKUP(T714,Cleaning_title!$A$1:$B$20,2,)</f>
        <v>Mr</v>
      </c>
      <c r="V714" t="str">
        <f t="shared" si="83"/>
        <v xml:space="preserve">xxx </v>
      </c>
      <c r="W714" t="str">
        <f t="shared" si="84"/>
        <v xml:space="preserve">xxx </v>
      </c>
      <c r="X714" t="str">
        <f>VLOOKUP(W714,Cleaned_Ticket!$L$1:$M$37,2,FALSE)</f>
        <v xml:space="preserve">xxx </v>
      </c>
    </row>
    <row r="715" spans="1:24" x14ac:dyDescent="0.2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78"/>
        <v>S</v>
      </c>
      <c r="N715">
        <f>IF(J715="",MEDIAN(Fare),J715)</f>
        <v>52</v>
      </c>
      <c r="O715" s="4">
        <f>IF(F715="",SUMIFS(Ave_Age,Pclass_Age,C715,Sex_Age,E715),F715)</f>
        <v>48</v>
      </c>
      <c r="P715">
        <f t="shared" si="79"/>
        <v>1</v>
      </c>
      <c r="Q715" t="str">
        <f t="shared" si="80"/>
        <v>C</v>
      </c>
      <c r="R715">
        <f t="shared" si="81"/>
        <v>2</v>
      </c>
      <c r="S715">
        <f t="shared" si="82"/>
        <v>0</v>
      </c>
      <c r="T715" t="s">
        <v>1754</v>
      </c>
      <c r="U715" t="str">
        <f>VLOOKUP(T715,Cleaning_title!$A$1:$B$20,2,)</f>
        <v>Mr</v>
      </c>
      <c r="V715" t="str">
        <f t="shared" si="83"/>
        <v xml:space="preserve">xxx </v>
      </c>
      <c r="W715" t="str">
        <f t="shared" si="84"/>
        <v xml:space="preserve">xxx </v>
      </c>
      <c r="X715" t="str">
        <f>VLOOKUP(W715,Cleaned_Ticket!$L$1:$M$37,2,FALSE)</f>
        <v xml:space="preserve">xxx </v>
      </c>
    </row>
    <row r="716" spans="1:24" x14ac:dyDescent="0.2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78"/>
        <v>S</v>
      </c>
      <c r="N716">
        <f>IF(J716="",MEDIAN(Fare),J716)</f>
        <v>9.4832999999999998</v>
      </c>
      <c r="O716" s="4">
        <f>IF(F716="",SUMIFS(Ave_Age,Pclass_Age,C716,Sex_Age,E716),F716)</f>
        <v>29</v>
      </c>
      <c r="P716">
        <f t="shared" si="79"/>
        <v>1</v>
      </c>
      <c r="Q716" t="str">
        <f t="shared" si="80"/>
        <v>M</v>
      </c>
      <c r="R716">
        <f t="shared" si="81"/>
        <v>1</v>
      </c>
      <c r="S716">
        <f t="shared" si="82"/>
        <v>1</v>
      </c>
      <c r="T716" t="s">
        <v>1754</v>
      </c>
      <c r="U716" t="str">
        <f>VLOOKUP(T716,Cleaning_title!$A$1:$B$20,2,)</f>
        <v>Mr</v>
      </c>
      <c r="V716" t="str">
        <f t="shared" si="83"/>
        <v xml:space="preserve">xxx </v>
      </c>
      <c r="W716" t="str">
        <f t="shared" si="84"/>
        <v xml:space="preserve">xxx </v>
      </c>
      <c r="X716" t="str">
        <f>VLOOKUP(W716,Cleaned_Ticket!$L$1:$M$37,2,FALSE)</f>
        <v xml:space="preserve">xxx </v>
      </c>
    </row>
    <row r="717" spans="1:24" x14ac:dyDescent="0.2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78"/>
        <v>S</v>
      </c>
      <c r="N717">
        <f>IF(J717="",MEDIAN(Fare),J717)</f>
        <v>13</v>
      </c>
      <c r="O717" s="4">
        <f>IF(F717="",SUMIFS(Ave_Age,Pclass_Age,C717,Sex_Age,E717),F717)</f>
        <v>52</v>
      </c>
      <c r="P717">
        <f t="shared" si="79"/>
        <v>1</v>
      </c>
      <c r="Q717" t="str">
        <f t="shared" si="80"/>
        <v>M</v>
      </c>
      <c r="R717">
        <f t="shared" si="81"/>
        <v>1</v>
      </c>
      <c r="S717">
        <f t="shared" si="82"/>
        <v>1</v>
      </c>
      <c r="T717" t="s">
        <v>1754</v>
      </c>
      <c r="U717" t="str">
        <f>VLOOKUP(T717,Cleaning_title!$A$1:$B$20,2,)</f>
        <v>Mr</v>
      </c>
      <c r="V717" t="str">
        <f t="shared" si="83"/>
        <v xml:space="preserve">xxx </v>
      </c>
      <c r="W717" t="str">
        <f t="shared" si="84"/>
        <v xml:space="preserve">xxx </v>
      </c>
      <c r="X717" t="str">
        <f>VLOOKUP(W717,Cleaned_Ticket!$L$1:$M$37,2,FALSE)</f>
        <v xml:space="preserve">xxx </v>
      </c>
    </row>
    <row r="718" spans="1:24" x14ac:dyDescent="0.2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78"/>
        <v>S</v>
      </c>
      <c r="N718">
        <f>IF(J718="",MEDIAN(Fare),J718)</f>
        <v>7.65</v>
      </c>
      <c r="O718" s="4">
        <f>IF(F718="",SUMIFS(Ave_Age,Pclass_Age,C718,Sex_Age,E718),F718)</f>
        <v>19</v>
      </c>
      <c r="P718">
        <f t="shared" si="79"/>
        <v>1</v>
      </c>
      <c r="Q718" t="str">
        <f t="shared" si="80"/>
        <v>F</v>
      </c>
      <c r="R718">
        <f t="shared" si="81"/>
        <v>1</v>
      </c>
      <c r="S718">
        <f t="shared" si="82"/>
        <v>1</v>
      </c>
      <c r="T718" t="s">
        <v>1754</v>
      </c>
      <c r="U718" t="str">
        <f>VLOOKUP(T718,Cleaning_title!$A$1:$B$20,2,)</f>
        <v>Mr</v>
      </c>
      <c r="V718" t="str">
        <f t="shared" si="83"/>
        <v xml:space="preserve">xxx </v>
      </c>
      <c r="W718" t="str">
        <f t="shared" si="84"/>
        <v xml:space="preserve">xxx </v>
      </c>
      <c r="X718" t="str">
        <f>VLOOKUP(W718,Cleaned_Ticket!$L$1:$M$37,2,FALSE)</f>
        <v xml:space="preserve">xxx </v>
      </c>
    </row>
    <row r="719" spans="1:24" x14ac:dyDescent="0.2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78"/>
        <v>C</v>
      </c>
      <c r="N719">
        <f>IF(J719="",MEDIAN(Fare),J719)</f>
        <v>227.52500000000001</v>
      </c>
      <c r="O719" s="4">
        <f>IF(F719="",SUMIFS(Ave_Age,Pclass_Age,C719,Sex_Age,E719),F719)</f>
        <v>38</v>
      </c>
      <c r="P719">
        <f t="shared" si="79"/>
        <v>0</v>
      </c>
      <c r="Q719" t="str">
        <f t="shared" si="80"/>
        <v>C</v>
      </c>
      <c r="R719">
        <f t="shared" si="81"/>
        <v>1</v>
      </c>
      <c r="S719">
        <f t="shared" si="82"/>
        <v>1</v>
      </c>
      <c r="T719" t="s">
        <v>1756</v>
      </c>
      <c r="U719" t="str">
        <f>VLOOKUP(T719,Cleaning_title!$A$1:$B$20,2,)</f>
        <v>Miss</v>
      </c>
      <c r="V719" t="str">
        <f t="shared" si="83"/>
        <v>PC 17757</v>
      </c>
      <c r="W719" t="str">
        <f t="shared" si="84"/>
        <v xml:space="preserve">PC </v>
      </c>
      <c r="X719" t="str">
        <f>VLOOKUP(W719,Cleaned_Ticket!$L$1:$M$37,2,FALSE)</f>
        <v xml:space="preserve">PC </v>
      </c>
    </row>
    <row r="720" spans="1:24" x14ac:dyDescent="0.2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78"/>
        <v>S</v>
      </c>
      <c r="N720">
        <f>IF(J720="",MEDIAN(Fare),J720)</f>
        <v>10.5</v>
      </c>
      <c r="O720" s="4">
        <f>IF(F720="",SUMIFS(Ave_Age,Pclass_Age,C720,Sex_Age,E720),F720)</f>
        <v>27</v>
      </c>
      <c r="P720">
        <f t="shared" si="79"/>
        <v>0</v>
      </c>
      <c r="Q720" t="str">
        <f t="shared" si="80"/>
        <v>E</v>
      </c>
      <c r="R720">
        <f t="shared" si="81"/>
        <v>1</v>
      </c>
      <c r="S720">
        <f t="shared" si="82"/>
        <v>1</v>
      </c>
      <c r="T720" t="s">
        <v>1756</v>
      </c>
      <c r="U720" t="str">
        <f>VLOOKUP(T720,Cleaning_title!$A$1:$B$20,2,)</f>
        <v>Miss</v>
      </c>
      <c r="V720" t="str">
        <f t="shared" si="83"/>
        <v xml:space="preserve">xxx </v>
      </c>
      <c r="W720" t="str">
        <f t="shared" si="84"/>
        <v xml:space="preserve">xxx </v>
      </c>
      <c r="X720" t="str">
        <f>VLOOKUP(W720,Cleaned_Ticket!$L$1:$M$37,2,FALSE)</f>
        <v xml:space="preserve">xxx </v>
      </c>
    </row>
    <row r="721" spans="1:24" x14ac:dyDescent="0.2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78"/>
        <v>Q</v>
      </c>
      <c r="N721">
        <f>IF(J721="",MEDIAN(Fare),J721)</f>
        <v>15.5</v>
      </c>
      <c r="O721" s="4">
        <f>IF(F721="",SUMIFS(Ave_Age,Pclass_Age,C721,Sex_Age,E721),F721)</f>
        <v>25.962263610315187</v>
      </c>
      <c r="P721">
        <f t="shared" si="79"/>
        <v>1</v>
      </c>
      <c r="Q721" t="str">
        <f t="shared" si="80"/>
        <v>M</v>
      </c>
      <c r="R721">
        <f t="shared" si="81"/>
        <v>1</v>
      </c>
      <c r="S721">
        <f t="shared" si="82"/>
        <v>1</v>
      </c>
      <c r="T721" t="s">
        <v>1754</v>
      </c>
      <c r="U721" t="str">
        <f>VLOOKUP(T721,Cleaning_title!$A$1:$B$20,2,)</f>
        <v>Mr</v>
      </c>
      <c r="V721" t="str">
        <f t="shared" si="83"/>
        <v xml:space="preserve">xxx </v>
      </c>
      <c r="W721" t="str">
        <f t="shared" si="84"/>
        <v xml:space="preserve">xxx </v>
      </c>
      <c r="X721" t="str">
        <f>VLOOKUP(W721,Cleaned_Ticket!$L$1:$M$37,2,FALSE)</f>
        <v xml:space="preserve">xxx </v>
      </c>
    </row>
    <row r="722" spans="1:24" x14ac:dyDescent="0.2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78"/>
        <v>S</v>
      </c>
      <c r="N722">
        <f>IF(J722="",MEDIAN(Fare),J722)</f>
        <v>7.7750000000000004</v>
      </c>
      <c r="O722" s="4">
        <f>IF(F722="",SUMIFS(Ave_Age,Pclass_Age,C722,Sex_Age,E722),F722)</f>
        <v>33</v>
      </c>
      <c r="P722">
        <f t="shared" si="79"/>
        <v>1</v>
      </c>
      <c r="Q722" t="str">
        <f t="shared" si="80"/>
        <v>M</v>
      </c>
      <c r="R722">
        <f t="shared" si="81"/>
        <v>1</v>
      </c>
      <c r="S722">
        <f t="shared" si="82"/>
        <v>1</v>
      </c>
      <c r="T722" t="s">
        <v>1754</v>
      </c>
      <c r="U722" t="str">
        <f>VLOOKUP(T722,Cleaning_title!$A$1:$B$20,2,)</f>
        <v>Mr</v>
      </c>
      <c r="V722" t="str">
        <f t="shared" si="83"/>
        <v xml:space="preserve">xxx </v>
      </c>
      <c r="W722" t="str">
        <f t="shared" si="84"/>
        <v xml:space="preserve">xxx </v>
      </c>
      <c r="X722" t="str">
        <f>VLOOKUP(W722,Cleaned_Ticket!$L$1:$M$37,2,FALSE)</f>
        <v xml:space="preserve">xxx </v>
      </c>
    </row>
    <row r="723" spans="1:24" x14ac:dyDescent="0.2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78"/>
        <v>S</v>
      </c>
      <c r="N723">
        <f>IF(J723="",MEDIAN(Fare),J723)</f>
        <v>33</v>
      </c>
      <c r="O723" s="4">
        <f>IF(F723="",SUMIFS(Ave_Age,Pclass_Age,C723,Sex_Age,E723),F723)</f>
        <v>6</v>
      </c>
      <c r="P723">
        <f t="shared" si="79"/>
        <v>0</v>
      </c>
      <c r="Q723" t="str">
        <f t="shared" si="80"/>
        <v>M</v>
      </c>
      <c r="R723">
        <f t="shared" si="81"/>
        <v>2</v>
      </c>
      <c r="S723">
        <f t="shared" si="82"/>
        <v>0</v>
      </c>
      <c r="T723" t="s">
        <v>1756</v>
      </c>
      <c r="U723" t="str">
        <f>VLOOKUP(T723,Cleaning_title!$A$1:$B$20,2,)</f>
        <v>Miss</v>
      </c>
      <c r="V723" t="str">
        <f t="shared" si="83"/>
        <v xml:space="preserve">xxx </v>
      </c>
      <c r="W723" t="str">
        <f t="shared" si="84"/>
        <v xml:space="preserve">xxx </v>
      </c>
      <c r="X723" t="str">
        <f>VLOOKUP(W723,Cleaned_Ticket!$L$1:$M$37,2,FALSE)</f>
        <v xml:space="preserve">xxx </v>
      </c>
    </row>
    <row r="724" spans="1:24" x14ac:dyDescent="0.2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78"/>
        <v>S</v>
      </c>
      <c r="N724">
        <f>IF(J724="",MEDIAN(Fare),J724)</f>
        <v>7.0541999999999998</v>
      </c>
      <c r="O724" s="4">
        <f>IF(F724="",SUMIFS(Ave_Age,Pclass_Age,C724,Sex_Age,E724),F724)</f>
        <v>17</v>
      </c>
      <c r="P724">
        <f t="shared" si="79"/>
        <v>1</v>
      </c>
      <c r="Q724" t="str">
        <f t="shared" si="80"/>
        <v>M</v>
      </c>
      <c r="R724">
        <f t="shared" si="81"/>
        <v>2</v>
      </c>
      <c r="S724">
        <f t="shared" si="82"/>
        <v>0</v>
      </c>
      <c r="T724" t="s">
        <v>1754</v>
      </c>
      <c r="U724" t="str">
        <f>VLOOKUP(T724,Cleaning_title!$A$1:$B$20,2,)</f>
        <v>Mr</v>
      </c>
      <c r="V724" t="str">
        <f t="shared" si="83"/>
        <v xml:space="preserve">xxx </v>
      </c>
      <c r="W724" t="str">
        <f t="shared" si="84"/>
        <v xml:space="preserve">xxx </v>
      </c>
      <c r="X724" t="str">
        <f>VLOOKUP(W724,Cleaned_Ticket!$L$1:$M$37,2,FALSE)</f>
        <v xml:space="preserve">xxx </v>
      </c>
    </row>
    <row r="725" spans="1:24" x14ac:dyDescent="0.2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78"/>
        <v>S</v>
      </c>
      <c r="N725">
        <f>IF(J725="",MEDIAN(Fare),J725)</f>
        <v>13</v>
      </c>
      <c r="O725" s="4">
        <f>IF(F725="",SUMIFS(Ave_Age,Pclass_Age,C725,Sex_Age,E725),F725)</f>
        <v>34</v>
      </c>
      <c r="P725">
        <f t="shared" si="79"/>
        <v>1</v>
      </c>
      <c r="Q725" t="str">
        <f t="shared" si="80"/>
        <v>M</v>
      </c>
      <c r="R725">
        <f t="shared" si="81"/>
        <v>1</v>
      </c>
      <c r="S725">
        <f t="shared" si="82"/>
        <v>1</v>
      </c>
      <c r="T725" t="s">
        <v>1754</v>
      </c>
      <c r="U725" t="str">
        <f>VLOOKUP(T725,Cleaning_title!$A$1:$B$20,2,)</f>
        <v>Mr</v>
      </c>
      <c r="V725" t="str">
        <f t="shared" si="83"/>
        <v xml:space="preserve">xxx </v>
      </c>
      <c r="W725" t="str">
        <f t="shared" si="84"/>
        <v xml:space="preserve">xxx </v>
      </c>
      <c r="X725" t="str">
        <f>VLOOKUP(W725,Cleaned_Ticket!$L$1:$M$37,2,FALSE)</f>
        <v xml:space="preserve">xxx </v>
      </c>
    </row>
    <row r="726" spans="1:24" x14ac:dyDescent="0.2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78"/>
        <v>S</v>
      </c>
      <c r="N726">
        <f>IF(J726="",MEDIAN(Fare),J726)</f>
        <v>13</v>
      </c>
      <c r="O726" s="4">
        <f>IF(F726="",SUMIFS(Ave_Age,Pclass_Age,C726,Sex_Age,E726),F726)</f>
        <v>50</v>
      </c>
      <c r="P726">
        <f t="shared" si="79"/>
        <v>1</v>
      </c>
      <c r="Q726" t="str">
        <f t="shared" si="80"/>
        <v>M</v>
      </c>
      <c r="R726">
        <f t="shared" si="81"/>
        <v>1</v>
      </c>
      <c r="S726">
        <f t="shared" si="82"/>
        <v>1</v>
      </c>
      <c r="T726" t="s">
        <v>1754</v>
      </c>
      <c r="U726" t="str">
        <f>VLOOKUP(T726,Cleaning_title!$A$1:$B$20,2,)</f>
        <v>Mr</v>
      </c>
      <c r="V726" t="str">
        <f t="shared" si="83"/>
        <v xml:space="preserve">xxx </v>
      </c>
      <c r="W726" t="str">
        <f t="shared" si="84"/>
        <v xml:space="preserve">xxx </v>
      </c>
      <c r="X726" t="str">
        <f>VLOOKUP(W726,Cleaned_Ticket!$L$1:$M$37,2,FALSE)</f>
        <v xml:space="preserve">xxx </v>
      </c>
    </row>
    <row r="727" spans="1:24" x14ac:dyDescent="0.2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78"/>
        <v>S</v>
      </c>
      <c r="N727">
        <f>IF(J727="",MEDIAN(Fare),J727)</f>
        <v>53.1</v>
      </c>
      <c r="O727" s="4">
        <f>IF(F727="",SUMIFS(Ave_Age,Pclass_Age,C727,Sex_Age,E727),F727)</f>
        <v>27</v>
      </c>
      <c r="P727">
        <f t="shared" si="79"/>
        <v>1</v>
      </c>
      <c r="Q727" t="str">
        <f t="shared" si="80"/>
        <v>E</v>
      </c>
      <c r="R727">
        <f t="shared" si="81"/>
        <v>2</v>
      </c>
      <c r="S727">
        <f t="shared" si="82"/>
        <v>0</v>
      </c>
      <c r="T727" t="s">
        <v>1754</v>
      </c>
      <c r="U727" t="str">
        <f>VLOOKUP(T727,Cleaning_title!$A$1:$B$20,2,)</f>
        <v>Mr</v>
      </c>
      <c r="V727" t="str">
        <f t="shared" si="83"/>
        <v xml:space="preserve">xxx </v>
      </c>
      <c r="W727" t="str">
        <f t="shared" si="84"/>
        <v xml:space="preserve">xxx </v>
      </c>
      <c r="X727" t="str">
        <f>VLOOKUP(W727,Cleaned_Ticket!$L$1:$M$37,2,FALSE)</f>
        <v xml:space="preserve">xxx </v>
      </c>
    </row>
    <row r="728" spans="1:24" x14ac:dyDescent="0.2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78"/>
        <v>S</v>
      </c>
      <c r="N728">
        <f>IF(J728="",MEDIAN(Fare),J728)</f>
        <v>8.6624999999999996</v>
      </c>
      <c r="O728" s="4">
        <f>IF(F728="",SUMIFS(Ave_Age,Pclass_Age,C728,Sex_Age,E728),F728)</f>
        <v>20</v>
      </c>
      <c r="P728">
        <f t="shared" si="79"/>
        <v>1</v>
      </c>
      <c r="Q728" t="str">
        <f t="shared" si="80"/>
        <v>M</v>
      </c>
      <c r="R728">
        <f t="shared" si="81"/>
        <v>1</v>
      </c>
      <c r="S728">
        <f t="shared" si="82"/>
        <v>1</v>
      </c>
      <c r="T728" t="s">
        <v>1754</v>
      </c>
      <c r="U728" t="str">
        <f>VLOOKUP(T728,Cleaning_title!$A$1:$B$20,2,)</f>
        <v>Mr</v>
      </c>
      <c r="V728" t="str">
        <f t="shared" si="83"/>
        <v xml:space="preserve">xxx </v>
      </c>
      <c r="W728" t="str">
        <f t="shared" si="84"/>
        <v xml:space="preserve">xxx </v>
      </c>
      <c r="X728" t="str">
        <f>VLOOKUP(W728,Cleaned_Ticket!$L$1:$M$37,2,FALSE)</f>
        <v xml:space="preserve">xxx </v>
      </c>
    </row>
    <row r="729" spans="1:24" x14ac:dyDescent="0.2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78"/>
        <v>S</v>
      </c>
      <c r="N729">
        <f>IF(J729="",MEDIAN(Fare),J729)</f>
        <v>21</v>
      </c>
      <c r="O729" s="4">
        <f>IF(F729="",SUMIFS(Ave_Age,Pclass_Age,C729,Sex_Age,E729),F729)</f>
        <v>30</v>
      </c>
      <c r="P729">
        <f t="shared" si="79"/>
        <v>0</v>
      </c>
      <c r="Q729" t="str">
        <f t="shared" si="80"/>
        <v>M</v>
      </c>
      <c r="R729">
        <f t="shared" si="81"/>
        <v>4</v>
      </c>
      <c r="S729">
        <f t="shared" si="82"/>
        <v>0</v>
      </c>
      <c r="T729" t="s">
        <v>1755</v>
      </c>
      <c r="U729" t="str">
        <f>VLOOKUP(T729,Cleaning_title!$A$1:$B$20,2,)</f>
        <v>Mrs</v>
      </c>
      <c r="V729" t="str">
        <f t="shared" si="83"/>
        <v xml:space="preserve">xxx </v>
      </c>
      <c r="W729" t="str">
        <f t="shared" si="84"/>
        <v xml:space="preserve">xxx </v>
      </c>
      <c r="X729" t="str">
        <f>VLOOKUP(W729,Cleaned_Ticket!$L$1:$M$37,2,FALSE)</f>
        <v xml:space="preserve">xxx </v>
      </c>
    </row>
    <row r="730" spans="1:24" x14ac:dyDescent="0.2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78"/>
        <v>Q</v>
      </c>
      <c r="N730">
        <f>IF(J730="",MEDIAN(Fare),J730)</f>
        <v>7.7374999999999998</v>
      </c>
      <c r="O730" s="4">
        <f>IF(F730="",SUMIFS(Ave_Age,Pclass_Age,C730,Sex_Age,E730),F730)</f>
        <v>22.185328947368422</v>
      </c>
      <c r="P730">
        <f t="shared" si="79"/>
        <v>0</v>
      </c>
      <c r="Q730" t="str">
        <f t="shared" si="80"/>
        <v>M</v>
      </c>
      <c r="R730">
        <f t="shared" si="81"/>
        <v>1</v>
      </c>
      <c r="S730">
        <f t="shared" si="82"/>
        <v>1</v>
      </c>
      <c r="T730" t="s">
        <v>1756</v>
      </c>
      <c r="U730" t="str">
        <f>VLOOKUP(T730,Cleaning_title!$A$1:$B$20,2,)</f>
        <v>Miss</v>
      </c>
      <c r="V730" t="str">
        <f t="shared" si="83"/>
        <v xml:space="preserve">xxx </v>
      </c>
      <c r="W730" t="str">
        <f t="shared" si="84"/>
        <v xml:space="preserve">xxx </v>
      </c>
      <c r="X730" t="str">
        <f>VLOOKUP(W730,Cleaned_Ticket!$L$1:$M$37,2,FALSE)</f>
        <v xml:space="preserve">xxx </v>
      </c>
    </row>
    <row r="731" spans="1:24" x14ac:dyDescent="0.2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78"/>
        <v>S</v>
      </c>
      <c r="N731">
        <f>IF(J731="",MEDIAN(Fare),J731)</f>
        <v>26</v>
      </c>
      <c r="O731" s="4">
        <f>IF(F731="",SUMIFS(Ave_Age,Pclass_Age,C731,Sex_Age,E731),F731)</f>
        <v>25</v>
      </c>
      <c r="P731">
        <f t="shared" si="79"/>
        <v>1</v>
      </c>
      <c r="Q731" t="str">
        <f t="shared" si="80"/>
        <v>M</v>
      </c>
      <c r="R731">
        <f t="shared" si="81"/>
        <v>2</v>
      </c>
      <c r="S731">
        <f t="shared" si="82"/>
        <v>0</v>
      </c>
      <c r="T731" t="s">
        <v>1754</v>
      </c>
      <c r="U731" t="str">
        <f>VLOOKUP(T731,Cleaning_title!$A$1:$B$20,2,)</f>
        <v>Mr</v>
      </c>
      <c r="V731" t="str">
        <f t="shared" si="83"/>
        <v xml:space="preserve">xxx </v>
      </c>
      <c r="W731" t="str">
        <f t="shared" si="84"/>
        <v xml:space="preserve">xxx </v>
      </c>
      <c r="X731" t="str">
        <f>VLOOKUP(W731,Cleaned_Ticket!$L$1:$M$37,2,FALSE)</f>
        <v xml:space="preserve">xxx </v>
      </c>
    </row>
    <row r="732" spans="1:24" x14ac:dyDescent="0.2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78"/>
        <v>S</v>
      </c>
      <c r="N732">
        <f>IF(J732="",MEDIAN(Fare),J732)</f>
        <v>7.9249999999999998</v>
      </c>
      <c r="O732" s="4">
        <f>IF(F732="",SUMIFS(Ave_Age,Pclass_Age,C732,Sex_Age,E732),F732)</f>
        <v>25</v>
      </c>
      <c r="P732">
        <f t="shared" si="79"/>
        <v>0</v>
      </c>
      <c r="Q732" t="str">
        <f t="shared" si="80"/>
        <v>M</v>
      </c>
      <c r="R732">
        <f t="shared" si="81"/>
        <v>2</v>
      </c>
      <c r="S732">
        <f t="shared" si="82"/>
        <v>0</v>
      </c>
      <c r="T732" t="s">
        <v>1756</v>
      </c>
      <c r="U732" t="str">
        <f>VLOOKUP(T732,Cleaning_title!$A$1:$B$20,2,)</f>
        <v>Miss</v>
      </c>
      <c r="V732" t="str">
        <f t="shared" si="83"/>
        <v>STONO2 3101271</v>
      </c>
      <c r="W732" t="str">
        <f t="shared" si="84"/>
        <v xml:space="preserve">STONO2 </v>
      </c>
      <c r="X732" t="str">
        <f>VLOOKUP(W732,Cleaned_Ticket!$L$1:$M$37,2,FALSE)</f>
        <v xml:space="preserve">STONO2 </v>
      </c>
    </row>
    <row r="733" spans="1:24" x14ac:dyDescent="0.2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78"/>
        <v>S</v>
      </c>
      <c r="N733">
        <f>IF(J733="",MEDIAN(Fare),J733)</f>
        <v>211.33750000000001</v>
      </c>
      <c r="O733" s="4">
        <f>IF(F733="",SUMIFS(Ave_Age,Pclass_Age,C733,Sex_Age,E733),F733)</f>
        <v>29</v>
      </c>
      <c r="P733">
        <f t="shared" si="79"/>
        <v>0</v>
      </c>
      <c r="Q733" t="str">
        <f t="shared" si="80"/>
        <v>B</v>
      </c>
      <c r="R733">
        <f t="shared" si="81"/>
        <v>1</v>
      </c>
      <c r="S733">
        <f t="shared" si="82"/>
        <v>1</v>
      </c>
      <c r="T733" t="s">
        <v>1756</v>
      </c>
      <c r="U733" t="str">
        <f>VLOOKUP(T733,Cleaning_title!$A$1:$B$20,2,)</f>
        <v>Miss</v>
      </c>
      <c r="V733" t="str">
        <f t="shared" si="83"/>
        <v xml:space="preserve">xxx </v>
      </c>
      <c r="W733" t="str">
        <f t="shared" si="84"/>
        <v xml:space="preserve">xxx </v>
      </c>
      <c r="X733" t="str">
        <f>VLOOKUP(W733,Cleaned_Ticket!$L$1:$M$37,2,FALSE)</f>
        <v xml:space="preserve">xxx </v>
      </c>
    </row>
    <row r="734" spans="1:24" x14ac:dyDescent="0.2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78"/>
        <v>C</v>
      </c>
      <c r="N734">
        <f>IF(J734="",MEDIAN(Fare),J734)</f>
        <v>18.787500000000001</v>
      </c>
      <c r="O734" s="4">
        <f>IF(F734="",SUMIFS(Ave_Age,Pclass_Age,C734,Sex_Age,E734),F734)</f>
        <v>11</v>
      </c>
      <c r="P734">
        <f t="shared" si="79"/>
        <v>1</v>
      </c>
      <c r="Q734" t="str">
        <f t="shared" si="80"/>
        <v>M</v>
      </c>
      <c r="R734">
        <f t="shared" si="81"/>
        <v>1</v>
      </c>
      <c r="S734">
        <f t="shared" si="82"/>
        <v>1</v>
      </c>
      <c r="T734" t="s">
        <v>1754</v>
      </c>
      <c r="U734" t="str">
        <f>VLOOKUP(T734,Cleaning_title!$A$1:$B$20,2,)</f>
        <v>Mr</v>
      </c>
      <c r="V734" t="str">
        <f t="shared" si="83"/>
        <v xml:space="preserve">xxx </v>
      </c>
      <c r="W734" t="str">
        <f t="shared" si="84"/>
        <v xml:space="preserve">xxx </v>
      </c>
      <c r="X734" t="str">
        <f>VLOOKUP(W734,Cleaned_Ticket!$L$1:$M$37,2,FALSE)</f>
        <v xml:space="preserve">xxx </v>
      </c>
    </row>
    <row r="735" spans="1:24" x14ac:dyDescent="0.2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78"/>
        <v>S</v>
      </c>
      <c r="N735">
        <f>IF(J735="",MEDIAN(Fare),J735)</f>
        <v>0</v>
      </c>
      <c r="O735" s="4">
        <f>IF(F735="",SUMIFS(Ave_Age,Pclass_Age,C735,Sex_Age,E735),F735)</f>
        <v>30.815379746835443</v>
      </c>
      <c r="P735">
        <f t="shared" si="79"/>
        <v>1</v>
      </c>
      <c r="Q735" t="str">
        <f t="shared" si="80"/>
        <v>M</v>
      </c>
      <c r="R735">
        <f t="shared" si="81"/>
        <v>1</v>
      </c>
      <c r="S735">
        <f t="shared" si="82"/>
        <v>1</v>
      </c>
      <c r="T735" t="s">
        <v>1754</v>
      </c>
      <c r="U735" t="str">
        <f>VLOOKUP(T735,Cleaning_title!$A$1:$B$20,2,)</f>
        <v>Mr</v>
      </c>
      <c r="V735" t="str">
        <f t="shared" si="83"/>
        <v xml:space="preserve">xxx </v>
      </c>
      <c r="W735" t="str">
        <f t="shared" si="84"/>
        <v xml:space="preserve">xxx </v>
      </c>
      <c r="X735" t="str">
        <f>VLOOKUP(W735,Cleaned_Ticket!$L$1:$M$37,2,FALSE)</f>
        <v xml:space="preserve">xxx </v>
      </c>
    </row>
    <row r="736" spans="1:24" x14ac:dyDescent="0.2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78"/>
        <v>S</v>
      </c>
      <c r="N736">
        <f>IF(J736="",MEDIAN(Fare),J736)</f>
        <v>13</v>
      </c>
      <c r="O736" s="4">
        <f>IF(F736="",SUMIFS(Ave_Age,Pclass_Age,C736,Sex_Age,E736),F736)</f>
        <v>23</v>
      </c>
      <c r="P736">
        <f t="shared" si="79"/>
        <v>1</v>
      </c>
      <c r="Q736" t="str">
        <f t="shared" si="80"/>
        <v>M</v>
      </c>
      <c r="R736">
        <f t="shared" si="81"/>
        <v>1</v>
      </c>
      <c r="S736">
        <f t="shared" si="82"/>
        <v>1</v>
      </c>
      <c r="T736" t="s">
        <v>1754</v>
      </c>
      <c r="U736" t="str">
        <f>VLOOKUP(T736,Cleaning_title!$A$1:$B$20,2,)</f>
        <v>Mr</v>
      </c>
      <c r="V736" t="str">
        <f t="shared" si="83"/>
        <v xml:space="preserve">xxx </v>
      </c>
      <c r="W736" t="str">
        <f t="shared" si="84"/>
        <v xml:space="preserve">xxx </v>
      </c>
      <c r="X736" t="str">
        <f>VLOOKUP(W736,Cleaned_Ticket!$L$1:$M$37,2,FALSE)</f>
        <v xml:space="preserve">xxx </v>
      </c>
    </row>
    <row r="737" spans="1:24" x14ac:dyDescent="0.2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78"/>
        <v>S</v>
      </c>
      <c r="N737">
        <f>IF(J737="",MEDIAN(Fare),J737)</f>
        <v>13</v>
      </c>
      <c r="O737" s="4">
        <f>IF(F737="",SUMIFS(Ave_Age,Pclass_Age,C737,Sex_Age,E737),F737)</f>
        <v>23</v>
      </c>
      <c r="P737">
        <f t="shared" si="79"/>
        <v>1</v>
      </c>
      <c r="Q737" t="str">
        <f t="shared" si="80"/>
        <v>M</v>
      </c>
      <c r="R737">
        <f t="shared" si="81"/>
        <v>1</v>
      </c>
      <c r="S737">
        <f t="shared" si="82"/>
        <v>1</v>
      </c>
      <c r="T737" t="s">
        <v>1754</v>
      </c>
      <c r="U737" t="str">
        <f>VLOOKUP(T737,Cleaning_title!$A$1:$B$20,2,)</f>
        <v>Mr</v>
      </c>
      <c r="V737" t="str">
        <f t="shared" si="83"/>
        <v xml:space="preserve">xxx </v>
      </c>
      <c r="W737" t="str">
        <f t="shared" si="84"/>
        <v xml:space="preserve">xxx </v>
      </c>
      <c r="X737" t="str">
        <f>VLOOKUP(W737,Cleaned_Ticket!$L$1:$M$37,2,FALSE)</f>
        <v xml:space="preserve">xxx </v>
      </c>
    </row>
    <row r="738" spans="1:24" x14ac:dyDescent="0.2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78"/>
        <v>S</v>
      </c>
      <c r="N738">
        <f>IF(J738="",MEDIAN(Fare),J738)</f>
        <v>16.100000000000001</v>
      </c>
      <c r="O738" s="4">
        <f>IF(F738="",SUMIFS(Ave_Age,Pclass_Age,C738,Sex_Age,E738),F738)</f>
        <v>28.5</v>
      </c>
      <c r="P738">
        <f t="shared" si="79"/>
        <v>1</v>
      </c>
      <c r="Q738" t="str">
        <f t="shared" si="80"/>
        <v>M</v>
      </c>
      <c r="R738">
        <f t="shared" si="81"/>
        <v>1</v>
      </c>
      <c r="S738">
        <f t="shared" si="82"/>
        <v>1</v>
      </c>
      <c r="T738" t="s">
        <v>1754</v>
      </c>
      <c r="U738" t="str">
        <f>VLOOKUP(T738,Cleaning_title!$A$1:$B$20,2,)</f>
        <v>Mr</v>
      </c>
      <c r="V738" t="str">
        <f t="shared" si="83"/>
        <v xml:space="preserve">xxx </v>
      </c>
      <c r="W738" t="str">
        <f t="shared" si="84"/>
        <v xml:space="preserve">xxx </v>
      </c>
      <c r="X738" t="str">
        <f>VLOOKUP(W738,Cleaned_Ticket!$L$1:$M$37,2,FALSE)</f>
        <v xml:space="preserve">xxx </v>
      </c>
    </row>
    <row r="739" spans="1:24" x14ac:dyDescent="0.2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78"/>
        <v>S</v>
      </c>
      <c r="N739">
        <f>IF(J739="",MEDIAN(Fare),J739)</f>
        <v>34.375</v>
      </c>
      <c r="O739" s="4">
        <f>IF(F739="",SUMIFS(Ave_Age,Pclass_Age,C739,Sex_Age,E739),F739)</f>
        <v>48</v>
      </c>
      <c r="P739">
        <f t="shared" si="79"/>
        <v>0</v>
      </c>
      <c r="Q739" t="str">
        <f t="shared" si="80"/>
        <v>M</v>
      </c>
      <c r="R739">
        <f t="shared" si="81"/>
        <v>5</v>
      </c>
      <c r="S739">
        <f t="shared" si="82"/>
        <v>0</v>
      </c>
      <c r="T739" t="s">
        <v>1755</v>
      </c>
      <c r="U739" t="str">
        <f>VLOOKUP(T739,Cleaning_title!$A$1:$B$20,2,)</f>
        <v>Mrs</v>
      </c>
      <c r="V739" t="str">
        <f t="shared" si="83"/>
        <v>WC 6608</v>
      </c>
      <c r="W739" t="str">
        <f t="shared" si="84"/>
        <v xml:space="preserve">WC </v>
      </c>
      <c r="X739" t="str">
        <f>VLOOKUP(W739,Cleaned_Ticket!$L$1:$M$37,2,FALSE)</f>
        <v xml:space="preserve">WC </v>
      </c>
    </row>
    <row r="740" spans="1:24" x14ac:dyDescent="0.2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78"/>
        <v>C</v>
      </c>
      <c r="N740">
        <f>IF(J740="",MEDIAN(Fare),J740)</f>
        <v>512.32920000000001</v>
      </c>
      <c r="O740" s="4">
        <f>IF(F740="",SUMIFS(Ave_Age,Pclass_Age,C740,Sex_Age,E740),F740)</f>
        <v>35</v>
      </c>
      <c r="P740">
        <f t="shared" si="79"/>
        <v>1</v>
      </c>
      <c r="Q740" t="str">
        <f t="shared" si="80"/>
        <v>B</v>
      </c>
      <c r="R740">
        <f t="shared" si="81"/>
        <v>1</v>
      </c>
      <c r="S740">
        <f t="shared" si="82"/>
        <v>1</v>
      </c>
      <c r="T740" t="s">
        <v>1754</v>
      </c>
      <c r="U740" t="str">
        <f>VLOOKUP(T740,Cleaning_title!$A$1:$B$20,2,)</f>
        <v>Mr</v>
      </c>
      <c r="V740" t="str">
        <f t="shared" si="83"/>
        <v>PC 17755</v>
      </c>
      <c r="W740" t="str">
        <f t="shared" si="84"/>
        <v xml:space="preserve">PC </v>
      </c>
      <c r="X740" t="str">
        <f>VLOOKUP(W740,Cleaned_Ticket!$L$1:$M$37,2,FALSE)</f>
        <v xml:space="preserve">PC </v>
      </c>
    </row>
    <row r="741" spans="1:24" x14ac:dyDescent="0.2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78"/>
        <v>S</v>
      </c>
      <c r="N741">
        <f>IF(J741="",MEDIAN(Fare),J741)</f>
        <v>7.8958000000000004</v>
      </c>
      <c r="O741" s="4">
        <f>IF(F741="",SUMIFS(Ave_Age,Pclass_Age,C741,Sex_Age,E741),F741)</f>
        <v>25.962263610315187</v>
      </c>
      <c r="P741">
        <f t="shared" si="79"/>
        <v>1</v>
      </c>
      <c r="Q741" t="str">
        <f t="shared" si="80"/>
        <v>M</v>
      </c>
      <c r="R741">
        <f t="shared" si="81"/>
        <v>1</v>
      </c>
      <c r="S741">
        <f t="shared" si="82"/>
        <v>1</v>
      </c>
      <c r="T741" t="s">
        <v>1754</v>
      </c>
      <c r="U741" t="str">
        <f>VLOOKUP(T741,Cleaning_title!$A$1:$B$20,2,)</f>
        <v>Mr</v>
      </c>
      <c r="V741" t="str">
        <f t="shared" si="83"/>
        <v xml:space="preserve">xxx </v>
      </c>
      <c r="W741" t="str">
        <f t="shared" si="84"/>
        <v xml:space="preserve">xxx </v>
      </c>
      <c r="X741" t="str">
        <f>VLOOKUP(W741,Cleaned_Ticket!$L$1:$M$37,2,FALSE)</f>
        <v xml:space="preserve">xxx </v>
      </c>
    </row>
    <row r="742" spans="1:24" x14ac:dyDescent="0.2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78"/>
        <v>S</v>
      </c>
      <c r="N742">
        <f>IF(J742="",MEDIAN(Fare),J742)</f>
        <v>7.8958000000000004</v>
      </c>
      <c r="O742" s="4">
        <f>IF(F742="",SUMIFS(Ave_Age,Pclass_Age,C742,Sex_Age,E742),F742)</f>
        <v>25.962263610315187</v>
      </c>
      <c r="P742">
        <f t="shared" si="79"/>
        <v>1</v>
      </c>
      <c r="Q742" t="str">
        <f t="shared" si="80"/>
        <v>M</v>
      </c>
      <c r="R742">
        <f t="shared" si="81"/>
        <v>1</v>
      </c>
      <c r="S742">
        <f t="shared" si="82"/>
        <v>1</v>
      </c>
      <c r="T742" t="s">
        <v>1754</v>
      </c>
      <c r="U742" t="str">
        <f>VLOOKUP(T742,Cleaning_title!$A$1:$B$20,2,)</f>
        <v>Mr</v>
      </c>
      <c r="V742" t="str">
        <f t="shared" si="83"/>
        <v xml:space="preserve">xxx </v>
      </c>
      <c r="W742" t="str">
        <f t="shared" si="84"/>
        <v xml:space="preserve">xxx </v>
      </c>
      <c r="X742" t="str">
        <f>VLOOKUP(W742,Cleaned_Ticket!$L$1:$M$37,2,FALSE)</f>
        <v xml:space="preserve">xxx </v>
      </c>
    </row>
    <row r="743" spans="1:24" x14ac:dyDescent="0.2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78"/>
        <v>S</v>
      </c>
      <c r="N743">
        <f>IF(J743="",MEDIAN(Fare),J743)</f>
        <v>30</v>
      </c>
      <c r="O743" s="4">
        <f>IF(F743="",SUMIFS(Ave_Age,Pclass_Age,C743,Sex_Age,E743),F743)</f>
        <v>41.029271523178807</v>
      </c>
      <c r="P743">
        <f t="shared" si="79"/>
        <v>1</v>
      </c>
      <c r="Q743" t="str">
        <f t="shared" si="80"/>
        <v>D</v>
      </c>
      <c r="R743">
        <f t="shared" si="81"/>
        <v>1</v>
      </c>
      <c r="S743">
        <f t="shared" si="82"/>
        <v>1</v>
      </c>
      <c r="T743" t="s">
        <v>1754</v>
      </c>
      <c r="U743" t="str">
        <f>VLOOKUP(T743,Cleaning_title!$A$1:$B$20,2,)</f>
        <v>Mr</v>
      </c>
      <c r="V743" t="str">
        <f t="shared" si="83"/>
        <v xml:space="preserve">xxx </v>
      </c>
      <c r="W743" t="str">
        <f t="shared" si="84"/>
        <v xml:space="preserve">xxx </v>
      </c>
      <c r="X743" t="str">
        <f>VLOOKUP(W743,Cleaned_Ticket!$L$1:$M$37,2,FALSE)</f>
        <v xml:space="preserve">xxx </v>
      </c>
    </row>
    <row r="744" spans="1:24" x14ac:dyDescent="0.2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78"/>
        <v>S</v>
      </c>
      <c r="N744">
        <f>IF(J744="",MEDIAN(Fare),J744)</f>
        <v>78.849999999999994</v>
      </c>
      <c r="O744" s="4">
        <f>IF(F744="",SUMIFS(Ave_Age,Pclass_Age,C744,Sex_Age,E744),F744)</f>
        <v>36</v>
      </c>
      <c r="P744">
        <f t="shared" si="79"/>
        <v>1</v>
      </c>
      <c r="Q744" t="str">
        <f t="shared" si="80"/>
        <v>C</v>
      </c>
      <c r="R744">
        <f t="shared" si="81"/>
        <v>2</v>
      </c>
      <c r="S744">
        <f t="shared" si="82"/>
        <v>0</v>
      </c>
      <c r="T744" t="s">
        <v>1754</v>
      </c>
      <c r="U744" t="str">
        <f>VLOOKUP(T744,Cleaning_title!$A$1:$B$20,2,)</f>
        <v>Mr</v>
      </c>
      <c r="V744" t="str">
        <f t="shared" si="83"/>
        <v xml:space="preserve">xxx </v>
      </c>
      <c r="W744" t="str">
        <f t="shared" si="84"/>
        <v xml:space="preserve">xxx </v>
      </c>
      <c r="X744" t="str">
        <f>VLOOKUP(W744,Cleaned_Ticket!$L$1:$M$37,2,FALSE)</f>
        <v xml:space="preserve">xxx </v>
      </c>
    </row>
    <row r="745" spans="1:24" x14ac:dyDescent="0.2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78"/>
        <v>C</v>
      </c>
      <c r="N745">
        <f>IF(J745="",MEDIAN(Fare),J745)</f>
        <v>262.375</v>
      </c>
      <c r="O745" s="4">
        <f>IF(F745="",SUMIFS(Ave_Age,Pclass_Age,C745,Sex_Age,E745),F745)</f>
        <v>21</v>
      </c>
      <c r="P745">
        <f t="shared" si="79"/>
        <v>0</v>
      </c>
      <c r="Q745" t="str">
        <f t="shared" si="80"/>
        <v>B</v>
      </c>
      <c r="R745">
        <f t="shared" si="81"/>
        <v>5</v>
      </c>
      <c r="S745">
        <f t="shared" si="82"/>
        <v>0</v>
      </c>
      <c r="T745" t="s">
        <v>1756</v>
      </c>
      <c r="U745" t="str">
        <f>VLOOKUP(T745,Cleaning_title!$A$1:$B$20,2,)</f>
        <v>Miss</v>
      </c>
      <c r="V745" t="str">
        <f t="shared" si="83"/>
        <v>PC 17608</v>
      </c>
      <c r="W745" t="str">
        <f t="shared" si="84"/>
        <v xml:space="preserve">PC </v>
      </c>
      <c r="X745" t="str">
        <f>VLOOKUP(W745,Cleaned_Ticket!$L$1:$M$37,2,FALSE)</f>
        <v xml:space="preserve">PC </v>
      </c>
    </row>
    <row r="746" spans="1:24" x14ac:dyDescent="0.2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78"/>
        <v>S</v>
      </c>
      <c r="N746">
        <f>IF(J746="",MEDIAN(Fare),J746)</f>
        <v>16.100000000000001</v>
      </c>
      <c r="O746" s="4">
        <f>IF(F746="",SUMIFS(Ave_Age,Pclass_Age,C746,Sex_Age,E746),F746)</f>
        <v>24</v>
      </c>
      <c r="P746">
        <f t="shared" si="79"/>
        <v>1</v>
      </c>
      <c r="Q746" t="str">
        <f t="shared" si="80"/>
        <v>M</v>
      </c>
      <c r="R746">
        <f t="shared" si="81"/>
        <v>2</v>
      </c>
      <c r="S746">
        <f t="shared" si="82"/>
        <v>0</v>
      </c>
      <c r="T746" t="s">
        <v>1754</v>
      </c>
      <c r="U746" t="str">
        <f>VLOOKUP(T746,Cleaning_title!$A$1:$B$20,2,)</f>
        <v>Mr</v>
      </c>
      <c r="V746" t="str">
        <f t="shared" si="83"/>
        <v xml:space="preserve">xxx </v>
      </c>
      <c r="W746" t="str">
        <f t="shared" si="84"/>
        <v xml:space="preserve">xxx </v>
      </c>
      <c r="X746" t="str">
        <f>VLOOKUP(W746,Cleaned_Ticket!$L$1:$M$37,2,FALSE)</f>
        <v xml:space="preserve">xxx </v>
      </c>
    </row>
    <row r="747" spans="1:24" x14ac:dyDescent="0.2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78"/>
        <v>S</v>
      </c>
      <c r="N747">
        <f>IF(J747="",MEDIAN(Fare),J747)</f>
        <v>7.9249999999999998</v>
      </c>
      <c r="O747" s="4">
        <f>IF(F747="",SUMIFS(Ave_Age,Pclass_Age,C747,Sex_Age,E747),F747)</f>
        <v>31</v>
      </c>
      <c r="P747">
        <f t="shared" si="79"/>
        <v>1</v>
      </c>
      <c r="Q747" t="str">
        <f t="shared" si="80"/>
        <v>M</v>
      </c>
      <c r="R747">
        <f t="shared" si="81"/>
        <v>1</v>
      </c>
      <c r="S747">
        <f t="shared" si="82"/>
        <v>1</v>
      </c>
      <c r="T747" t="s">
        <v>1754</v>
      </c>
      <c r="U747" t="str">
        <f>VLOOKUP(T747,Cleaning_title!$A$1:$B$20,2,)</f>
        <v>Mr</v>
      </c>
      <c r="V747" t="str">
        <f t="shared" si="83"/>
        <v>STONO 2 3101288</v>
      </c>
      <c r="W747" t="str">
        <f t="shared" si="84"/>
        <v xml:space="preserve">STONO </v>
      </c>
      <c r="X747" t="str">
        <f>VLOOKUP(W747,Cleaned_Ticket!$L$1:$M$37,2,FALSE)</f>
        <v xml:space="preserve">STONO </v>
      </c>
    </row>
    <row r="748" spans="1:24" x14ac:dyDescent="0.2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78"/>
        <v>S</v>
      </c>
      <c r="N748">
        <f>IF(J748="",MEDIAN(Fare),J748)</f>
        <v>71</v>
      </c>
      <c r="O748" s="4">
        <f>IF(F748="",SUMIFS(Ave_Age,Pclass_Age,C748,Sex_Age,E748),F748)</f>
        <v>70</v>
      </c>
      <c r="P748">
        <f t="shared" si="79"/>
        <v>1</v>
      </c>
      <c r="Q748" t="str">
        <f t="shared" si="80"/>
        <v>B</v>
      </c>
      <c r="R748">
        <f t="shared" si="81"/>
        <v>3</v>
      </c>
      <c r="S748">
        <f t="shared" si="82"/>
        <v>0</v>
      </c>
      <c r="T748" t="s">
        <v>1766</v>
      </c>
      <c r="U748" t="str">
        <f>VLOOKUP(T748,Cleaning_title!$A$1:$B$20,2,)</f>
        <v>Royalty</v>
      </c>
      <c r="V748" t="str">
        <f t="shared" si="83"/>
        <v>WEP 5735</v>
      </c>
      <c r="W748" t="str">
        <f t="shared" si="84"/>
        <v xml:space="preserve">WEP </v>
      </c>
      <c r="X748" t="str">
        <f>VLOOKUP(W748,Cleaned_Ticket!$L$1:$M$37,2,FALSE)</f>
        <v xml:space="preserve">WEP </v>
      </c>
    </row>
    <row r="749" spans="1:24" x14ac:dyDescent="0.2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78"/>
        <v>S</v>
      </c>
      <c r="N749">
        <f>IF(J749="",MEDIAN(Fare),J749)</f>
        <v>20.25</v>
      </c>
      <c r="O749" s="4">
        <f>IF(F749="",SUMIFS(Ave_Age,Pclass_Age,C749,Sex_Age,E749),F749)</f>
        <v>16</v>
      </c>
      <c r="P749">
        <f t="shared" si="79"/>
        <v>1</v>
      </c>
      <c r="Q749" t="str">
        <f t="shared" si="80"/>
        <v>M</v>
      </c>
      <c r="R749">
        <f t="shared" si="81"/>
        <v>3</v>
      </c>
      <c r="S749">
        <f t="shared" si="82"/>
        <v>0</v>
      </c>
      <c r="T749" t="s">
        <v>1754</v>
      </c>
      <c r="U749" t="str">
        <f>VLOOKUP(T749,Cleaning_title!$A$1:$B$20,2,)</f>
        <v>Mr</v>
      </c>
      <c r="V749" t="str">
        <f t="shared" si="83"/>
        <v>CA 2673</v>
      </c>
      <c r="W749" t="str">
        <f t="shared" si="84"/>
        <v xml:space="preserve">CA </v>
      </c>
      <c r="X749" t="str">
        <f>VLOOKUP(W749,Cleaned_Ticket!$L$1:$M$37,2,FALSE)</f>
        <v xml:space="preserve">CA </v>
      </c>
    </row>
    <row r="750" spans="1:24" x14ac:dyDescent="0.2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78"/>
        <v>S</v>
      </c>
      <c r="N750">
        <f>IF(J750="",MEDIAN(Fare),J750)</f>
        <v>13</v>
      </c>
      <c r="O750" s="4">
        <f>IF(F750="",SUMIFS(Ave_Age,Pclass_Age,C750,Sex_Age,E750),F750)</f>
        <v>30</v>
      </c>
      <c r="P750">
        <f t="shared" si="79"/>
        <v>0</v>
      </c>
      <c r="Q750" t="str">
        <f t="shared" si="80"/>
        <v>M</v>
      </c>
      <c r="R750">
        <f t="shared" si="81"/>
        <v>1</v>
      </c>
      <c r="S750">
        <f t="shared" si="82"/>
        <v>1</v>
      </c>
      <c r="T750" t="s">
        <v>1756</v>
      </c>
      <c r="U750" t="str">
        <f>VLOOKUP(T750,Cleaning_title!$A$1:$B$20,2,)</f>
        <v>Miss</v>
      </c>
      <c r="V750" t="str">
        <f t="shared" si="83"/>
        <v xml:space="preserve">xxx </v>
      </c>
      <c r="W750" t="str">
        <f t="shared" si="84"/>
        <v xml:space="preserve">xxx </v>
      </c>
      <c r="X750" t="str">
        <f>VLOOKUP(W750,Cleaned_Ticket!$L$1:$M$37,2,FALSE)</f>
        <v xml:space="preserve">xxx </v>
      </c>
    </row>
    <row r="751" spans="1:24" x14ac:dyDescent="0.2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78"/>
        <v>S</v>
      </c>
      <c r="N751">
        <f>IF(J751="",MEDIAN(Fare),J751)</f>
        <v>53.1</v>
      </c>
      <c r="O751" s="4">
        <f>IF(F751="",SUMIFS(Ave_Age,Pclass_Age,C751,Sex_Age,E751),F751)</f>
        <v>19</v>
      </c>
      <c r="P751">
        <f t="shared" si="79"/>
        <v>1</v>
      </c>
      <c r="Q751" t="str">
        <f t="shared" si="80"/>
        <v>D</v>
      </c>
      <c r="R751">
        <f t="shared" si="81"/>
        <v>2</v>
      </c>
      <c r="S751">
        <f t="shared" si="82"/>
        <v>0</v>
      </c>
      <c r="T751" t="s">
        <v>1754</v>
      </c>
      <c r="U751" t="str">
        <f>VLOOKUP(T751,Cleaning_title!$A$1:$B$20,2,)</f>
        <v>Mr</v>
      </c>
      <c r="V751" t="str">
        <f t="shared" si="83"/>
        <v xml:space="preserve">xxx </v>
      </c>
      <c r="W751" t="str">
        <f t="shared" si="84"/>
        <v xml:space="preserve">xxx </v>
      </c>
      <c r="X751" t="str">
        <f>VLOOKUP(W751,Cleaned_Ticket!$L$1:$M$37,2,FALSE)</f>
        <v xml:space="preserve">xxx </v>
      </c>
    </row>
    <row r="752" spans="1:24" x14ac:dyDescent="0.2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78"/>
        <v>Q</v>
      </c>
      <c r="N752">
        <f>IF(J752="",MEDIAN(Fare),J752)</f>
        <v>7.75</v>
      </c>
      <c r="O752" s="4">
        <f>IF(F752="",SUMIFS(Ave_Age,Pclass_Age,C752,Sex_Age,E752),F752)</f>
        <v>31</v>
      </c>
      <c r="P752">
        <f t="shared" si="79"/>
        <v>1</v>
      </c>
      <c r="Q752" t="str">
        <f t="shared" si="80"/>
        <v>M</v>
      </c>
      <c r="R752">
        <f t="shared" si="81"/>
        <v>1</v>
      </c>
      <c r="S752">
        <f t="shared" si="82"/>
        <v>1</v>
      </c>
      <c r="T752" t="s">
        <v>1754</v>
      </c>
      <c r="U752" t="str">
        <f>VLOOKUP(T752,Cleaning_title!$A$1:$B$20,2,)</f>
        <v>Mr</v>
      </c>
      <c r="V752" t="str">
        <f t="shared" si="83"/>
        <v xml:space="preserve">xxx </v>
      </c>
      <c r="W752" t="str">
        <f t="shared" si="84"/>
        <v xml:space="preserve">xxx </v>
      </c>
      <c r="X752" t="str">
        <f>VLOOKUP(W752,Cleaned_Ticket!$L$1:$M$37,2,FALSE)</f>
        <v xml:space="preserve">xxx </v>
      </c>
    </row>
    <row r="753" spans="1:24" x14ac:dyDescent="0.2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78"/>
        <v>S</v>
      </c>
      <c r="N753">
        <f>IF(J753="",MEDIAN(Fare),J753)</f>
        <v>23</v>
      </c>
      <c r="O753" s="4">
        <f>IF(F753="",SUMIFS(Ave_Age,Pclass_Age,C753,Sex_Age,E753),F753)</f>
        <v>4</v>
      </c>
      <c r="P753">
        <f t="shared" si="79"/>
        <v>0</v>
      </c>
      <c r="Q753" t="str">
        <f t="shared" si="80"/>
        <v>M</v>
      </c>
      <c r="R753">
        <f t="shared" si="81"/>
        <v>3</v>
      </c>
      <c r="S753">
        <f t="shared" si="82"/>
        <v>0</v>
      </c>
      <c r="T753" t="s">
        <v>1756</v>
      </c>
      <c r="U753" t="str">
        <f>VLOOKUP(T753,Cleaning_title!$A$1:$B$20,2,)</f>
        <v>Miss</v>
      </c>
      <c r="V753" t="str">
        <f t="shared" si="83"/>
        <v xml:space="preserve">xxx </v>
      </c>
      <c r="W753" t="str">
        <f t="shared" si="84"/>
        <v xml:space="preserve">xxx </v>
      </c>
      <c r="X753" t="str">
        <f>VLOOKUP(W753,Cleaned_Ticket!$L$1:$M$37,2,FALSE)</f>
        <v xml:space="preserve">xxx </v>
      </c>
    </row>
    <row r="754" spans="1:24" x14ac:dyDescent="0.2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78"/>
        <v>S</v>
      </c>
      <c r="N754">
        <f>IF(J754="",MEDIAN(Fare),J754)</f>
        <v>12.475</v>
      </c>
      <c r="O754" s="4">
        <f>IF(F754="",SUMIFS(Ave_Age,Pclass_Age,C754,Sex_Age,E754),F754)</f>
        <v>6</v>
      </c>
      <c r="P754">
        <f t="shared" si="79"/>
        <v>1</v>
      </c>
      <c r="Q754" t="str">
        <f t="shared" si="80"/>
        <v>E</v>
      </c>
      <c r="R754">
        <f t="shared" si="81"/>
        <v>2</v>
      </c>
      <c r="S754">
        <f t="shared" si="82"/>
        <v>0</v>
      </c>
      <c r="T754" t="s">
        <v>1757</v>
      </c>
      <c r="U754" t="str">
        <f>VLOOKUP(T754,Cleaning_title!$A$1:$B$20,2,)</f>
        <v>Master</v>
      </c>
      <c r="V754" t="str">
        <f t="shared" si="83"/>
        <v xml:space="preserve">xxx </v>
      </c>
      <c r="W754" t="str">
        <f t="shared" si="84"/>
        <v xml:space="preserve">xxx </v>
      </c>
      <c r="X754" t="str">
        <f>VLOOKUP(W754,Cleaned_Ticket!$L$1:$M$37,2,FALSE)</f>
        <v xml:space="preserve">xxx </v>
      </c>
    </row>
    <row r="755" spans="1:24" x14ac:dyDescent="0.2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78"/>
        <v>S</v>
      </c>
      <c r="N755">
        <f>IF(J755="",MEDIAN(Fare),J755)</f>
        <v>9.5</v>
      </c>
      <c r="O755" s="4">
        <f>IF(F755="",SUMIFS(Ave_Age,Pclass_Age,C755,Sex_Age,E755),F755)</f>
        <v>33</v>
      </c>
      <c r="P755">
        <f t="shared" si="79"/>
        <v>1</v>
      </c>
      <c r="Q755" t="str">
        <f t="shared" si="80"/>
        <v>M</v>
      </c>
      <c r="R755">
        <f t="shared" si="81"/>
        <v>1</v>
      </c>
      <c r="S755">
        <f t="shared" si="82"/>
        <v>1</v>
      </c>
      <c r="T755" t="s">
        <v>1754</v>
      </c>
      <c r="U755" t="str">
        <f>VLOOKUP(T755,Cleaning_title!$A$1:$B$20,2,)</f>
        <v>Mr</v>
      </c>
      <c r="V755" t="str">
        <f t="shared" si="83"/>
        <v xml:space="preserve">xxx </v>
      </c>
      <c r="W755" t="str">
        <f t="shared" si="84"/>
        <v xml:space="preserve">xxx </v>
      </c>
      <c r="X755" t="str">
        <f>VLOOKUP(W755,Cleaned_Ticket!$L$1:$M$37,2,FALSE)</f>
        <v xml:space="preserve">xxx </v>
      </c>
    </row>
    <row r="756" spans="1:24" x14ac:dyDescent="0.2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78"/>
        <v>S</v>
      </c>
      <c r="N756">
        <f>IF(J756="",MEDIAN(Fare),J756)</f>
        <v>7.8958000000000004</v>
      </c>
      <c r="O756" s="4">
        <f>IF(F756="",SUMIFS(Ave_Age,Pclass_Age,C756,Sex_Age,E756),F756)</f>
        <v>23</v>
      </c>
      <c r="P756">
        <f t="shared" si="79"/>
        <v>1</v>
      </c>
      <c r="Q756" t="str">
        <f t="shared" si="80"/>
        <v>M</v>
      </c>
      <c r="R756">
        <f t="shared" si="81"/>
        <v>1</v>
      </c>
      <c r="S756">
        <f t="shared" si="82"/>
        <v>1</v>
      </c>
      <c r="T756" t="s">
        <v>1754</v>
      </c>
      <c r="U756" t="str">
        <f>VLOOKUP(T756,Cleaning_title!$A$1:$B$20,2,)</f>
        <v>Mr</v>
      </c>
      <c r="V756" t="str">
        <f t="shared" si="83"/>
        <v xml:space="preserve">xxx </v>
      </c>
      <c r="W756" t="str">
        <f t="shared" si="84"/>
        <v xml:space="preserve">xxx </v>
      </c>
      <c r="X756" t="str">
        <f>VLOOKUP(W756,Cleaned_Ticket!$L$1:$M$37,2,FALSE)</f>
        <v xml:space="preserve">xxx </v>
      </c>
    </row>
    <row r="757" spans="1:24" x14ac:dyDescent="0.2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78"/>
        <v>S</v>
      </c>
      <c r="N757">
        <f>IF(J757="",MEDIAN(Fare),J757)</f>
        <v>65</v>
      </c>
      <c r="O757" s="4">
        <f>IF(F757="",SUMIFS(Ave_Age,Pclass_Age,C757,Sex_Age,E757),F757)</f>
        <v>48</v>
      </c>
      <c r="P757">
        <f t="shared" si="79"/>
        <v>0</v>
      </c>
      <c r="Q757" t="str">
        <f t="shared" si="80"/>
        <v>M</v>
      </c>
      <c r="R757">
        <f t="shared" si="81"/>
        <v>4</v>
      </c>
      <c r="S757">
        <f t="shared" si="82"/>
        <v>0</v>
      </c>
      <c r="T757" t="s">
        <v>1755</v>
      </c>
      <c r="U757" t="str">
        <f>VLOOKUP(T757,Cleaning_title!$A$1:$B$20,2,)</f>
        <v>Mrs</v>
      </c>
      <c r="V757" t="str">
        <f t="shared" si="83"/>
        <v xml:space="preserve">xxx </v>
      </c>
      <c r="W757" t="str">
        <f t="shared" si="84"/>
        <v xml:space="preserve">xxx </v>
      </c>
      <c r="X757" t="str">
        <f>VLOOKUP(W757,Cleaned_Ticket!$L$1:$M$37,2,FALSE)</f>
        <v xml:space="preserve">xxx </v>
      </c>
    </row>
    <row r="758" spans="1:24" x14ac:dyDescent="0.2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78"/>
        <v>S</v>
      </c>
      <c r="N758">
        <f>IF(J758="",MEDIAN(Fare),J758)</f>
        <v>14.5</v>
      </c>
      <c r="O758" s="4">
        <f>IF(F758="",SUMIFS(Ave_Age,Pclass_Age,C758,Sex_Age,E758),F758)</f>
        <v>0.67</v>
      </c>
      <c r="P758">
        <f t="shared" si="79"/>
        <v>1</v>
      </c>
      <c r="Q758" t="str">
        <f t="shared" si="80"/>
        <v>M</v>
      </c>
      <c r="R758">
        <f t="shared" si="81"/>
        <v>3</v>
      </c>
      <c r="S758">
        <f t="shared" si="82"/>
        <v>0</v>
      </c>
      <c r="T758" t="s">
        <v>1757</v>
      </c>
      <c r="U758" t="str">
        <f>VLOOKUP(T758,Cleaning_title!$A$1:$B$20,2,)</f>
        <v>Master</v>
      </c>
      <c r="V758" t="str">
        <f t="shared" si="83"/>
        <v xml:space="preserve">xxx </v>
      </c>
      <c r="W758" t="str">
        <f t="shared" si="84"/>
        <v xml:space="preserve">xxx </v>
      </c>
      <c r="X758" t="str">
        <f>VLOOKUP(W758,Cleaned_Ticket!$L$1:$M$37,2,FALSE)</f>
        <v xml:space="preserve">xxx </v>
      </c>
    </row>
    <row r="759" spans="1:24" x14ac:dyDescent="0.2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78"/>
        <v>S</v>
      </c>
      <c r="N759">
        <f>IF(J759="",MEDIAN(Fare),J759)</f>
        <v>7.7957999999999998</v>
      </c>
      <c r="O759" s="4">
        <f>IF(F759="",SUMIFS(Ave_Age,Pclass_Age,C759,Sex_Age,E759),F759)</f>
        <v>28</v>
      </c>
      <c r="P759">
        <f t="shared" si="79"/>
        <v>1</v>
      </c>
      <c r="Q759" t="str">
        <f t="shared" si="80"/>
        <v>M</v>
      </c>
      <c r="R759">
        <f t="shared" si="81"/>
        <v>1</v>
      </c>
      <c r="S759">
        <f t="shared" si="82"/>
        <v>1</v>
      </c>
      <c r="T759" t="s">
        <v>1754</v>
      </c>
      <c r="U759" t="str">
        <f>VLOOKUP(T759,Cleaning_title!$A$1:$B$20,2,)</f>
        <v>Mr</v>
      </c>
      <c r="V759" t="str">
        <f t="shared" si="83"/>
        <v xml:space="preserve">xxx </v>
      </c>
      <c r="W759" t="str">
        <f t="shared" si="84"/>
        <v xml:space="preserve">xxx </v>
      </c>
      <c r="X759" t="str">
        <f>VLOOKUP(W759,Cleaned_Ticket!$L$1:$M$37,2,FALSE)</f>
        <v xml:space="preserve">xxx </v>
      </c>
    </row>
    <row r="760" spans="1:24" x14ac:dyDescent="0.2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78"/>
        <v>S</v>
      </c>
      <c r="N760">
        <f>IF(J760="",MEDIAN(Fare),J760)</f>
        <v>11.5</v>
      </c>
      <c r="O760" s="4">
        <f>IF(F760="",SUMIFS(Ave_Age,Pclass_Age,C760,Sex_Age,E760),F760)</f>
        <v>18</v>
      </c>
      <c r="P760">
        <f t="shared" si="79"/>
        <v>1</v>
      </c>
      <c r="Q760" t="str">
        <f t="shared" si="80"/>
        <v>M</v>
      </c>
      <c r="R760">
        <f t="shared" si="81"/>
        <v>1</v>
      </c>
      <c r="S760">
        <f t="shared" si="82"/>
        <v>1</v>
      </c>
      <c r="T760" t="s">
        <v>1754</v>
      </c>
      <c r="U760" t="str">
        <f>VLOOKUP(T760,Cleaning_title!$A$1:$B$20,2,)</f>
        <v>Mr</v>
      </c>
      <c r="V760" t="str">
        <f t="shared" si="83"/>
        <v xml:space="preserve">xxx </v>
      </c>
      <c r="W760" t="str">
        <f t="shared" si="84"/>
        <v xml:space="preserve">xxx </v>
      </c>
      <c r="X760" t="str">
        <f>VLOOKUP(W760,Cleaned_Ticket!$L$1:$M$37,2,FALSE)</f>
        <v xml:space="preserve">xxx </v>
      </c>
    </row>
    <row r="761" spans="1:24" x14ac:dyDescent="0.2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78"/>
        <v>S</v>
      </c>
      <c r="N761">
        <f>IF(J761="",MEDIAN(Fare),J761)</f>
        <v>8.0500000000000007</v>
      </c>
      <c r="O761" s="4">
        <f>IF(F761="",SUMIFS(Ave_Age,Pclass_Age,C761,Sex_Age,E761),F761)</f>
        <v>34</v>
      </c>
      <c r="P761">
        <f t="shared" si="79"/>
        <v>1</v>
      </c>
      <c r="Q761" t="str">
        <f t="shared" si="80"/>
        <v>M</v>
      </c>
      <c r="R761">
        <f t="shared" si="81"/>
        <v>1</v>
      </c>
      <c r="S761">
        <f t="shared" si="82"/>
        <v>1</v>
      </c>
      <c r="T761" t="s">
        <v>1754</v>
      </c>
      <c r="U761" t="str">
        <f>VLOOKUP(T761,Cleaning_title!$A$1:$B$20,2,)</f>
        <v>Mr</v>
      </c>
      <c r="V761" t="str">
        <f t="shared" si="83"/>
        <v xml:space="preserve">xxx </v>
      </c>
      <c r="W761" t="str">
        <f t="shared" si="84"/>
        <v xml:space="preserve">xxx </v>
      </c>
      <c r="X761" t="str">
        <f>VLOOKUP(W761,Cleaned_Ticket!$L$1:$M$37,2,FALSE)</f>
        <v xml:space="preserve">xxx </v>
      </c>
    </row>
    <row r="762" spans="1:24" x14ac:dyDescent="0.2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78"/>
        <v>S</v>
      </c>
      <c r="N762">
        <f>IF(J762="",MEDIAN(Fare),J762)</f>
        <v>86.5</v>
      </c>
      <c r="O762" s="4">
        <f>IF(F762="",SUMIFS(Ave_Age,Pclass_Age,C762,Sex_Age,E762),F762)</f>
        <v>33</v>
      </c>
      <c r="P762">
        <f t="shared" si="79"/>
        <v>0</v>
      </c>
      <c r="Q762" t="str">
        <f t="shared" si="80"/>
        <v>B</v>
      </c>
      <c r="R762">
        <f t="shared" si="81"/>
        <v>1</v>
      </c>
      <c r="S762">
        <f t="shared" si="82"/>
        <v>1</v>
      </c>
      <c r="T762" t="s">
        <v>1770</v>
      </c>
      <c r="U762" t="str">
        <f>VLOOKUP(T762,Cleaning_title!$A$1:$B$20,2,)</f>
        <v>Royalty</v>
      </c>
      <c r="V762" t="str">
        <f t="shared" si="83"/>
        <v xml:space="preserve">xxx </v>
      </c>
      <c r="W762" t="str">
        <f t="shared" si="84"/>
        <v xml:space="preserve">xxx </v>
      </c>
      <c r="X762" t="str">
        <f>VLOOKUP(W762,Cleaned_Ticket!$L$1:$M$37,2,FALSE)</f>
        <v xml:space="preserve">xxx </v>
      </c>
    </row>
    <row r="763" spans="1:24" x14ac:dyDescent="0.2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78"/>
        <v>S</v>
      </c>
      <c r="N763">
        <f>IF(J763="",MEDIAN(Fare),J763)</f>
        <v>14.5</v>
      </c>
      <c r="O763" s="4">
        <f>IF(F763="",SUMIFS(Ave_Age,Pclass_Age,C763,Sex_Age,E763),F763)</f>
        <v>25.962263610315187</v>
      </c>
      <c r="P763">
        <f t="shared" si="79"/>
        <v>1</v>
      </c>
      <c r="Q763" t="str">
        <f t="shared" si="80"/>
        <v>M</v>
      </c>
      <c r="R763">
        <f t="shared" si="81"/>
        <v>1</v>
      </c>
      <c r="S763">
        <f t="shared" si="82"/>
        <v>1</v>
      </c>
      <c r="T763" t="s">
        <v>1754</v>
      </c>
      <c r="U763" t="str">
        <f>VLOOKUP(T763,Cleaning_title!$A$1:$B$20,2,)</f>
        <v>Mr</v>
      </c>
      <c r="V763" t="str">
        <f t="shared" si="83"/>
        <v xml:space="preserve">xxx </v>
      </c>
      <c r="W763" t="str">
        <f t="shared" si="84"/>
        <v xml:space="preserve">xxx </v>
      </c>
      <c r="X763" t="str">
        <f>VLOOKUP(W763,Cleaned_Ticket!$L$1:$M$37,2,FALSE)</f>
        <v xml:space="preserve">xxx </v>
      </c>
    </row>
    <row r="764" spans="1:24" x14ac:dyDescent="0.2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78"/>
        <v>S</v>
      </c>
      <c r="N764">
        <f>IF(J764="",MEDIAN(Fare),J764)</f>
        <v>7.125</v>
      </c>
      <c r="O764" s="4">
        <f>IF(F764="",SUMIFS(Ave_Age,Pclass_Age,C764,Sex_Age,E764),F764)</f>
        <v>41</v>
      </c>
      <c r="P764">
        <f t="shared" si="79"/>
        <v>1</v>
      </c>
      <c r="Q764" t="str">
        <f t="shared" si="80"/>
        <v>M</v>
      </c>
      <c r="R764">
        <f t="shared" si="81"/>
        <v>1</v>
      </c>
      <c r="S764">
        <f t="shared" si="82"/>
        <v>1</v>
      </c>
      <c r="T764" t="s">
        <v>1754</v>
      </c>
      <c r="U764" t="str">
        <f>VLOOKUP(T764,Cleaning_title!$A$1:$B$20,2,)</f>
        <v>Mr</v>
      </c>
      <c r="V764" t="str">
        <f t="shared" si="83"/>
        <v>SOTONO2 3101272</v>
      </c>
      <c r="W764" t="str">
        <f t="shared" si="84"/>
        <v xml:space="preserve">SOTONO2 </v>
      </c>
      <c r="X764" t="str">
        <f>VLOOKUP(W764,Cleaned_Ticket!$L$1:$M$37,2,FALSE)</f>
        <v xml:space="preserve">SOTONO2 </v>
      </c>
    </row>
    <row r="765" spans="1:24" x14ac:dyDescent="0.2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78"/>
        <v>C</v>
      </c>
      <c r="N765">
        <f>IF(J765="",MEDIAN(Fare),J765)</f>
        <v>7.2291999999999996</v>
      </c>
      <c r="O765" s="4">
        <f>IF(F765="",SUMIFS(Ave_Age,Pclass_Age,C765,Sex_Age,E765),F765)</f>
        <v>20</v>
      </c>
      <c r="P765">
        <f t="shared" si="79"/>
        <v>1</v>
      </c>
      <c r="Q765" t="str">
        <f t="shared" si="80"/>
        <v>M</v>
      </c>
      <c r="R765">
        <f t="shared" si="81"/>
        <v>1</v>
      </c>
      <c r="S765">
        <f t="shared" si="82"/>
        <v>1</v>
      </c>
      <c r="T765" t="s">
        <v>1754</v>
      </c>
      <c r="U765" t="str">
        <f>VLOOKUP(T765,Cleaning_title!$A$1:$B$20,2,)</f>
        <v>Mr</v>
      </c>
      <c r="V765" t="str">
        <f t="shared" si="83"/>
        <v xml:space="preserve">xxx </v>
      </c>
      <c r="W765" t="str">
        <f t="shared" si="84"/>
        <v xml:space="preserve">xxx </v>
      </c>
      <c r="X765" t="str">
        <f>VLOOKUP(W765,Cleaned_Ticket!$L$1:$M$37,2,FALSE)</f>
        <v xml:space="preserve">xxx </v>
      </c>
    </row>
    <row r="766" spans="1:24" x14ac:dyDescent="0.2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78"/>
        <v>S</v>
      </c>
      <c r="N766">
        <f>IF(J766="",MEDIAN(Fare),J766)</f>
        <v>120</v>
      </c>
      <c r="O766" s="4">
        <f>IF(F766="",SUMIFS(Ave_Age,Pclass_Age,C766,Sex_Age,E766),F766)</f>
        <v>36</v>
      </c>
      <c r="P766">
        <f t="shared" si="79"/>
        <v>0</v>
      </c>
      <c r="Q766" t="str">
        <f t="shared" si="80"/>
        <v>B</v>
      </c>
      <c r="R766">
        <f t="shared" si="81"/>
        <v>4</v>
      </c>
      <c r="S766">
        <f t="shared" si="82"/>
        <v>0</v>
      </c>
      <c r="T766" t="s">
        <v>1755</v>
      </c>
      <c r="U766" t="str">
        <f>VLOOKUP(T766,Cleaning_title!$A$1:$B$20,2,)</f>
        <v>Mrs</v>
      </c>
      <c r="V766" t="str">
        <f t="shared" si="83"/>
        <v xml:space="preserve">xxx </v>
      </c>
      <c r="W766" t="str">
        <f t="shared" si="84"/>
        <v xml:space="preserve">xxx </v>
      </c>
      <c r="X766" t="str">
        <f>VLOOKUP(W766,Cleaned_Ticket!$L$1:$M$37,2,FALSE)</f>
        <v xml:space="preserve">xxx </v>
      </c>
    </row>
    <row r="767" spans="1:24" x14ac:dyDescent="0.2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78"/>
        <v>S</v>
      </c>
      <c r="N767">
        <f>IF(J767="",MEDIAN(Fare),J767)</f>
        <v>7.7750000000000004</v>
      </c>
      <c r="O767" s="4">
        <f>IF(F767="",SUMIFS(Ave_Age,Pclass_Age,C767,Sex_Age,E767),F767)</f>
        <v>16</v>
      </c>
      <c r="P767">
        <f t="shared" si="79"/>
        <v>1</v>
      </c>
      <c r="Q767" t="str">
        <f t="shared" si="80"/>
        <v>M</v>
      </c>
      <c r="R767">
        <f t="shared" si="81"/>
        <v>1</v>
      </c>
      <c r="S767">
        <f t="shared" si="82"/>
        <v>1</v>
      </c>
      <c r="T767" t="s">
        <v>1754</v>
      </c>
      <c r="U767" t="str">
        <f>VLOOKUP(T767,Cleaning_title!$A$1:$B$20,2,)</f>
        <v>Mr</v>
      </c>
      <c r="V767" t="str">
        <f t="shared" si="83"/>
        <v xml:space="preserve">xxx </v>
      </c>
      <c r="W767" t="str">
        <f t="shared" si="84"/>
        <v xml:space="preserve">xxx </v>
      </c>
      <c r="X767" t="str">
        <f>VLOOKUP(W767,Cleaned_Ticket!$L$1:$M$37,2,FALSE)</f>
        <v xml:space="preserve">xxx </v>
      </c>
    </row>
    <row r="768" spans="1:24" x14ac:dyDescent="0.2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78"/>
        <v>S</v>
      </c>
      <c r="N768">
        <f>IF(J768="",MEDIAN(Fare),J768)</f>
        <v>77.958299999999994</v>
      </c>
      <c r="O768" s="4">
        <f>IF(F768="",SUMIFS(Ave_Age,Pclass_Age,C768,Sex_Age,E768),F768)</f>
        <v>51</v>
      </c>
      <c r="P768">
        <f t="shared" si="79"/>
        <v>0</v>
      </c>
      <c r="Q768" t="str">
        <f t="shared" si="80"/>
        <v>D</v>
      </c>
      <c r="R768">
        <f t="shared" si="81"/>
        <v>2</v>
      </c>
      <c r="S768">
        <f t="shared" si="82"/>
        <v>0</v>
      </c>
      <c r="T768" t="s">
        <v>1755</v>
      </c>
      <c r="U768" t="str">
        <f>VLOOKUP(T768,Cleaning_title!$A$1:$B$20,2,)</f>
        <v>Mrs</v>
      </c>
      <c r="V768" t="str">
        <f t="shared" si="83"/>
        <v xml:space="preserve">xxx </v>
      </c>
      <c r="W768" t="str">
        <f t="shared" si="84"/>
        <v xml:space="preserve">xxx </v>
      </c>
      <c r="X768" t="str">
        <f>VLOOKUP(W768,Cleaned_Ticket!$L$1:$M$37,2,FALSE)</f>
        <v xml:space="preserve">xxx </v>
      </c>
    </row>
    <row r="769" spans="1:24" x14ac:dyDescent="0.2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78"/>
        <v>C</v>
      </c>
      <c r="N769">
        <f>IF(J769="",MEDIAN(Fare),J769)</f>
        <v>39.6</v>
      </c>
      <c r="O769" s="4">
        <f>IF(F769="",SUMIFS(Ave_Age,Pclass_Age,C769,Sex_Age,E769),F769)</f>
        <v>41.029271523178807</v>
      </c>
      <c r="P769">
        <f t="shared" si="79"/>
        <v>1</v>
      </c>
      <c r="Q769" t="str">
        <f t="shared" si="80"/>
        <v>M</v>
      </c>
      <c r="R769">
        <f t="shared" si="81"/>
        <v>1</v>
      </c>
      <c r="S769">
        <f t="shared" si="82"/>
        <v>1</v>
      </c>
      <c r="T769" t="s">
        <v>1760</v>
      </c>
      <c r="U769" t="str">
        <f>VLOOKUP(T769,Cleaning_title!$A$1:$B$20,2,)</f>
        <v>Royalty</v>
      </c>
      <c r="V769" t="str">
        <f t="shared" si="83"/>
        <v xml:space="preserve">xxx </v>
      </c>
      <c r="W769" t="str">
        <f t="shared" si="84"/>
        <v xml:space="preserve">xxx </v>
      </c>
      <c r="X769" t="str">
        <f>VLOOKUP(W769,Cleaned_Ticket!$L$1:$M$37,2,FALSE)</f>
        <v xml:space="preserve">xxx </v>
      </c>
    </row>
    <row r="770" spans="1:24" x14ac:dyDescent="0.2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78"/>
        <v>Q</v>
      </c>
      <c r="N770">
        <f>IF(J770="",MEDIAN(Fare),J770)</f>
        <v>7.75</v>
      </c>
      <c r="O770" s="4">
        <f>IF(F770="",SUMIFS(Ave_Age,Pclass_Age,C770,Sex_Age,E770),F770)</f>
        <v>30.5</v>
      </c>
      <c r="P770">
        <f t="shared" si="79"/>
        <v>0</v>
      </c>
      <c r="Q770" t="str">
        <f t="shared" si="80"/>
        <v>M</v>
      </c>
      <c r="R770">
        <f t="shared" si="81"/>
        <v>1</v>
      </c>
      <c r="S770">
        <f t="shared" si="82"/>
        <v>1</v>
      </c>
      <c r="T770" t="s">
        <v>1756</v>
      </c>
      <c r="U770" t="str">
        <f>VLOOKUP(T770,Cleaning_title!$A$1:$B$20,2,)</f>
        <v>Miss</v>
      </c>
      <c r="V770" t="str">
        <f t="shared" si="83"/>
        <v xml:space="preserve">xxx </v>
      </c>
      <c r="W770" t="str">
        <f t="shared" si="84"/>
        <v xml:space="preserve">xxx </v>
      </c>
      <c r="X770" t="str">
        <f>VLOOKUP(W770,Cleaned_Ticket!$L$1:$M$37,2,FALSE)</f>
        <v xml:space="preserve">xxx </v>
      </c>
    </row>
    <row r="771" spans="1:24" x14ac:dyDescent="0.2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78"/>
        <v>Q</v>
      </c>
      <c r="N771">
        <f>IF(J771="",MEDIAN(Fare),J771)</f>
        <v>24.15</v>
      </c>
      <c r="O771" s="4">
        <f>IF(F771="",SUMIFS(Ave_Age,Pclass_Age,C771,Sex_Age,E771),F771)</f>
        <v>25.962263610315187</v>
      </c>
      <c r="P771">
        <f t="shared" si="79"/>
        <v>1</v>
      </c>
      <c r="Q771" t="str">
        <f t="shared" si="80"/>
        <v>M</v>
      </c>
      <c r="R771">
        <f t="shared" si="81"/>
        <v>2</v>
      </c>
      <c r="S771">
        <f t="shared" si="82"/>
        <v>0</v>
      </c>
      <c r="T771" t="s">
        <v>1754</v>
      </c>
      <c r="U771" t="str">
        <f>VLOOKUP(T771,Cleaning_title!$A$1:$B$20,2,)</f>
        <v>Mr</v>
      </c>
      <c r="V771" t="str">
        <f t="shared" si="83"/>
        <v xml:space="preserve">xxx </v>
      </c>
      <c r="W771" t="str">
        <f t="shared" si="84"/>
        <v xml:space="preserve">xxx </v>
      </c>
      <c r="X771" t="str">
        <f>VLOOKUP(W771,Cleaned_Ticket!$L$1:$M$37,2,FALSE)</f>
        <v xml:space="preserve">xxx </v>
      </c>
    </row>
    <row r="772" spans="1:24" x14ac:dyDescent="0.2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85">IF(L772="","S",L772)</f>
        <v>S</v>
      </c>
      <c r="N772">
        <f>IF(J772="",MEDIAN(Fare),J772)</f>
        <v>8.3625000000000007</v>
      </c>
      <c r="O772" s="4">
        <f>IF(F772="",SUMIFS(Ave_Age,Pclass_Age,C772,Sex_Age,E772),F772)</f>
        <v>32</v>
      </c>
      <c r="P772">
        <f t="shared" ref="P772:P835" si="86">IF(E772="male",1,0)</f>
        <v>1</v>
      </c>
      <c r="Q772" t="str">
        <f t="shared" ref="Q772:Q835" si="87">IF(K772="","M",LEFT(K772,1))</f>
        <v>M</v>
      </c>
      <c r="R772">
        <f t="shared" ref="R772:R835" si="88">G772+H772+1</f>
        <v>1</v>
      </c>
      <c r="S772">
        <f t="shared" ref="S772:S835" si="89">IF(R772=1,1,0)</f>
        <v>1</v>
      </c>
      <c r="T772" t="s">
        <v>1754</v>
      </c>
      <c r="U772" t="str">
        <f>VLOOKUP(T772,Cleaning_title!$A$1:$B$20,2,)</f>
        <v>Mr</v>
      </c>
      <c r="V772" t="str">
        <f t="shared" ref="V772:V835" si="90">IF(ISNUMBER(I772),"xxx ",SUBSTITUTE(SUBSTITUTE(I772,"/",""),".",""))</f>
        <v xml:space="preserve">xxx </v>
      </c>
      <c r="W772" t="str">
        <f t="shared" ref="W772:W835" si="91">LEFT(V772,FIND(" ",V772))</f>
        <v xml:space="preserve">xxx </v>
      </c>
      <c r="X772" t="str">
        <f>VLOOKUP(W772,Cleaned_Ticket!$L$1:$M$37,2,FALSE)</f>
        <v xml:space="preserve">xxx </v>
      </c>
    </row>
    <row r="773" spans="1:24" x14ac:dyDescent="0.2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85"/>
        <v>S</v>
      </c>
      <c r="N773">
        <f>IF(J773="",MEDIAN(Fare),J773)</f>
        <v>9.5</v>
      </c>
      <c r="O773" s="4">
        <f>IF(F773="",SUMIFS(Ave_Age,Pclass_Age,C773,Sex_Age,E773),F773)</f>
        <v>24</v>
      </c>
      <c r="P773">
        <f t="shared" si="86"/>
        <v>1</v>
      </c>
      <c r="Q773" t="str">
        <f t="shared" si="87"/>
        <v>M</v>
      </c>
      <c r="R773">
        <f t="shared" si="88"/>
        <v>1</v>
      </c>
      <c r="S773">
        <f t="shared" si="89"/>
        <v>1</v>
      </c>
      <c r="T773" t="s">
        <v>1754</v>
      </c>
      <c r="U773" t="str">
        <f>VLOOKUP(T773,Cleaning_title!$A$1:$B$20,2,)</f>
        <v>Mr</v>
      </c>
      <c r="V773" t="str">
        <f t="shared" si="90"/>
        <v xml:space="preserve">xxx </v>
      </c>
      <c r="W773" t="str">
        <f t="shared" si="91"/>
        <v xml:space="preserve">xxx </v>
      </c>
      <c r="X773" t="str">
        <f>VLOOKUP(W773,Cleaned_Ticket!$L$1:$M$37,2,FALSE)</f>
        <v xml:space="preserve">xxx </v>
      </c>
    </row>
    <row r="774" spans="1:24" x14ac:dyDescent="0.2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85"/>
        <v>S</v>
      </c>
      <c r="N774">
        <f>IF(J774="",MEDIAN(Fare),J774)</f>
        <v>7.8541999999999996</v>
      </c>
      <c r="O774" s="4">
        <f>IF(F774="",SUMIFS(Ave_Age,Pclass_Age,C774,Sex_Age,E774),F774)</f>
        <v>48</v>
      </c>
      <c r="P774">
        <f t="shared" si="86"/>
        <v>1</v>
      </c>
      <c r="Q774" t="str">
        <f t="shared" si="87"/>
        <v>M</v>
      </c>
      <c r="R774">
        <f t="shared" si="88"/>
        <v>1</v>
      </c>
      <c r="S774">
        <f t="shared" si="89"/>
        <v>1</v>
      </c>
      <c r="T774" t="s">
        <v>1754</v>
      </c>
      <c r="U774" t="str">
        <f>VLOOKUP(T774,Cleaning_title!$A$1:$B$20,2,)</f>
        <v>Mr</v>
      </c>
      <c r="V774" t="str">
        <f t="shared" si="90"/>
        <v xml:space="preserve">xxx </v>
      </c>
      <c r="W774" t="str">
        <f t="shared" si="91"/>
        <v xml:space="preserve">xxx </v>
      </c>
      <c r="X774" t="str">
        <f>VLOOKUP(W774,Cleaned_Ticket!$L$1:$M$37,2,FALSE)</f>
        <v xml:space="preserve">xxx </v>
      </c>
    </row>
    <row r="775" spans="1:24" x14ac:dyDescent="0.2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85"/>
        <v>S</v>
      </c>
      <c r="N775">
        <f>IF(J775="",MEDIAN(Fare),J775)</f>
        <v>10.5</v>
      </c>
      <c r="O775" s="4">
        <f>IF(F775="",SUMIFS(Ave_Age,Pclass_Age,C775,Sex_Age,E775),F775)</f>
        <v>57</v>
      </c>
      <c r="P775">
        <f t="shared" si="86"/>
        <v>0</v>
      </c>
      <c r="Q775" t="str">
        <f t="shared" si="87"/>
        <v>E</v>
      </c>
      <c r="R775">
        <f t="shared" si="88"/>
        <v>1</v>
      </c>
      <c r="S775">
        <f t="shared" si="89"/>
        <v>1</v>
      </c>
      <c r="T775" t="s">
        <v>1755</v>
      </c>
      <c r="U775" t="str">
        <f>VLOOKUP(T775,Cleaning_title!$A$1:$B$20,2,)</f>
        <v>Mrs</v>
      </c>
      <c r="V775" t="str">
        <f t="shared" si="90"/>
        <v>SOPP 3</v>
      </c>
      <c r="W775" t="str">
        <f t="shared" si="91"/>
        <v xml:space="preserve">SOPP </v>
      </c>
      <c r="X775" t="str">
        <f>VLOOKUP(W775,Cleaned_Ticket!$L$1:$M$37,2,FALSE)</f>
        <v xml:space="preserve">SOPP </v>
      </c>
    </row>
    <row r="776" spans="1:24" x14ac:dyDescent="0.2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85"/>
        <v>C</v>
      </c>
      <c r="N776">
        <f>IF(J776="",MEDIAN(Fare),J776)</f>
        <v>7.2249999999999996</v>
      </c>
      <c r="O776" s="4">
        <f>IF(F776="",SUMIFS(Ave_Age,Pclass_Age,C776,Sex_Age,E776),F776)</f>
        <v>25.962263610315187</v>
      </c>
      <c r="P776">
        <f t="shared" si="86"/>
        <v>1</v>
      </c>
      <c r="Q776" t="str">
        <f t="shared" si="87"/>
        <v>M</v>
      </c>
      <c r="R776">
        <f t="shared" si="88"/>
        <v>1</v>
      </c>
      <c r="S776">
        <f t="shared" si="89"/>
        <v>1</v>
      </c>
      <c r="T776" t="s">
        <v>1754</v>
      </c>
      <c r="U776" t="str">
        <f>VLOOKUP(T776,Cleaning_title!$A$1:$B$20,2,)</f>
        <v>Mr</v>
      </c>
      <c r="V776" t="str">
        <f t="shared" si="90"/>
        <v xml:space="preserve">xxx </v>
      </c>
      <c r="W776" t="str">
        <f t="shared" si="91"/>
        <v xml:space="preserve">xxx </v>
      </c>
      <c r="X776" t="str">
        <f>VLOOKUP(W776,Cleaned_Ticket!$L$1:$M$37,2,FALSE)</f>
        <v xml:space="preserve">xxx </v>
      </c>
    </row>
    <row r="777" spans="1:24" x14ac:dyDescent="0.2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85"/>
        <v>S</v>
      </c>
      <c r="N777">
        <f>IF(J777="",MEDIAN(Fare),J777)</f>
        <v>23</v>
      </c>
      <c r="O777" s="4">
        <f>IF(F777="",SUMIFS(Ave_Age,Pclass_Age,C777,Sex_Age,E777),F777)</f>
        <v>54</v>
      </c>
      <c r="P777">
        <f t="shared" si="86"/>
        <v>0</v>
      </c>
      <c r="Q777" t="str">
        <f t="shared" si="87"/>
        <v>M</v>
      </c>
      <c r="R777">
        <f t="shared" si="88"/>
        <v>5</v>
      </c>
      <c r="S777">
        <f t="shared" si="89"/>
        <v>0</v>
      </c>
      <c r="T777" t="s">
        <v>1755</v>
      </c>
      <c r="U777" t="str">
        <f>VLOOKUP(T777,Cleaning_title!$A$1:$B$20,2,)</f>
        <v>Mrs</v>
      </c>
      <c r="V777" t="str">
        <f t="shared" si="90"/>
        <v xml:space="preserve">xxx </v>
      </c>
      <c r="W777" t="str">
        <f t="shared" si="91"/>
        <v xml:space="preserve">xxx </v>
      </c>
      <c r="X777" t="str">
        <f>VLOOKUP(W777,Cleaned_Ticket!$L$1:$M$37,2,FALSE)</f>
        <v xml:space="preserve">xxx </v>
      </c>
    </row>
    <row r="778" spans="1:24" x14ac:dyDescent="0.2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85"/>
        <v>S</v>
      </c>
      <c r="N778">
        <f>IF(J778="",MEDIAN(Fare),J778)</f>
        <v>7.75</v>
      </c>
      <c r="O778" s="4">
        <f>IF(F778="",SUMIFS(Ave_Age,Pclass_Age,C778,Sex_Age,E778),F778)</f>
        <v>18</v>
      </c>
      <c r="P778">
        <f t="shared" si="86"/>
        <v>1</v>
      </c>
      <c r="Q778" t="str">
        <f t="shared" si="87"/>
        <v>M</v>
      </c>
      <c r="R778">
        <f t="shared" si="88"/>
        <v>1</v>
      </c>
      <c r="S778">
        <f t="shared" si="89"/>
        <v>1</v>
      </c>
      <c r="T778" t="s">
        <v>1754</v>
      </c>
      <c r="U778" t="str">
        <f>VLOOKUP(T778,Cleaning_title!$A$1:$B$20,2,)</f>
        <v>Mr</v>
      </c>
      <c r="V778" t="str">
        <f t="shared" si="90"/>
        <v xml:space="preserve">xxx </v>
      </c>
      <c r="W778" t="str">
        <f t="shared" si="91"/>
        <v xml:space="preserve">xxx </v>
      </c>
      <c r="X778" t="str">
        <f>VLOOKUP(W778,Cleaned_Ticket!$L$1:$M$37,2,FALSE)</f>
        <v xml:space="preserve">xxx </v>
      </c>
    </row>
    <row r="779" spans="1:24" x14ac:dyDescent="0.2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85"/>
        <v>Q</v>
      </c>
      <c r="N779">
        <f>IF(J779="",MEDIAN(Fare),J779)</f>
        <v>7.75</v>
      </c>
      <c r="O779" s="4">
        <f>IF(F779="",SUMIFS(Ave_Age,Pclass_Age,C779,Sex_Age,E779),F779)</f>
        <v>25.962263610315187</v>
      </c>
      <c r="P779">
        <f t="shared" si="86"/>
        <v>1</v>
      </c>
      <c r="Q779" t="str">
        <f t="shared" si="87"/>
        <v>F</v>
      </c>
      <c r="R779">
        <f t="shared" si="88"/>
        <v>1</v>
      </c>
      <c r="S779">
        <f t="shared" si="89"/>
        <v>1</v>
      </c>
      <c r="T779" t="s">
        <v>1754</v>
      </c>
      <c r="U779" t="str">
        <f>VLOOKUP(T779,Cleaning_title!$A$1:$B$20,2,)</f>
        <v>Mr</v>
      </c>
      <c r="V779" t="str">
        <f t="shared" si="90"/>
        <v xml:space="preserve">xxx </v>
      </c>
      <c r="W779" t="str">
        <f t="shared" si="91"/>
        <v xml:space="preserve">xxx </v>
      </c>
      <c r="X779" t="str">
        <f>VLOOKUP(W779,Cleaned_Ticket!$L$1:$M$37,2,FALSE)</f>
        <v xml:space="preserve">xxx </v>
      </c>
    </row>
    <row r="780" spans="1:24" x14ac:dyDescent="0.2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85"/>
        <v>S</v>
      </c>
      <c r="N780">
        <f>IF(J780="",MEDIAN(Fare),J780)</f>
        <v>12.475</v>
      </c>
      <c r="O780" s="4">
        <f>IF(F780="",SUMIFS(Ave_Age,Pclass_Age,C780,Sex_Age,E780),F780)</f>
        <v>5</v>
      </c>
      <c r="P780">
        <f t="shared" si="86"/>
        <v>0</v>
      </c>
      <c r="Q780" t="str">
        <f t="shared" si="87"/>
        <v>M</v>
      </c>
      <c r="R780">
        <f t="shared" si="88"/>
        <v>1</v>
      </c>
      <c r="S780">
        <f t="shared" si="89"/>
        <v>1</v>
      </c>
      <c r="T780" t="s">
        <v>1756</v>
      </c>
      <c r="U780" t="str">
        <f>VLOOKUP(T780,Cleaning_title!$A$1:$B$20,2,)</f>
        <v>Miss</v>
      </c>
      <c r="V780" t="str">
        <f t="shared" si="90"/>
        <v xml:space="preserve">xxx </v>
      </c>
      <c r="W780" t="str">
        <f t="shared" si="91"/>
        <v xml:space="preserve">xxx </v>
      </c>
      <c r="X780" t="str">
        <f>VLOOKUP(W780,Cleaned_Ticket!$L$1:$M$37,2,FALSE)</f>
        <v xml:space="preserve">xxx </v>
      </c>
    </row>
    <row r="781" spans="1:24" x14ac:dyDescent="0.2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85"/>
        <v>Q</v>
      </c>
      <c r="N781">
        <f>IF(J781="",MEDIAN(Fare),J781)</f>
        <v>7.7374999999999998</v>
      </c>
      <c r="O781" s="4">
        <f>IF(F781="",SUMIFS(Ave_Age,Pclass_Age,C781,Sex_Age,E781),F781)</f>
        <v>25.962263610315187</v>
      </c>
      <c r="P781">
        <f t="shared" si="86"/>
        <v>1</v>
      </c>
      <c r="Q781" t="str">
        <f t="shared" si="87"/>
        <v>M</v>
      </c>
      <c r="R781">
        <f t="shared" si="88"/>
        <v>1</v>
      </c>
      <c r="S781">
        <f t="shared" si="89"/>
        <v>1</v>
      </c>
      <c r="T781" t="s">
        <v>1754</v>
      </c>
      <c r="U781" t="str">
        <f>VLOOKUP(T781,Cleaning_title!$A$1:$B$20,2,)</f>
        <v>Mr</v>
      </c>
      <c r="V781" t="str">
        <f t="shared" si="90"/>
        <v xml:space="preserve">xxx </v>
      </c>
      <c r="W781" t="str">
        <f t="shared" si="91"/>
        <v xml:space="preserve">xxx </v>
      </c>
      <c r="X781" t="str">
        <f>VLOOKUP(W781,Cleaned_Ticket!$L$1:$M$37,2,FALSE)</f>
        <v xml:space="preserve">xxx </v>
      </c>
    </row>
    <row r="782" spans="1:24" x14ac:dyDescent="0.2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85"/>
        <v>S</v>
      </c>
      <c r="N782">
        <f>IF(J782="",MEDIAN(Fare),J782)</f>
        <v>211.33750000000001</v>
      </c>
      <c r="O782" s="4">
        <f>IF(F782="",SUMIFS(Ave_Age,Pclass_Age,C782,Sex_Age,E782),F782)</f>
        <v>43</v>
      </c>
      <c r="P782">
        <f t="shared" si="86"/>
        <v>0</v>
      </c>
      <c r="Q782" t="str">
        <f t="shared" si="87"/>
        <v>B</v>
      </c>
      <c r="R782">
        <f t="shared" si="88"/>
        <v>2</v>
      </c>
      <c r="S782">
        <f t="shared" si="89"/>
        <v>0</v>
      </c>
      <c r="T782" t="s">
        <v>1755</v>
      </c>
      <c r="U782" t="str">
        <f>VLOOKUP(T782,Cleaning_title!$A$1:$B$20,2,)</f>
        <v>Mrs</v>
      </c>
      <c r="V782" t="str">
        <f t="shared" si="90"/>
        <v xml:space="preserve">xxx </v>
      </c>
      <c r="W782" t="str">
        <f t="shared" si="91"/>
        <v xml:space="preserve">xxx </v>
      </c>
      <c r="X782" t="str">
        <f>VLOOKUP(W782,Cleaned_Ticket!$L$1:$M$37,2,FALSE)</f>
        <v xml:space="preserve">xxx </v>
      </c>
    </row>
    <row r="783" spans="1:24" x14ac:dyDescent="0.2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85"/>
        <v>C</v>
      </c>
      <c r="N783">
        <f>IF(J783="",MEDIAN(Fare),J783)</f>
        <v>7.2291999999999996</v>
      </c>
      <c r="O783" s="4">
        <f>IF(F783="",SUMIFS(Ave_Age,Pclass_Age,C783,Sex_Age,E783),F783)</f>
        <v>13</v>
      </c>
      <c r="P783">
        <f t="shared" si="86"/>
        <v>0</v>
      </c>
      <c r="Q783" t="str">
        <f t="shared" si="87"/>
        <v>M</v>
      </c>
      <c r="R783">
        <f t="shared" si="88"/>
        <v>1</v>
      </c>
      <c r="S783">
        <f t="shared" si="89"/>
        <v>1</v>
      </c>
      <c r="T783" t="s">
        <v>1756</v>
      </c>
      <c r="U783" t="str">
        <f>VLOOKUP(T783,Cleaning_title!$A$1:$B$20,2,)</f>
        <v>Miss</v>
      </c>
      <c r="V783" t="str">
        <f t="shared" si="90"/>
        <v xml:space="preserve">xxx </v>
      </c>
      <c r="W783" t="str">
        <f t="shared" si="91"/>
        <v xml:space="preserve">xxx </v>
      </c>
      <c r="X783" t="str">
        <f>VLOOKUP(W783,Cleaned_Ticket!$L$1:$M$37,2,FALSE)</f>
        <v xml:space="preserve">xxx </v>
      </c>
    </row>
    <row r="784" spans="1:24" x14ac:dyDescent="0.2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85"/>
        <v>S</v>
      </c>
      <c r="N784">
        <f>IF(J784="",MEDIAN(Fare),J784)</f>
        <v>57</v>
      </c>
      <c r="O784" s="4">
        <f>IF(F784="",SUMIFS(Ave_Age,Pclass_Age,C784,Sex_Age,E784),F784)</f>
        <v>17</v>
      </c>
      <c r="P784">
        <f t="shared" si="86"/>
        <v>0</v>
      </c>
      <c r="Q784" t="str">
        <f t="shared" si="87"/>
        <v>B</v>
      </c>
      <c r="R784">
        <f t="shared" si="88"/>
        <v>2</v>
      </c>
      <c r="S784">
        <f t="shared" si="89"/>
        <v>0</v>
      </c>
      <c r="T784" t="s">
        <v>1755</v>
      </c>
      <c r="U784" t="str">
        <f>VLOOKUP(T784,Cleaning_title!$A$1:$B$20,2,)</f>
        <v>Mrs</v>
      </c>
      <c r="V784" t="str">
        <f t="shared" si="90"/>
        <v xml:space="preserve">xxx </v>
      </c>
      <c r="W784" t="str">
        <f t="shared" si="91"/>
        <v xml:space="preserve">xxx </v>
      </c>
      <c r="X784" t="str">
        <f>VLOOKUP(W784,Cleaned_Ticket!$L$1:$M$37,2,FALSE)</f>
        <v xml:space="preserve">xxx </v>
      </c>
    </row>
    <row r="785" spans="1:24" x14ac:dyDescent="0.2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85"/>
        <v>S</v>
      </c>
      <c r="N785">
        <f>IF(J785="",MEDIAN(Fare),J785)</f>
        <v>30</v>
      </c>
      <c r="O785" s="4">
        <f>IF(F785="",SUMIFS(Ave_Age,Pclass_Age,C785,Sex_Age,E785),F785)</f>
        <v>29</v>
      </c>
      <c r="P785">
        <f t="shared" si="86"/>
        <v>1</v>
      </c>
      <c r="Q785" t="str">
        <f t="shared" si="87"/>
        <v>D</v>
      </c>
      <c r="R785">
        <f t="shared" si="88"/>
        <v>1</v>
      </c>
      <c r="S785">
        <f t="shared" si="89"/>
        <v>1</v>
      </c>
      <c r="T785" t="s">
        <v>1754</v>
      </c>
      <c r="U785" t="str">
        <f>VLOOKUP(T785,Cleaning_title!$A$1:$B$20,2,)</f>
        <v>Mr</v>
      </c>
      <c r="V785" t="str">
        <f t="shared" si="90"/>
        <v xml:space="preserve">xxx </v>
      </c>
      <c r="W785" t="str">
        <f t="shared" si="91"/>
        <v xml:space="preserve">xxx </v>
      </c>
      <c r="X785" t="str">
        <f>VLOOKUP(W785,Cleaned_Ticket!$L$1:$M$37,2,FALSE)</f>
        <v xml:space="preserve">xxx </v>
      </c>
    </row>
    <row r="786" spans="1:24" x14ac:dyDescent="0.2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85"/>
        <v>S</v>
      </c>
      <c r="N786">
        <f>IF(J786="",MEDIAN(Fare),J786)</f>
        <v>23.45</v>
      </c>
      <c r="O786" s="4">
        <f>IF(F786="",SUMIFS(Ave_Age,Pclass_Age,C786,Sex_Age,E786),F786)</f>
        <v>25.962263610315187</v>
      </c>
      <c r="P786">
        <f t="shared" si="86"/>
        <v>1</v>
      </c>
      <c r="Q786" t="str">
        <f t="shared" si="87"/>
        <v>M</v>
      </c>
      <c r="R786">
        <f t="shared" si="88"/>
        <v>4</v>
      </c>
      <c r="S786">
        <f t="shared" si="89"/>
        <v>0</v>
      </c>
      <c r="T786" t="s">
        <v>1754</v>
      </c>
      <c r="U786" t="str">
        <f>VLOOKUP(T786,Cleaning_title!$A$1:$B$20,2,)</f>
        <v>Mr</v>
      </c>
      <c r="V786" t="str">
        <f t="shared" si="90"/>
        <v>WC 6607</v>
      </c>
      <c r="W786" t="str">
        <f t="shared" si="91"/>
        <v xml:space="preserve">WC </v>
      </c>
      <c r="X786" t="str">
        <f>VLOOKUP(W786,Cleaned_Ticket!$L$1:$M$37,2,FALSE)</f>
        <v xml:space="preserve">WC </v>
      </c>
    </row>
    <row r="787" spans="1:24" x14ac:dyDescent="0.2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85"/>
        <v>S</v>
      </c>
      <c r="N787">
        <f>IF(J787="",MEDIAN(Fare),J787)</f>
        <v>7.05</v>
      </c>
      <c r="O787" s="4">
        <f>IF(F787="",SUMIFS(Ave_Age,Pclass_Age,C787,Sex_Age,E787),F787)</f>
        <v>25</v>
      </c>
      <c r="P787">
        <f t="shared" si="86"/>
        <v>1</v>
      </c>
      <c r="Q787" t="str">
        <f t="shared" si="87"/>
        <v>M</v>
      </c>
      <c r="R787">
        <f t="shared" si="88"/>
        <v>1</v>
      </c>
      <c r="S787">
        <f t="shared" si="89"/>
        <v>1</v>
      </c>
      <c r="T787" t="s">
        <v>1754</v>
      </c>
      <c r="U787" t="str">
        <f>VLOOKUP(T787,Cleaning_title!$A$1:$B$20,2,)</f>
        <v>Mr</v>
      </c>
      <c r="V787" t="str">
        <f t="shared" si="90"/>
        <v>SOTONOQ 3101312</v>
      </c>
      <c r="W787" t="str">
        <f t="shared" si="91"/>
        <v xml:space="preserve">SOTONOQ </v>
      </c>
      <c r="X787" t="str">
        <f>VLOOKUP(W787,Cleaned_Ticket!$L$1:$M$37,2,FALSE)</f>
        <v xml:space="preserve">SOTONOQ </v>
      </c>
    </row>
    <row r="788" spans="1:24" x14ac:dyDescent="0.2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85"/>
        <v>S</v>
      </c>
      <c r="N788">
        <f>IF(J788="",MEDIAN(Fare),J788)</f>
        <v>7.25</v>
      </c>
      <c r="O788" s="4">
        <f>IF(F788="",SUMIFS(Ave_Age,Pclass_Age,C788,Sex_Age,E788),F788)</f>
        <v>25</v>
      </c>
      <c r="P788">
        <f t="shared" si="86"/>
        <v>1</v>
      </c>
      <c r="Q788" t="str">
        <f t="shared" si="87"/>
        <v>M</v>
      </c>
      <c r="R788">
        <f t="shared" si="88"/>
        <v>1</v>
      </c>
      <c r="S788">
        <f t="shared" si="89"/>
        <v>1</v>
      </c>
      <c r="T788" t="s">
        <v>1754</v>
      </c>
      <c r="U788" t="str">
        <f>VLOOKUP(T788,Cleaning_title!$A$1:$B$20,2,)</f>
        <v>Mr</v>
      </c>
      <c r="V788" t="str">
        <f t="shared" si="90"/>
        <v xml:space="preserve">xxx </v>
      </c>
      <c r="W788" t="str">
        <f t="shared" si="91"/>
        <v xml:space="preserve">xxx </v>
      </c>
      <c r="X788" t="str">
        <f>VLOOKUP(W788,Cleaned_Ticket!$L$1:$M$37,2,FALSE)</f>
        <v xml:space="preserve">xxx </v>
      </c>
    </row>
    <row r="789" spans="1:24" x14ac:dyDescent="0.2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85"/>
        <v>S</v>
      </c>
      <c r="N789">
        <f>IF(J789="",MEDIAN(Fare),J789)</f>
        <v>7.4958</v>
      </c>
      <c r="O789" s="4">
        <f>IF(F789="",SUMIFS(Ave_Age,Pclass_Age,C789,Sex_Age,E789),F789)</f>
        <v>18</v>
      </c>
      <c r="P789">
        <f t="shared" si="86"/>
        <v>0</v>
      </c>
      <c r="Q789" t="str">
        <f t="shared" si="87"/>
        <v>M</v>
      </c>
      <c r="R789">
        <f t="shared" si="88"/>
        <v>1</v>
      </c>
      <c r="S789">
        <f t="shared" si="89"/>
        <v>1</v>
      </c>
      <c r="T789" t="s">
        <v>1756</v>
      </c>
      <c r="U789" t="str">
        <f>VLOOKUP(T789,Cleaning_title!$A$1:$B$20,2,)</f>
        <v>Miss</v>
      </c>
      <c r="V789" t="str">
        <f t="shared" si="90"/>
        <v xml:space="preserve">xxx </v>
      </c>
      <c r="W789" t="str">
        <f t="shared" si="91"/>
        <v xml:space="preserve">xxx </v>
      </c>
      <c r="X789" t="str">
        <f>VLOOKUP(W789,Cleaned_Ticket!$L$1:$M$37,2,FALSE)</f>
        <v xml:space="preserve">xxx </v>
      </c>
    </row>
    <row r="790" spans="1:24" x14ac:dyDescent="0.2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85"/>
        <v>Q</v>
      </c>
      <c r="N790">
        <f>IF(J790="",MEDIAN(Fare),J790)</f>
        <v>29.125</v>
      </c>
      <c r="O790" s="4">
        <f>IF(F790="",SUMIFS(Ave_Age,Pclass_Age,C790,Sex_Age,E790),F790)</f>
        <v>8</v>
      </c>
      <c r="P790">
        <f t="shared" si="86"/>
        <v>1</v>
      </c>
      <c r="Q790" t="str">
        <f t="shared" si="87"/>
        <v>M</v>
      </c>
      <c r="R790">
        <f t="shared" si="88"/>
        <v>6</v>
      </c>
      <c r="S790">
        <f t="shared" si="89"/>
        <v>0</v>
      </c>
      <c r="T790" t="s">
        <v>1757</v>
      </c>
      <c r="U790" t="str">
        <f>VLOOKUP(T790,Cleaning_title!$A$1:$B$20,2,)</f>
        <v>Master</v>
      </c>
      <c r="V790" t="str">
        <f t="shared" si="90"/>
        <v xml:space="preserve">xxx </v>
      </c>
      <c r="W790" t="str">
        <f t="shared" si="91"/>
        <v xml:space="preserve">xxx </v>
      </c>
      <c r="X790" t="str">
        <f>VLOOKUP(W790,Cleaned_Ticket!$L$1:$M$37,2,FALSE)</f>
        <v xml:space="preserve">xxx </v>
      </c>
    </row>
    <row r="791" spans="1:24" x14ac:dyDescent="0.2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85"/>
        <v>S</v>
      </c>
      <c r="N791">
        <f>IF(J791="",MEDIAN(Fare),J791)</f>
        <v>20.574999999999999</v>
      </c>
      <c r="O791" s="4">
        <f>IF(F791="",SUMIFS(Ave_Age,Pclass_Age,C791,Sex_Age,E791),F791)</f>
        <v>1</v>
      </c>
      <c r="P791">
        <f t="shared" si="86"/>
        <v>1</v>
      </c>
      <c r="Q791" t="str">
        <f t="shared" si="87"/>
        <v>M</v>
      </c>
      <c r="R791">
        <f t="shared" si="88"/>
        <v>4</v>
      </c>
      <c r="S791">
        <f t="shared" si="89"/>
        <v>0</v>
      </c>
      <c r="T791" t="s">
        <v>1757</v>
      </c>
      <c r="U791" t="str">
        <f>VLOOKUP(T791,Cleaning_title!$A$1:$B$20,2,)</f>
        <v>Master</v>
      </c>
      <c r="V791" t="str">
        <f t="shared" si="90"/>
        <v>CA 2315</v>
      </c>
      <c r="W791" t="str">
        <f t="shared" si="91"/>
        <v xml:space="preserve">CA </v>
      </c>
      <c r="X791" t="str">
        <f>VLOOKUP(W791,Cleaned_Ticket!$L$1:$M$37,2,FALSE)</f>
        <v xml:space="preserve">CA </v>
      </c>
    </row>
    <row r="792" spans="1:24" x14ac:dyDescent="0.2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85"/>
        <v>C</v>
      </c>
      <c r="N792">
        <f>IF(J792="",MEDIAN(Fare),J792)</f>
        <v>79.2</v>
      </c>
      <c r="O792" s="4">
        <f>IF(F792="",SUMIFS(Ave_Age,Pclass_Age,C792,Sex_Age,E792),F792)</f>
        <v>46</v>
      </c>
      <c r="P792">
        <f t="shared" si="86"/>
        <v>1</v>
      </c>
      <c r="Q792" t="str">
        <f t="shared" si="87"/>
        <v>B</v>
      </c>
      <c r="R792">
        <f t="shared" si="88"/>
        <v>1</v>
      </c>
      <c r="S792">
        <f t="shared" si="89"/>
        <v>1</v>
      </c>
      <c r="T792" t="s">
        <v>1754</v>
      </c>
      <c r="U792" t="str">
        <f>VLOOKUP(T792,Cleaning_title!$A$1:$B$20,2,)</f>
        <v>Mr</v>
      </c>
      <c r="V792" t="str">
        <f t="shared" si="90"/>
        <v>PC 17593</v>
      </c>
      <c r="W792" t="str">
        <f t="shared" si="91"/>
        <v xml:space="preserve">PC </v>
      </c>
      <c r="X792" t="str">
        <f>VLOOKUP(W792,Cleaned_Ticket!$L$1:$M$37,2,FALSE)</f>
        <v xml:space="preserve">PC </v>
      </c>
    </row>
    <row r="793" spans="1:24" x14ac:dyDescent="0.2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85"/>
        <v>Q</v>
      </c>
      <c r="N793">
        <f>IF(J793="",MEDIAN(Fare),J793)</f>
        <v>7.75</v>
      </c>
      <c r="O793" s="4">
        <f>IF(F793="",SUMIFS(Ave_Age,Pclass_Age,C793,Sex_Age,E793),F793)</f>
        <v>25.962263610315187</v>
      </c>
      <c r="P793">
        <f t="shared" si="86"/>
        <v>1</v>
      </c>
      <c r="Q793" t="str">
        <f t="shared" si="87"/>
        <v>M</v>
      </c>
      <c r="R793">
        <f t="shared" si="88"/>
        <v>1</v>
      </c>
      <c r="S793">
        <f t="shared" si="89"/>
        <v>1</v>
      </c>
      <c r="T793" t="s">
        <v>1754</v>
      </c>
      <c r="U793" t="str">
        <f>VLOOKUP(T793,Cleaning_title!$A$1:$B$20,2,)</f>
        <v>Mr</v>
      </c>
      <c r="V793" t="str">
        <f t="shared" si="90"/>
        <v xml:space="preserve">xxx </v>
      </c>
      <c r="W793" t="str">
        <f t="shared" si="91"/>
        <v xml:space="preserve">xxx </v>
      </c>
      <c r="X793" t="str">
        <f>VLOOKUP(W793,Cleaned_Ticket!$L$1:$M$37,2,FALSE)</f>
        <v xml:space="preserve">xxx </v>
      </c>
    </row>
    <row r="794" spans="1:24" x14ac:dyDescent="0.2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85"/>
        <v>S</v>
      </c>
      <c r="N794">
        <f>IF(J794="",MEDIAN(Fare),J794)</f>
        <v>26</v>
      </c>
      <c r="O794" s="4">
        <f>IF(F794="",SUMIFS(Ave_Age,Pclass_Age,C794,Sex_Age,E794),F794)</f>
        <v>16</v>
      </c>
      <c r="P794">
        <f t="shared" si="86"/>
        <v>1</v>
      </c>
      <c r="Q794" t="str">
        <f t="shared" si="87"/>
        <v>M</v>
      </c>
      <c r="R794">
        <f t="shared" si="88"/>
        <v>1</v>
      </c>
      <c r="S794">
        <f t="shared" si="89"/>
        <v>1</v>
      </c>
      <c r="T794" t="s">
        <v>1754</v>
      </c>
      <c r="U794" t="str">
        <f>VLOOKUP(T794,Cleaning_title!$A$1:$B$20,2,)</f>
        <v>Mr</v>
      </c>
      <c r="V794" t="str">
        <f t="shared" si="90"/>
        <v xml:space="preserve">xxx </v>
      </c>
      <c r="W794" t="str">
        <f t="shared" si="91"/>
        <v xml:space="preserve">xxx </v>
      </c>
      <c r="X794" t="str">
        <f>VLOOKUP(W794,Cleaned_Ticket!$L$1:$M$37,2,FALSE)</f>
        <v xml:space="preserve">xxx </v>
      </c>
    </row>
    <row r="795" spans="1:24" x14ac:dyDescent="0.2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85"/>
        <v>S</v>
      </c>
      <c r="N795">
        <f>IF(J795="",MEDIAN(Fare),J795)</f>
        <v>69.55</v>
      </c>
      <c r="O795" s="4">
        <f>IF(F795="",SUMIFS(Ave_Age,Pclass_Age,C795,Sex_Age,E795),F795)</f>
        <v>22.185328947368422</v>
      </c>
      <c r="P795">
        <f t="shared" si="86"/>
        <v>0</v>
      </c>
      <c r="Q795" t="str">
        <f t="shared" si="87"/>
        <v>M</v>
      </c>
      <c r="R795">
        <f t="shared" si="88"/>
        <v>11</v>
      </c>
      <c r="S795">
        <f t="shared" si="89"/>
        <v>0</v>
      </c>
      <c r="T795" t="s">
        <v>1756</v>
      </c>
      <c r="U795" t="str">
        <f>VLOOKUP(T795,Cleaning_title!$A$1:$B$20,2,)</f>
        <v>Miss</v>
      </c>
      <c r="V795" t="str">
        <f t="shared" si="90"/>
        <v>CA 2343</v>
      </c>
      <c r="W795" t="str">
        <f t="shared" si="91"/>
        <v xml:space="preserve">CA </v>
      </c>
      <c r="X795" t="str">
        <f>VLOOKUP(W795,Cleaned_Ticket!$L$1:$M$37,2,FALSE)</f>
        <v xml:space="preserve">CA </v>
      </c>
    </row>
    <row r="796" spans="1:24" x14ac:dyDescent="0.2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85"/>
        <v>C</v>
      </c>
      <c r="N796">
        <f>IF(J796="",MEDIAN(Fare),J796)</f>
        <v>30.695799999999998</v>
      </c>
      <c r="O796" s="4">
        <f>IF(F796="",SUMIFS(Ave_Age,Pclass_Age,C796,Sex_Age,E796),F796)</f>
        <v>41.029271523178807</v>
      </c>
      <c r="P796">
        <f t="shared" si="86"/>
        <v>1</v>
      </c>
      <c r="Q796" t="str">
        <f t="shared" si="87"/>
        <v>M</v>
      </c>
      <c r="R796">
        <f t="shared" si="88"/>
        <v>1</v>
      </c>
      <c r="S796">
        <f t="shared" si="89"/>
        <v>1</v>
      </c>
      <c r="T796" t="s">
        <v>1754</v>
      </c>
      <c r="U796" t="str">
        <f>VLOOKUP(T796,Cleaning_title!$A$1:$B$20,2,)</f>
        <v>Mr</v>
      </c>
      <c r="V796" t="str">
        <f t="shared" si="90"/>
        <v>PC 17600</v>
      </c>
      <c r="W796" t="str">
        <f t="shared" si="91"/>
        <v xml:space="preserve">PC </v>
      </c>
      <c r="X796" t="str">
        <f>VLOOKUP(W796,Cleaned_Ticket!$L$1:$M$37,2,FALSE)</f>
        <v xml:space="preserve">PC </v>
      </c>
    </row>
    <row r="797" spans="1:24" x14ac:dyDescent="0.2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85"/>
        <v>S</v>
      </c>
      <c r="N797">
        <f>IF(J797="",MEDIAN(Fare),J797)</f>
        <v>7.8958000000000004</v>
      </c>
      <c r="O797" s="4">
        <f>IF(F797="",SUMIFS(Ave_Age,Pclass_Age,C797,Sex_Age,E797),F797)</f>
        <v>25</v>
      </c>
      <c r="P797">
        <f t="shared" si="86"/>
        <v>1</v>
      </c>
      <c r="Q797" t="str">
        <f t="shared" si="87"/>
        <v>M</v>
      </c>
      <c r="R797">
        <f t="shared" si="88"/>
        <v>1</v>
      </c>
      <c r="S797">
        <f t="shared" si="89"/>
        <v>1</v>
      </c>
      <c r="T797" t="s">
        <v>1754</v>
      </c>
      <c r="U797" t="str">
        <f>VLOOKUP(T797,Cleaning_title!$A$1:$B$20,2,)</f>
        <v>Mr</v>
      </c>
      <c r="V797" t="str">
        <f t="shared" si="90"/>
        <v xml:space="preserve">xxx </v>
      </c>
      <c r="W797" t="str">
        <f t="shared" si="91"/>
        <v xml:space="preserve">xxx </v>
      </c>
      <c r="X797" t="str">
        <f>VLOOKUP(W797,Cleaned_Ticket!$L$1:$M$37,2,FALSE)</f>
        <v xml:space="preserve">xxx </v>
      </c>
    </row>
    <row r="798" spans="1:24" x14ac:dyDescent="0.2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85"/>
        <v>S</v>
      </c>
      <c r="N798">
        <f>IF(J798="",MEDIAN(Fare),J798)</f>
        <v>13</v>
      </c>
      <c r="O798" s="4">
        <f>IF(F798="",SUMIFS(Ave_Age,Pclass_Age,C798,Sex_Age,E798),F798)</f>
        <v>39</v>
      </c>
      <c r="P798">
        <f t="shared" si="86"/>
        <v>1</v>
      </c>
      <c r="Q798" t="str">
        <f t="shared" si="87"/>
        <v>M</v>
      </c>
      <c r="R798">
        <f t="shared" si="88"/>
        <v>1</v>
      </c>
      <c r="S798">
        <f t="shared" si="89"/>
        <v>1</v>
      </c>
      <c r="T798" t="s">
        <v>1754</v>
      </c>
      <c r="U798" t="str">
        <f>VLOOKUP(T798,Cleaning_title!$A$1:$B$20,2,)</f>
        <v>Mr</v>
      </c>
      <c r="V798" t="str">
        <f t="shared" si="90"/>
        <v xml:space="preserve">xxx </v>
      </c>
      <c r="W798" t="str">
        <f t="shared" si="91"/>
        <v xml:space="preserve">xxx </v>
      </c>
      <c r="X798" t="str">
        <f>VLOOKUP(W798,Cleaned_Ticket!$L$1:$M$37,2,FALSE)</f>
        <v xml:space="preserve">xxx </v>
      </c>
    </row>
    <row r="799" spans="1:24" x14ac:dyDescent="0.2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85"/>
        <v>S</v>
      </c>
      <c r="N799">
        <f>IF(J799="",MEDIAN(Fare),J799)</f>
        <v>25.929200000000002</v>
      </c>
      <c r="O799" s="4">
        <f>IF(F799="",SUMIFS(Ave_Age,Pclass_Age,C799,Sex_Age,E799),F799)</f>
        <v>49</v>
      </c>
      <c r="P799">
        <f t="shared" si="86"/>
        <v>0</v>
      </c>
      <c r="Q799" t="str">
        <f t="shared" si="87"/>
        <v>D</v>
      </c>
      <c r="R799">
        <f t="shared" si="88"/>
        <v>1</v>
      </c>
      <c r="S799">
        <f t="shared" si="89"/>
        <v>1</v>
      </c>
      <c r="T799" t="s">
        <v>1760</v>
      </c>
      <c r="U799" t="str">
        <f>VLOOKUP(T799,Cleaning_title!$A$1:$B$20,2,)</f>
        <v>Royalty</v>
      </c>
      <c r="V799" t="str">
        <f t="shared" si="90"/>
        <v xml:space="preserve">xxx </v>
      </c>
      <c r="W799" t="str">
        <f t="shared" si="91"/>
        <v xml:space="preserve">xxx </v>
      </c>
      <c r="X799" t="str">
        <f>VLOOKUP(W799,Cleaned_Ticket!$L$1:$M$37,2,FALSE)</f>
        <v xml:space="preserve">xxx </v>
      </c>
    </row>
    <row r="800" spans="1:24" x14ac:dyDescent="0.2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85"/>
        <v>S</v>
      </c>
      <c r="N800">
        <f>IF(J800="",MEDIAN(Fare),J800)</f>
        <v>8.6832999999999991</v>
      </c>
      <c r="O800" s="4">
        <f>IF(F800="",SUMIFS(Ave_Age,Pclass_Age,C800,Sex_Age,E800),F800)</f>
        <v>31</v>
      </c>
      <c r="P800">
        <f t="shared" si="86"/>
        <v>0</v>
      </c>
      <c r="Q800" t="str">
        <f t="shared" si="87"/>
        <v>M</v>
      </c>
      <c r="R800">
        <f t="shared" si="88"/>
        <v>1</v>
      </c>
      <c r="S800">
        <f t="shared" si="89"/>
        <v>1</v>
      </c>
      <c r="T800" t="s">
        <v>1755</v>
      </c>
      <c r="U800" t="str">
        <f>VLOOKUP(T800,Cleaning_title!$A$1:$B$20,2,)</f>
        <v>Mrs</v>
      </c>
      <c r="V800" t="str">
        <f t="shared" si="90"/>
        <v xml:space="preserve">xxx </v>
      </c>
      <c r="W800" t="str">
        <f t="shared" si="91"/>
        <v xml:space="preserve">xxx </v>
      </c>
      <c r="X800" t="str">
        <f>VLOOKUP(W800,Cleaned_Ticket!$L$1:$M$37,2,FALSE)</f>
        <v xml:space="preserve">xxx </v>
      </c>
    </row>
    <row r="801" spans="1:24" x14ac:dyDescent="0.2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85"/>
        <v>C</v>
      </c>
      <c r="N801">
        <f>IF(J801="",MEDIAN(Fare),J801)</f>
        <v>7.2291999999999996</v>
      </c>
      <c r="O801" s="4">
        <f>IF(F801="",SUMIFS(Ave_Age,Pclass_Age,C801,Sex_Age,E801),F801)</f>
        <v>30</v>
      </c>
      <c r="P801">
        <f t="shared" si="86"/>
        <v>1</v>
      </c>
      <c r="Q801" t="str">
        <f t="shared" si="87"/>
        <v>M</v>
      </c>
      <c r="R801">
        <f t="shared" si="88"/>
        <v>1</v>
      </c>
      <c r="S801">
        <f t="shared" si="89"/>
        <v>1</v>
      </c>
      <c r="T801" t="s">
        <v>1754</v>
      </c>
      <c r="U801" t="str">
        <f>VLOOKUP(T801,Cleaning_title!$A$1:$B$20,2,)</f>
        <v>Mr</v>
      </c>
      <c r="V801" t="str">
        <f t="shared" si="90"/>
        <v xml:space="preserve">xxx </v>
      </c>
      <c r="W801" t="str">
        <f t="shared" si="91"/>
        <v xml:space="preserve">xxx </v>
      </c>
      <c r="X801" t="str">
        <f>VLOOKUP(W801,Cleaned_Ticket!$L$1:$M$37,2,FALSE)</f>
        <v xml:space="preserve">xxx </v>
      </c>
    </row>
    <row r="802" spans="1:24" x14ac:dyDescent="0.2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85"/>
        <v>S</v>
      </c>
      <c r="N802">
        <f>IF(J802="",MEDIAN(Fare),J802)</f>
        <v>24.15</v>
      </c>
      <c r="O802" s="4">
        <f>IF(F802="",SUMIFS(Ave_Age,Pclass_Age,C802,Sex_Age,E802),F802)</f>
        <v>30</v>
      </c>
      <c r="P802">
        <f t="shared" si="86"/>
        <v>0</v>
      </c>
      <c r="Q802" t="str">
        <f t="shared" si="87"/>
        <v>M</v>
      </c>
      <c r="R802">
        <f t="shared" si="88"/>
        <v>3</v>
      </c>
      <c r="S802">
        <f t="shared" si="89"/>
        <v>0</v>
      </c>
      <c r="T802" t="s">
        <v>1755</v>
      </c>
      <c r="U802" t="str">
        <f>VLOOKUP(T802,Cleaning_title!$A$1:$B$20,2,)</f>
        <v>Mrs</v>
      </c>
      <c r="V802" t="str">
        <f t="shared" si="90"/>
        <v xml:space="preserve">xxx </v>
      </c>
      <c r="W802" t="str">
        <f t="shared" si="91"/>
        <v xml:space="preserve">xxx </v>
      </c>
      <c r="X802" t="str">
        <f>VLOOKUP(W802,Cleaned_Ticket!$L$1:$M$37,2,FALSE)</f>
        <v xml:space="preserve">xxx </v>
      </c>
    </row>
    <row r="803" spans="1:24" x14ac:dyDescent="0.2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85"/>
        <v>S</v>
      </c>
      <c r="N803">
        <f>IF(J803="",MEDIAN(Fare),J803)</f>
        <v>13</v>
      </c>
      <c r="O803" s="4">
        <f>IF(F803="",SUMIFS(Ave_Age,Pclass_Age,C803,Sex_Age,E803),F803)</f>
        <v>34</v>
      </c>
      <c r="P803">
        <f t="shared" si="86"/>
        <v>1</v>
      </c>
      <c r="Q803" t="str">
        <f t="shared" si="87"/>
        <v>M</v>
      </c>
      <c r="R803">
        <f t="shared" si="88"/>
        <v>1</v>
      </c>
      <c r="S803">
        <f t="shared" si="89"/>
        <v>1</v>
      </c>
      <c r="T803" t="s">
        <v>1754</v>
      </c>
      <c r="U803" t="str">
        <f>VLOOKUP(T803,Cleaning_title!$A$1:$B$20,2,)</f>
        <v>Mr</v>
      </c>
      <c r="V803" t="str">
        <f t="shared" si="90"/>
        <v xml:space="preserve">xxx </v>
      </c>
      <c r="W803" t="str">
        <f t="shared" si="91"/>
        <v xml:space="preserve">xxx </v>
      </c>
      <c r="X803" t="str">
        <f>VLOOKUP(W803,Cleaned_Ticket!$L$1:$M$37,2,FALSE)</f>
        <v xml:space="preserve">xxx </v>
      </c>
    </row>
    <row r="804" spans="1:24" x14ac:dyDescent="0.2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85"/>
        <v>S</v>
      </c>
      <c r="N804">
        <f>IF(J804="",MEDIAN(Fare),J804)</f>
        <v>26.25</v>
      </c>
      <c r="O804" s="4">
        <f>IF(F804="",SUMIFS(Ave_Age,Pclass_Age,C804,Sex_Age,E804),F804)</f>
        <v>31</v>
      </c>
      <c r="P804">
        <f t="shared" si="86"/>
        <v>0</v>
      </c>
      <c r="Q804" t="str">
        <f t="shared" si="87"/>
        <v>M</v>
      </c>
      <c r="R804">
        <f t="shared" si="88"/>
        <v>3</v>
      </c>
      <c r="S804">
        <f t="shared" si="89"/>
        <v>0</v>
      </c>
      <c r="T804" t="s">
        <v>1755</v>
      </c>
      <c r="U804" t="str">
        <f>VLOOKUP(T804,Cleaning_title!$A$1:$B$20,2,)</f>
        <v>Mrs</v>
      </c>
      <c r="V804" t="str">
        <f t="shared" si="90"/>
        <v>CA 31921</v>
      </c>
      <c r="W804" t="str">
        <f t="shared" si="91"/>
        <v xml:space="preserve">CA </v>
      </c>
      <c r="X804" t="str">
        <f>VLOOKUP(W804,Cleaned_Ticket!$L$1:$M$37,2,FALSE)</f>
        <v xml:space="preserve">CA </v>
      </c>
    </row>
    <row r="805" spans="1:24" x14ac:dyDescent="0.2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85"/>
        <v>S</v>
      </c>
      <c r="N805">
        <f>IF(J805="",MEDIAN(Fare),J805)</f>
        <v>120</v>
      </c>
      <c r="O805" s="4">
        <f>IF(F805="",SUMIFS(Ave_Age,Pclass_Age,C805,Sex_Age,E805),F805)</f>
        <v>11</v>
      </c>
      <c r="P805">
        <f t="shared" si="86"/>
        <v>1</v>
      </c>
      <c r="Q805" t="str">
        <f t="shared" si="87"/>
        <v>B</v>
      </c>
      <c r="R805">
        <f t="shared" si="88"/>
        <v>4</v>
      </c>
      <c r="S805">
        <f t="shared" si="89"/>
        <v>0</v>
      </c>
      <c r="T805" t="s">
        <v>1757</v>
      </c>
      <c r="U805" t="str">
        <f>VLOOKUP(T805,Cleaning_title!$A$1:$B$20,2,)</f>
        <v>Master</v>
      </c>
      <c r="V805" t="str">
        <f t="shared" si="90"/>
        <v xml:space="preserve">xxx </v>
      </c>
      <c r="W805" t="str">
        <f t="shared" si="91"/>
        <v xml:space="preserve">xxx </v>
      </c>
      <c r="X805" t="str">
        <f>VLOOKUP(W805,Cleaned_Ticket!$L$1:$M$37,2,FALSE)</f>
        <v xml:space="preserve">xxx </v>
      </c>
    </row>
    <row r="806" spans="1:24" x14ac:dyDescent="0.2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85"/>
        <v>C</v>
      </c>
      <c r="N806">
        <f>IF(J806="",MEDIAN(Fare),J806)</f>
        <v>8.5167000000000002</v>
      </c>
      <c r="O806" s="4">
        <f>IF(F806="",SUMIFS(Ave_Age,Pclass_Age,C806,Sex_Age,E806),F806)</f>
        <v>0.42</v>
      </c>
      <c r="P806">
        <f t="shared" si="86"/>
        <v>1</v>
      </c>
      <c r="Q806" t="str">
        <f t="shared" si="87"/>
        <v>M</v>
      </c>
      <c r="R806">
        <f t="shared" si="88"/>
        <v>2</v>
      </c>
      <c r="S806">
        <f t="shared" si="89"/>
        <v>0</v>
      </c>
      <c r="T806" t="s">
        <v>1757</v>
      </c>
      <c r="U806" t="str">
        <f>VLOOKUP(T806,Cleaning_title!$A$1:$B$20,2,)</f>
        <v>Master</v>
      </c>
      <c r="V806" t="str">
        <f t="shared" si="90"/>
        <v xml:space="preserve">xxx </v>
      </c>
      <c r="W806" t="str">
        <f t="shared" si="91"/>
        <v xml:space="preserve">xxx </v>
      </c>
      <c r="X806" t="str">
        <f>VLOOKUP(W806,Cleaned_Ticket!$L$1:$M$37,2,FALSE)</f>
        <v xml:space="preserve">xxx </v>
      </c>
    </row>
    <row r="807" spans="1:24" x14ac:dyDescent="0.2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85"/>
        <v>S</v>
      </c>
      <c r="N807">
        <f>IF(J807="",MEDIAN(Fare),J807)</f>
        <v>6.9749999999999996</v>
      </c>
      <c r="O807" s="4">
        <f>IF(F807="",SUMIFS(Ave_Age,Pclass_Age,C807,Sex_Age,E807),F807)</f>
        <v>27</v>
      </c>
      <c r="P807">
        <f t="shared" si="86"/>
        <v>1</v>
      </c>
      <c r="Q807" t="str">
        <f t="shared" si="87"/>
        <v>M</v>
      </c>
      <c r="R807">
        <f t="shared" si="88"/>
        <v>1</v>
      </c>
      <c r="S807">
        <f t="shared" si="89"/>
        <v>1</v>
      </c>
      <c r="T807" t="s">
        <v>1754</v>
      </c>
      <c r="U807" t="str">
        <f>VLOOKUP(T807,Cleaning_title!$A$1:$B$20,2,)</f>
        <v>Mr</v>
      </c>
      <c r="V807" t="str">
        <f t="shared" si="90"/>
        <v xml:space="preserve">xxx </v>
      </c>
      <c r="W807" t="str">
        <f t="shared" si="91"/>
        <v xml:space="preserve">xxx </v>
      </c>
      <c r="X807" t="str">
        <f>VLOOKUP(W807,Cleaned_Ticket!$L$1:$M$37,2,FALSE)</f>
        <v xml:space="preserve">xxx </v>
      </c>
    </row>
    <row r="808" spans="1:24" x14ac:dyDescent="0.2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85"/>
        <v>S</v>
      </c>
      <c r="N808">
        <f>IF(J808="",MEDIAN(Fare),J808)</f>
        <v>7.7750000000000004</v>
      </c>
      <c r="O808" s="4">
        <f>IF(F808="",SUMIFS(Ave_Age,Pclass_Age,C808,Sex_Age,E808),F808)</f>
        <v>31</v>
      </c>
      <c r="P808">
        <f t="shared" si="86"/>
        <v>1</v>
      </c>
      <c r="Q808" t="str">
        <f t="shared" si="87"/>
        <v>M</v>
      </c>
      <c r="R808">
        <f t="shared" si="88"/>
        <v>1</v>
      </c>
      <c r="S808">
        <f t="shared" si="89"/>
        <v>1</v>
      </c>
      <c r="T808" t="s">
        <v>1754</v>
      </c>
      <c r="U808" t="str">
        <f>VLOOKUP(T808,Cleaning_title!$A$1:$B$20,2,)</f>
        <v>Mr</v>
      </c>
      <c r="V808" t="str">
        <f t="shared" si="90"/>
        <v xml:space="preserve">xxx </v>
      </c>
      <c r="W808" t="str">
        <f t="shared" si="91"/>
        <v xml:space="preserve">xxx </v>
      </c>
      <c r="X808" t="str">
        <f>VLOOKUP(W808,Cleaned_Ticket!$L$1:$M$37,2,FALSE)</f>
        <v xml:space="preserve">xxx </v>
      </c>
    </row>
    <row r="809" spans="1:24" x14ac:dyDescent="0.2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85"/>
        <v>S</v>
      </c>
      <c r="N809">
        <f>IF(J809="",MEDIAN(Fare),J809)</f>
        <v>0</v>
      </c>
      <c r="O809" s="4">
        <f>IF(F809="",SUMIFS(Ave_Age,Pclass_Age,C809,Sex_Age,E809),F809)</f>
        <v>39</v>
      </c>
      <c r="P809">
        <f t="shared" si="86"/>
        <v>1</v>
      </c>
      <c r="Q809" t="str">
        <f t="shared" si="87"/>
        <v>A</v>
      </c>
      <c r="R809">
        <f t="shared" si="88"/>
        <v>1</v>
      </c>
      <c r="S809">
        <f t="shared" si="89"/>
        <v>1</v>
      </c>
      <c r="T809" t="s">
        <v>1754</v>
      </c>
      <c r="U809" t="str">
        <f>VLOOKUP(T809,Cleaning_title!$A$1:$B$20,2,)</f>
        <v>Mr</v>
      </c>
      <c r="V809" t="str">
        <f t="shared" si="90"/>
        <v xml:space="preserve">xxx </v>
      </c>
      <c r="W809" t="str">
        <f t="shared" si="91"/>
        <v xml:space="preserve">xxx </v>
      </c>
      <c r="X809" t="str">
        <f>VLOOKUP(W809,Cleaned_Ticket!$L$1:$M$37,2,FALSE)</f>
        <v xml:space="preserve">xxx </v>
      </c>
    </row>
    <row r="810" spans="1:24" x14ac:dyDescent="0.2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85"/>
        <v>S</v>
      </c>
      <c r="N810">
        <f>IF(J810="",MEDIAN(Fare),J810)</f>
        <v>7.7750000000000004</v>
      </c>
      <c r="O810" s="4">
        <f>IF(F810="",SUMIFS(Ave_Age,Pclass_Age,C810,Sex_Age,E810),F810)</f>
        <v>18</v>
      </c>
      <c r="P810">
        <f t="shared" si="86"/>
        <v>0</v>
      </c>
      <c r="Q810" t="str">
        <f t="shared" si="87"/>
        <v>M</v>
      </c>
      <c r="R810">
        <f t="shared" si="88"/>
        <v>1</v>
      </c>
      <c r="S810">
        <f t="shared" si="89"/>
        <v>1</v>
      </c>
      <c r="T810" t="s">
        <v>1756</v>
      </c>
      <c r="U810" t="str">
        <f>VLOOKUP(T810,Cleaning_title!$A$1:$B$20,2,)</f>
        <v>Miss</v>
      </c>
      <c r="V810" t="str">
        <f t="shared" si="90"/>
        <v xml:space="preserve">xxx </v>
      </c>
      <c r="W810" t="str">
        <f t="shared" si="91"/>
        <v xml:space="preserve">xxx </v>
      </c>
      <c r="X810" t="str">
        <f>VLOOKUP(W810,Cleaned_Ticket!$L$1:$M$37,2,FALSE)</f>
        <v xml:space="preserve">xxx </v>
      </c>
    </row>
    <row r="811" spans="1:24" x14ac:dyDescent="0.2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85"/>
        <v>S</v>
      </c>
      <c r="N811">
        <f>IF(J811="",MEDIAN(Fare),J811)</f>
        <v>13</v>
      </c>
      <c r="O811" s="4">
        <f>IF(F811="",SUMIFS(Ave_Age,Pclass_Age,C811,Sex_Age,E811),F811)</f>
        <v>39</v>
      </c>
      <c r="P811">
        <f t="shared" si="86"/>
        <v>1</v>
      </c>
      <c r="Q811" t="str">
        <f t="shared" si="87"/>
        <v>M</v>
      </c>
      <c r="R811">
        <f t="shared" si="88"/>
        <v>1</v>
      </c>
      <c r="S811">
        <f t="shared" si="89"/>
        <v>1</v>
      </c>
      <c r="T811" t="s">
        <v>1754</v>
      </c>
      <c r="U811" t="str">
        <f>VLOOKUP(T811,Cleaning_title!$A$1:$B$20,2,)</f>
        <v>Mr</v>
      </c>
      <c r="V811" t="str">
        <f t="shared" si="90"/>
        <v xml:space="preserve">xxx </v>
      </c>
      <c r="W811" t="str">
        <f t="shared" si="91"/>
        <v xml:space="preserve">xxx </v>
      </c>
      <c r="X811" t="str">
        <f>VLOOKUP(W811,Cleaned_Ticket!$L$1:$M$37,2,FALSE)</f>
        <v xml:space="preserve">xxx </v>
      </c>
    </row>
    <row r="812" spans="1:24" x14ac:dyDescent="0.2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85"/>
        <v>S</v>
      </c>
      <c r="N812">
        <f>IF(J812="",MEDIAN(Fare),J812)</f>
        <v>53.1</v>
      </c>
      <c r="O812" s="4">
        <f>IF(F812="",SUMIFS(Ave_Age,Pclass_Age,C812,Sex_Age,E812),F812)</f>
        <v>33</v>
      </c>
      <c r="P812">
        <f t="shared" si="86"/>
        <v>0</v>
      </c>
      <c r="Q812" t="str">
        <f t="shared" si="87"/>
        <v>E</v>
      </c>
      <c r="R812">
        <f t="shared" si="88"/>
        <v>2</v>
      </c>
      <c r="S812">
        <f t="shared" si="89"/>
        <v>0</v>
      </c>
      <c r="T812" t="s">
        <v>1755</v>
      </c>
      <c r="U812" t="str">
        <f>VLOOKUP(T812,Cleaning_title!$A$1:$B$20,2,)</f>
        <v>Mrs</v>
      </c>
      <c r="V812" t="str">
        <f t="shared" si="90"/>
        <v xml:space="preserve">xxx </v>
      </c>
      <c r="W812" t="str">
        <f t="shared" si="91"/>
        <v xml:space="preserve">xxx </v>
      </c>
      <c r="X812" t="str">
        <f>VLOOKUP(W812,Cleaned_Ticket!$L$1:$M$37,2,FALSE)</f>
        <v xml:space="preserve">xxx </v>
      </c>
    </row>
    <row r="813" spans="1:24" x14ac:dyDescent="0.2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85"/>
        <v>S</v>
      </c>
      <c r="N813">
        <f>IF(J813="",MEDIAN(Fare),J813)</f>
        <v>7.8875000000000002</v>
      </c>
      <c r="O813" s="4">
        <f>IF(F813="",SUMIFS(Ave_Age,Pclass_Age,C813,Sex_Age,E813),F813)</f>
        <v>26</v>
      </c>
      <c r="P813">
        <f t="shared" si="86"/>
        <v>1</v>
      </c>
      <c r="Q813" t="str">
        <f t="shared" si="87"/>
        <v>M</v>
      </c>
      <c r="R813">
        <f t="shared" si="88"/>
        <v>1</v>
      </c>
      <c r="S813">
        <f t="shared" si="89"/>
        <v>1</v>
      </c>
      <c r="T813" t="s">
        <v>1754</v>
      </c>
      <c r="U813" t="str">
        <f>VLOOKUP(T813,Cleaning_title!$A$1:$B$20,2,)</f>
        <v>Mr</v>
      </c>
      <c r="V813" t="str">
        <f t="shared" si="90"/>
        <v xml:space="preserve">xxx </v>
      </c>
      <c r="W813" t="str">
        <f t="shared" si="91"/>
        <v xml:space="preserve">xxx </v>
      </c>
      <c r="X813" t="str">
        <f>VLOOKUP(W813,Cleaned_Ticket!$L$1:$M$37,2,FALSE)</f>
        <v xml:space="preserve">xxx </v>
      </c>
    </row>
    <row r="814" spans="1:24" x14ac:dyDescent="0.2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85"/>
        <v>S</v>
      </c>
      <c r="N814">
        <f>IF(J814="",MEDIAN(Fare),J814)</f>
        <v>24.15</v>
      </c>
      <c r="O814" s="4">
        <f>IF(F814="",SUMIFS(Ave_Age,Pclass_Age,C814,Sex_Age,E814),F814)</f>
        <v>39</v>
      </c>
      <c r="P814">
        <f t="shared" si="86"/>
        <v>1</v>
      </c>
      <c r="Q814" t="str">
        <f t="shared" si="87"/>
        <v>M</v>
      </c>
      <c r="R814">
        <f t="shared" si="88"/>
        <v>1</v>
      </c>
      <c r="S814">
        <f t="shared" si="89"/>
        <v>1</v>
      </c>
      <c r="T814" t="s">
        <v>1754</v>
      </c>
      <c r="U814" t="str">
        <f>VLOOKUP(T814,Cleaning_title!$A$1:$B$20,2,)</f>
        <v>Mr</v>
      </c>
      <c r="V814" t="str">
        <f t="shared" si="90"/>
        <v>A4 48871</v>
      </c>
      <c r="W814" t="str">
        <f t="shared" si="91"/>
        <v xml:space="preserve">A4 </v>
      </c>
      <c r="X814" t="str">
        <f>VLOOKUP(W814,Cleaned_Ticket!$L$1:$M$37,2,FALSE)</f>
        <v xml:space="preserve">A4 </v>
      </c>
    </row>
    <row r="815" spans="1:24" x14ac:dyDescent="0.2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85"/>
        <v>S</v>
      </c>
      <c r="N815">
        <f>IF(J815="",MEDIAN(Fare),J815)</f>
        <v>10.5</v>
      </c>
      <c r="O815" s="4">
        <f>IF(F815="",SUMIFS(Ave_Age,Pclass_Age,C815,Sex_Age,E815),F815)</f>
        <v>35</v>
      </c>
      <c r="P815">
        <f t="shared" si="86"/>
        <v>1</v>
      </c>
      <c r="Q815" t="str">
        <f t="shared" si="87"/>
        <v>M</v>
      </c>
      <c r="R815">
        <f t="shared" si="88"/>
        <v>1</v>
      </c>
      <c r="S815">
        <f t="shared" si="89"/>
        <v>1</v>
      </c>
      <c r="T815" t="s">
        <v>1754</v>
      </c>
      <c r="U815" t="str">
        <f>VLOOKUP(T815,Cleaning_title!$A$1:$B$20,2,)</f>
        <v>Mr</v>
      </c>
      <c r="V815" t="str">
        <f t="shared" si="90"/>
        <v xml:space="preserve">xxx </v>
      </c>
      <c r="W815" t="str">
        <f t="shared" si="91"/>
        <v xml:space="preserve">xxx </v>
      </c>
      <c r="X815" t="str">
        <f>VLOOKUP(W815,Cleaned_Ticket!$L$1:$M$37,2,FALSE)</f>
        <v xml:space="preserve">xxx </v>
      </c>
    </row>
    <row r="816" spans="1:24" x14ac:dyDescent="0.2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85"/>
        <v>S</v>
      </c>
      <c r="N816">
        <f>IF(J816="",MEDIAN(Fare),J816)</f>
        <v>31.274999999999999</v>
      </c>
      <c r="O816" s="4">
        <f>IF(F816="",SUMIFS(Ave_Age,Pclass_Age,C816,Sex_Age,E816),F816)</f>
        <v>6</v>
      </c>
      <c r="P816">
        <f t="shared" si="86"/>
        <v>0</v>
      </c>
      <c r="Q816" t="str">
        <f t="shared" si="87"/>
        <v>M</v>
      </c>
      <c r="R816">
        <f t="shared" si="88"/>
        <v>7</v>
      </c>
      <c r="S816">
        <f t="shared" si="89"/>
        <v>0</v>
      </c>
      <c r="T816" t="s">
        <v>1756</v>
      </c>
      <c r="U816" t="str">
        <f>VLOOKUP(T816,Cleaning_title!$A$1:$B$20,2,)</f>
        <v>Miss</v>
      </c>
      <c r="V816" t="str">
        <f t="shared" si="90"/>
        <v xml:space="preserve">xxx </v>
      </c>
      <c r="W816" t="str">
        <f t="shared" si="91"/>
        <v xml:space="preserve">xxx </v>
      </c>
      <c r="X816" t="str">
        <f>VLOOKUP(W816,Cleaned_Ticket!$L$1:$M$37,2,FALSE)</f>
        <v xml:space="preserve">xxx </v>
      </c>
    </row>
    <row r="817" spans="1:24" x14ac:dyDescent="0.2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85"/>
        <v>S</v>
      </c>
      <c r="N817">
        <f>IF(J817="",MEDIAN(Fare),J817)</f>
        <v>8.0500000000000007</v>
      </c>
      <c r="O817" s="4">
        <f>IF(F817="",SUMIFS(Ave_Age,Pclass_Age,C817,Sex_Age,E817),F817)</f>
        <v>30.5</v>
      </c>
      <c r="P817">
        <f t="shared" si="86"/>
        <v>1</v>
      </c>
      <c r="Q817" t="str">
        <f t="shared" si="87"/>
        <v>M</v>
      </c>
      <c r="R817">
        <f t="shared" si="88"/>
        <v>1</v>
      </c>
      <c r="S817">
        <f t="shared" si="89"/>
        <v>1</v>
      </c>
      <c r="T817" t="s">
        <v>1754</v>
      </c>
      <c r="U817" t="str">
        <f>VLOOKUP(T817,Cleaning_title!$A$1:$B$20,2,)</f>
        <v>Mr</v>
      </c>
      <c r="V817" t="str">
        <f t="shared" si="90"/>
        <v xml:space="preserve">xxx </v>
      </c>
      <c r="W817" t="str">
        <f t="shared" si="91"/>
        <v xml:space="preserve">xxx </v>
      </c>
      <c r="X817" t="str">
        <f>VLOOKUP(W817,Cleaned_Ticket!$L$1:$M$37,2,FALSE)</f>
        <v xml:space="preserve">xxx </v>
      </c>
    </row>
    <row r="818" spans="1:24" x14ac:dyDescent="0.2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85"/>
        <v>S</v>
      </c>
      <c r="N818">
        <f>IF(J818="",MEDIAN(Fare),J818)</f>
        <v>0</v>
      </c>
      <c r="O818" s="4">
        <f>IF(F818="",SUMIFS(Ave_Age,Pclass_Age,C818,Sex_Age,E818),F818)</f>
        <v>41.029271523178807</v>
      </c>
      <c r="P818">
        <f t="shared" si="86"/>
        <v>1</v>
      </c>
      <c r="Q818" t="str">
        <f t="shared" si="87"/>
        <v>B</v>
      </c>
      <c r="R818">
        <f t="shared" si="88"/>
        <v>1</v>
      </c>
      <c r="S818">
        <f t="shared" si="89"/>
        <v>1</v>
      </c>
      <c r="T818" t="s">
        <v>1754</v>
      </c>
      <c r="U818" t="str">
        <f>VLOOKUP(T818,Cleaning_title!$A$1:$B$20,2,)</f>
        <v>Mr</v>
      </c>
      <c r="V818" t="str">
        <f t="shared" si="90"/>
        <v xml:space="preserve">xxx </v>
      </c>
      <c r="W818" t="str">
        <f t="shared" si="91"/>
        <v xml:space="preserve">xxx </v>
      </c>
      <c r="X818" t="str">
        <f>VLOOKUP(W818,Cleaned_Ticket!$L$1:$M$37,2,FALSE)</f>
        <v xml:space="preserve">xxx </v>
      </c>
    </row>
    <row r="819" spans="1:24" x14ac:dyDescent="0.2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85"/>
        <v>S</v>
      </c>
      <c r="N819">
        <f>IF(J819="",MEDIAN(Fare),J819)</f>
        <v>7.9249999999999998</v>
      </c>
      <c r="O819" s="4">
        <f>IF(F819="",SUMIFS(Ave_Age,Pclass_Age,C819,Sex_Age,E819),F819)</f>
        <v>23</v>
      </c>
      <c r="P819">
        <f t="shared" si="86"/>
        <v>0</v>
      </c>
      <c r="Q819" t="str">
        <f t="shared" si="87"/>
        <v>M</v>
      </c>
      <c r="R819">
        <f t="shared" si="88"/>
        <v>1</v>
      </c>
      <c r="S819">
        <f t="shared" si="89"/>
        <v>1</v>
      </c>
      <c r="T819" t="s">
        <v>1756</v>
      </c>
      <c r="U819" t="str">
        <f>VLOOKUP(T819,Cleaning_title!$A$1:$B$20,2,)</f>
        <v>Miss</v>
      </c>
      <c r="V819" t="str">
        <f t="shared" si="90"/>
        <v>STONO2 3101290</v>
      </c>
      <c r="W819" t="str">
        <f t="shared" si="91"/>
        <v xml:space="preserve">STONO2 </v>
      </c>
      <c r="X819" t="str">
        <f>VLOOKUP(W819,Cleaned_Ticket!$L$1:$M$37,2,FALSE)</f>
        <v xml:space="preserve">STONO2 </v>
      </c>
    </row>
    <row r="820" spans="1:24" x14ac:dyDescent="0.2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85"/>
        <v>C</v>
      </c>
      <c r="N820">
        <f>IF(J820="",MEDIAN(Fare),J820)</f>
        <v>37.004199999999997</v>
      </c>
      <c r="O820" s="4">
        <f>IF(F820="",SUMIFS(Ave_Age,Pclass_Age,C820,Sex_Age,E820),F820)</f>
        <v>31</v>
      </c>
      <c r="P820">
        <f t="shared" si="86"/>
        <v>1</v>
      </c>
      <c r="Q820" t="str">
        <f t="shared" si="87"/>
        <v>M</v>
      </c>
      <c r="R820">
        <f t="shared" si="88"/>
        <v>3</v>
      </c>
      <c r="S820">
        <f t="shared" si="89"/>
        <v>0</v>
      </c>
      <c r="T820" t="s">
        <v>1754</v>
      </c>
      <c r="U820" t="str">
        <f>VLOOKUP(T820,Cleaning_title!$A$1:$B$20,2,)</f>
        <v>Mr</v>
      </c>
      <c r="V820" t="str">
        <f t="shared" si="90"/>
        <v>SCPARIS 2079</v>
      </c>
      <c r="W820" t="str">
        <f t="shared" si="91"/>
        <v xml:space="preserve">SCPARIS </v>
      </c>
      <c r="X820" t="str">
        <f>VLOOKUP(W820,Cleaned_Ticket!$L$1:$M$37,2,FALSE)</f>
        <v xml:space="preserve">SCParis </v>
      </c>
    </row>
    <row r="821" spans="1:24" x14ac:dyDescent="0.2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85"/>
        <v>S</v>
      </c>
      <c r="N821">
        <f>IF(J821="",MEDIAN(Fare),J821)</f>
        <v>6.45</v>
      </c>
      <c r="O821" s="4">
        <f>IF(F821="",SUMIFS(Ave_Age,Pclass_Age,C821,Sex_Age,E821),F821)</f>
        <v>43</v>
      </c>
      <c r="P821">
        <f t="shared" si="86"/>
        <v>1</v>
      </c>
      <c r="Q821" t="str">
        <f t="shared" si="87"/>
        <v>M</v>
      </c>
      <c r="R821">
        <f t="shared" si="88"/>
        <v>1</v>
      </c>
      <c r="S821">
        <f t="shared" si="89"/>
        <v>1</v>
      </c>
      <c r="T821" t="s">
        <v>1754</v>
      </c>
      <c r="U821" t="str">
        <f>VLOOKUP(T821,Cleaning_title!$A$1:$B$20,2,)</f>
        <v>Mr</v>
      </c>
      <c r="V821" t="str">
        <f t="shared" si="90"/>
        <v>C 7075</v>
      </c>
      <c r="W821" t="str">
        <f t="shared" si="91"/>
        <v xml:space="preserve">C </v>
      </c>
      <c r="X821" t="str">
        <f>VLOOKUP(W821,Cleaned_Ticket!$L$1:$M$37,2,FALSE)</f>
        <v xml:space="preserve">C </v>
      </c>
    </row>
    <row r="822" spans="1:24" x14ac:dyDescent="0.2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85"/>
        <v>S</v>
      </c>
      <c r="N822">
        <f>IF(J822="",MEDIAN(Fare),J822)</f>
        <v>27.9</v>
      </c>
      <c r="O822" s="4">
        <f>IF(F822="",SUMIFS(Ave_Age,Pclass_Age,C822,Sex_Age,E822),F822)</f>
        <v>10</v>
      </c>
      <c r="P822">
        <f t="shared" si="86"/>
        <v>1</v>
      </c>
      <c r="Q822" t="str">
        <f t="shared" si="87"/>
        <v>M</v>
      </c>
      <c r="R822">
        <f t="shared" si="88"/>
        <v>6</v>
      </c>
      <c r="S822">
        <f t="shared" si="89"/>
        <v>0</v>
      </c>
      <c r="T822" t="s">
        <v>1757</v>
      </c>
      <c r="U822" t="str">
        <f>VLOOKUP(T822,Cleaning_title!$A$1:$B$20,2,)</f>
        <v>Master</v>
      </c>
      <c r="V822" t="str">
        <f t="shared" si="90"/>
        <v xml:space="preserve">xxx </v>
      </c>
      <c r="W822" t="str">
        <f t="shared" si="91"/>
        <v xml:space="preserve">xxx </v>
      </c>
      <c r="X822" t="str">
        <f>VLOOKUP(W822,Cleaned_Ticket!$L$1:$M$37,2,FALSE)</f>
        <v xml:space="preserve">xxx </v>
      </c>
    </row>
    <row r="823" spans="1:24" x14ac:dyDescent="0.2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85"/>
        <v>S</v>
      </c>
      <c r="N823">
        <f>IF(J823="",MEDIAN(Fare),J823)</f>
        <v>93.5</v>
      </c>
      <c r="O823" s="4">
        <f>IF(F823="",SUMIFS(Ave_Age,Pclass_Age,C823,Sex_Age,E823),F823)</f>
        <v>52</v>
      </c>
      <c r="P823">
        <f t="shared" si="86"/>
        <v>0</v>
      </c>
      <c r="Q823" t="str">
        <f t="shared" si="87"/>
        <v>B</v>
      </c>
      <c r="R823">
        <f t="shared" si="88"/>
        <v>3</v>
      </c>
      <c r="S823">
        <f t="shared" si="89"/>
        <v>0</v>
      </c>
      <c r="T823" t="s">
        <v>1755</v>
      </c>
      <c r="U823" t="str">
        <f>VLOOKUP(T823,Cleaning_title!$A$1:$B$20,2,)</f>
        <v>Mrs</v>
      </c>
      <c r="V823" t="str">
        <f t="shared" si="90"/>
        <v xml:space="preserve">xxx </v>
      </c>
      <c r="W823" t="str">
        <f t="shared" si="91"/>
        <v xml:space="preserve">xxx </v>
      </c>
      <c r="X823" t="str">
        <f>VLOOKUP(W823,Cleaned_Ticket!$L$1:$M$37,2,FALSE)</f>
        <v xml:space="preserve">xxx </v>
      </c>
    </row>
    <row r="824" spans="1:24" x14ac:dyDescent="0.2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85"/>
        <v>S</v>
      </c>
      <c r="N824">
        <f>IF(J824="",MEDIAN(Fare),J824)</f>
        <v>8.6624999999999996</v>
      </c>
      <c r="O824" s="4">
        <f>IF(F824="",SUMIFS(Ave_Age,Pclass_Age,C824,Sex_Age,E824),F824)</f>
        <v>27</v>
      </c>
      <c r="P824">
        <f t="shared" si="86"/>
        <v>1</v>
      </c>
      <c r="Q824" t="str">
        <f t="shared" si="87"/>
        <v>M</v>
      </c>
      <c r="R824">
        <f t="shared" si="88"/>
        <v>1</v>
      </c>
      <c r="S824">
        <f t="shared" si="89"/>
        <v>1</v>
      </c>
      <c r="T824" t="s">
        <v>1754</v>
      </c>
      <c r="U824" t="str">
        <f>VLOOKUP(T824,Cleaning_title!$A$1:$B$20,2,)</f>
        <v>Mr</v>
      </c>
      <c r="V824" t="str">
        <f t="shared" si="90"/>
        <v xml:space="preserve">xxx </v>
      </c>
      <c r="W824" t="str">
        <f t="shared" si="91"/>
        <v xml:space="preserve">xxx </v>
      </c>
      <c r="X824" t="str">
        <f>VLOOKUP(W824,Cleaned_Ticket!$L$1:$M$37,2,FALSE)</f>
        <v xml:space="preserve">xxx </v>
      </c>
    </row>
    <row r="825" spans="1:24" x14ac:dyDescent="0.2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85"/>
        <v>S</v>
      </c>
      <c r="N825">
        <f>IF(J825="",MEDIAN(Fare),J825)</f>
        <v>0</v>
      </c>
      <c r="O825" s="4">
        <f>IF(F825="",SUMIFS(Ave_Age,Pclass_Age,C825,Sex_Age,E825),F825)</f>
        <v>38</v>
      </c>
      <c r="P825">
        <f t="shared" si="86"/>
        <v>1</v>
      </c>
      <c r="Q825" t="str">
        <f t="shared" si="87"/>
        <v>M</v>
      </c>
      <c r="R825">
        <f t="shared" si="88"/>
        <v>1</v>
      </c>
      <c r="S825">
        <f t="shared" si="89"/>
        <v>1</v>
      </c>
      <c r="T825" t="s">
        <v>1767</v>
      </c>
      <c r="U825" t="str">
        <f>VLOOKUP(T825,Cleaning_title!$A$1:$B$20,2,)</f>
        <v>Royalty</v>
      </c>
      <c r="V825" t="str">
        <f t="shared" si="90"/>
        <v xml:space="preserve">xxx </v>
      </c>
      <c r="W825" t="str">
        <f t="shared" si="91"/>
        <v xml:space="preserve">xxx </v>
      </c>
      <c r="X825" t="str">
        <f>VLOOKUP(W825,Cleaned_Ticket!$L$1:$M$37,2,FALSE)</f>
        <v xml:space="preserve">xxx </v>
      </c>
    </row>
    <row r="826" spans="1:24" x14ac:dyDescent="0.2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85"/>
        <v>S</v>
      </c>
      <c r="N826">
        <f>IF(J826="",MEDIAN(Fare),J826)</f>
        <v>12.475</v>
      </c>
      <c r="O826" s="4">
        <f>IF(F826="",SUMIFS(Ave_Age,Pclass_Age,C826,Sex_Age,E826),F826)</f>
        <v>27</v>
      </c>
      <c r="P826">
        <f t="shared" si="86"/>
        <v>0</v>
      </c>
      <c r="Q826" t="str">
        <f t="shared" si="87"/>
        <v>E</v>
      </c>
      <c r="R826">
        <f t="shared" si="88"/>
        <v>2</v>
      </c>
      <c r="S826">
        <f t="shared" si="89"/>
        <v>0</v>
      </c>
      <c r="T826" t="s">
        <v>1755</v>
      </c>
      <c r="U826" t="str">
        <f>VLOOKUP(T826,Cleaning_title!$A$1:$B$20,2,)</f>
        <v>Mrs</v>
      </c>
      <c r="V826" t="str">
        <f t="shared" si="90"/>
        <v xml:space="preserve">xxx </v>
      </c>
      <c r="W826" t="str">
        <f t="shared" si="91"/>
        <v xml:space="preserve">xxx </v>
      </c>
      <c r="X826" t="str">
        <f>VLOOKUP(W826,Cleaned_Ticket!$L$1:$M$37,2,FALSE)</f>
        <v xml:space="preserve">xxx </v>
      </c>
    </row>
    <row r="827" spans="1:24" x14ac:dyDescent="0.2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85"/>
        <v>S</v>
      </c>
      <c r="N827">
        <f>IF(J827="",MEDIAN(Fare),J827)</f>
        <v>39.6875</v>
      </c>
      <c r="O827" s="4">
        <f>IF(F827="",SUMIFS(Ave_Age,Pclass_Age,C827,Sex_Age,E827),F827)</f>
        <v>2</v>
      </c>
      <c r="P827">
        <f t="shared" si="86"/>
        <v>1</v>
      </c>
      <c r="Q827" t="str">
        <f t="shared" si="87"/>
        <v>M</v>
      </c>
      <c r="R827">
        <f t="shared" si="88"/>
        <v>6</v>
      </c>
      <c r="S827">
        <f t="shared" si="89"/>
        <v>0</v>
      </c>
      <c r="T827" t="s">
        <v>1757</v>
      </c>
      <c r="U827" t="str">
        <f>VLOOKUP(T827,Cleaning_title!$A$1:$B$20,2,)</f>
        <v>Master</v>
      </c>
      <c r="V827" t="str">
        <f t="shared" si="90"/>
        <v xml:space="preserve">xxx </v>
      </c>
      <c r="W827" t="str">
        <f t="shared" si="91"/>
        <v xml:space="preserve">xxx </v>
      </c>
      <c r="X827" t="str">
        <f>VLOOKUP(W827,Cleaned_Ticket!$L$1:$M$37,2,FALSE)</f>
        <v xml:space="preserve">xxx </v>
      </c>
    </row>
    <row r="828" spans="1:24" x14ac:dyDescent="0.2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85"/>
        <v>Q</v>
      </c>
      <c r="N828">
        <f>IF(J828="",MEDIAN(Fare),J828)</f>
        <v>6.95</v>
      </c>
      <c r="O828" s="4">
        <f>IF(F828="",SUMIFS(Ave_Age,Pclass_Age,C828,Sex_Age,E828),F828)</f>
        <v>25.962263610315187</v>
      </c>
      <c r="P828">
        <f t="shared" si="86"/>
        <v>1</v>
      </c>
      <c r="Q828" t="str">
        <f t="shared" si="87"/>
        <v>M</v>
      </c>
      <c r="R828">
        <f t="shared" si="88"/>
        <v>1</v>
      </c>
      <c r="S828">
        <f t="shared" si="89"/>
        <v>1</v>
      </c>
      <c r="T828" t="s">
        <v>1754</v>
      </c>
      <c r="U828" t="str">
        <f>VLOOKUP(T828,Cleaning_title!$A$1:$B$20,2,)</f>
        <v>Mr</v>
      </c>
      <c r="V828" t="str">
        <f t="shared" si="90"/>
        <v xml:space="preserve">xxx </v>
      </c>
      <c r="W828" t="str">
        <f t="shared" si="91"/>
        <v xml:space="preserve">xxx </v>
      </c>
      <c r="X828" t="str">
        <f>VLOOKUP(W828,Cleaned_Ticket!$L$1:$M$37,2,FALSE)</f>
        <v xml:space="preserve">xxx </v>
      </c>
    </row>
    <row r="829" spans="1:24" x14ac:dyDescent="0.2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85"/>
        <v>S</v>
      </c>
      <c r="N829">
        <f>IF(J829="",MEDIAN(Fare),J829)</f>
        <v>56.495800000000003</v>
      </c>
      <c r="O829" s="4">
        <f>IF(F829="",SUMIFS(Ave_Age,Pclass_Age,C829,Sex_Age,E829),F829)</f>
        <v>25.962263610315187</v>
      </c>
      <c r="P829">
        <f t="shared" si="86"/>
        <v>1</v>
      </c>
      <c r="Q829" t="str">
        <f t="shared" si="87"/>
        <v>M</v>
      </c>
      <c r="R829">
        <f t="shared" si="88"/>
        <v>1</v>
      </c>
      <c r="S829">
        <f t="shared" si="89"/>
        <v>1</v>
      </c>
      <c r="T829" t="s">
        <v>1754</v>
      </c>
      <c r="U829" t="str">
        <f>VLOOKUP(T829,Cleaning_title!$A$1:$B$20,2,)</f>
        <v>Mr</v>
      </c>
      <c r="V829" t="str">
        <f t="shared" si="90"/>
        <v xml:space="preserve">xxx </v>
      </c>
      <c r="W829" t="str">
        <f t="shared" si="91"/>
        <v xml:space="preserve">xxx </v>
      </c>
      <c r="X829" t="str">
        <f>VLOOKUP(W829,Cleaned_Ticket!$L$1:$M$37,2,FALSE)</f>
        <v xml:space="preserve">xxx </v>
      </c>
    </row>
    <row r="830" spans="1:24" x14ac:dyDescent="0.2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85"/>
        <v>C</v>
      </c>
      <c r="N830">
        <f>IF(J830="",MEDIAN(Fare),J830)</f>
        <v>37.004199999999997</v>
      </c>
      <c r="O830" s="4">
        <f>IF(F830="",SUMIFS(Ave_Age,Pclass_Age,C830,Sex_Age,E830),F830)</f>
        <v>1</v>
      </c>
      <c r="P830">
        <f t="shared" si="86"/>
        <v>1</v>
      </c>
      <c r="Q830" t="str">
        <f t="shared" si="87"/>
        <v>M</v>
      </c>
      <c r="R830">
        <f t="shared" si="88"/>
        <v>3</v>
      </c>
      <c r="S830">
        <f t="shared" si="89"/>
        <v>0</v>
      </c>
      <c r="T830" t="s">
        <v>1757</v>
      </c>
      <c r="U830" t="str">
        <f>VLOOKUP(T830,Cleaning_title!$A$1:$B$20,2,)</f>
        <v>Master</v>
      </c>
      <c r="V830" t="str">
        <f t="shared" si="90"/>
        <v>SCPARIS 2079</v>
      </c>
      <c r="W830" t="str">
        <f t="shared" si="91"/>
        <v xml:space="preserve">SCPARIS </v>
      </c>
      <c r="X830" t="str">
        <f>VLOOKUP(W830,Cleaned_Ticket!$L$1:$M$37,2,FALSE)</f>
        <v xml:space="preserve">SCParis </v>
      </c>
    </row>
    <row r="831" spans="1:24" x14ac:dyDescent="0.2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85"/>
        <v>Q</v>
      </c>
      <c r="N831">
        <f>IF(J831="",MEDIAN(Fare),J831)</f>
        <v>7.75</v>
      </c>
      <c r="O831" s="4">
        <f>IF(F831="",SUMIFS(Ave_Age,Pclass_Age,C831,Sex_Age,E831),F831)</f>
        <v>25.962263610315187</v>
      </c>
      <c r="P831">
        <f t="shared" si="86"/>
        <v>1</v>
      </c>
      <c r="Q831" t="str">
        <f t="shared" si="87"/>
        <v>M</v>
      </c>
      <c r="R831">
        <f t="shared" si="88"/>
        <v>1</v>
      </c>
      <c r="S831">
        <f t="shared" si="89"/>
        <v>1</v>
      </c>
      <c r="T831" t="s">
        <v>1754</v>
      </c>
      <c r="U831" t="str">
        <f>VLOOKUP(T831,Cleaning_title!$A$1:$B$20,2,)</f>
        <v>Mr</v>
      </c>
      <c r="V831" t="str">
        <f t="shared" si="90"/>
        <v xml:space="preserve">xxx </v>
      </c>
      <c r="W831" t="str">
        <f t="shared" si="91"/>
        <v xml:space="preserve">xxx </v>
      </c>
      <c r="X831" t="str">
        <f>VLOOKUP(W831,Cleaned_Ticket!$L$1:$M$37,2,FALSE)</f>
        <v xml:space="preserve">xxx </v>
      </c>
    </row>
    <row r="832" spans="1:24" x14ac:dyDescent="0.2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85"/>
        <v>S</v>
      </c>
      <c r="N832">
        <f>IF(J832="",MEDIAN(Fare),J832)</f>
        <v>80</v>
      </c>
      <c r="O832" s="4">
        <f>IF(F832="",SUMIFS(Ave_Age,Pclass_Age,C832,Sex_Age,E832),F832)</f>
        <v>62</v>
      </c>
      <c r="P832">
        <f t="shared" si="86"/>
        <v>0</v>
      </c>
      <c r="Q832" t="str">
        <f t="shared" si="87"/>
        <v>B</v>
      </c>
      <c r="R832">
        <f t="shared" si="88"/>
        <v>1</v>
      </c>
      <c r="S832">
        <f t="shared" si="89"/>
        <v>1</v>
      </c>
      <c r="T832" t="s">
        <v>1755</v>
      </c>
      <c r="U832" t="str">
        <f>VLOOKUP(T832,Cleaning_title!$A$1:$B$20,2,)</f>
        <v>Mrs</v>
      </c>
      <c r="V832" t="str">
        <f t="shared" si="90"/>
        <v xml:space="preserve">xxx </v>
      </c>
      <c r="W832" t="str">
        <f t="shared" si="91"/>
        <v xml:space="preserve">xxx </v>
      </c>
      <c r="X832" t="str">
        <f>VLOOKUP(W832,Cleaned_Ticket!$L$1:$M$37,2,FALSE)</f>
        <v xml:space="preserve">xxx </v>
      </c>
    </row>
    <row r="833" spans="1:24" x14ac:dyDescent="0.2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85"/>
        <v>C</v>
      </c>
      <c r="N833">
        <f>IF(J833="",MEDIAN(Fare),J833)</f>
        <v>14.4542</v>
      </c>
      <c r="O833" s="4">
        <f>IF(F833="",SUMIFS(Ave_Age,Pclass_Age,C833,Sex_Age,E833),F833)</f>
        <v>15</v>
      </c>
      <c r="P833">
        <f t="shared" si="86"/>
        <v>0</v>
      </c>
      <c r="Q833" t="str">
        <f t="shared" si="87"/>
        <v>M</v>
      </c>
      <c r="R833">
        <f t="shared" si="88"/>
        <v>2</v>
      </c>
      <c r="S833">
        <f t="shared" si="89"/>
        <v>0</v>
      </c>
      <c r="T833" t="s">
        <v>1755</v>
      </c>
      <c r="U833" t="str">
        <f>VLOOKUP(T833,Cleaning_title!$A$1:$B$20,2,)</f>
        <v>Mrs</v>
      </c>
      <c r="V833" t="str">
        <f t="shared" si="90"/>
        <v xml:space="preserve">xxx </v>
      </c>
      <c r="W833" t="str">
        <f t="shared" si="91"/>
        <v xml:space="preserve">xxx </v>
      </c>
      <c r="X833" t="str">
        <f>VLOOKUP(W833,Cleaned_Ticket!$L$1:$M$37,2,FALSE)</f>
        <v xml:space="preserve">xxx </v>
      </c>
    </row>
    <row r="834" spans="1:24" x14ac:dyDescent="0.2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85"/>
        <v>S</v>
      </c>
      <c r="N834">
        <f>IF(J834="",MEDIAN(Fare),J834)</f>
        <v>18.75</v>
      </c>
      <c r="O834" s="4">
        <f>IF(F834="",SUMIFS(Ave_Age,Pclass_Age,C834,Sex_Age,E834),F834)</f>
        <v>0.83</v>
      </c>
      <c r="P834">
        <f t="shared" si="86"/>
        <v>1</v>
      </c>
      <c r="Q834" t="str">
        <f t="shared" si="87"/>
        <v>M</v>
      </c>
      <c r="R834">
        <f t="shared" si="88"/>
        <v>3</v>
      </c>
      <c r="S834">
        <f t="shared" si="89"/>
        <v>0</v>
      </c>
      <c r="T834" t="s">
        <v>1757</v>
      </c>
      <c r="U834" t="str">
        <f>VLOOKUP(T834,Cleaning_title!$A$1:$B$20,2,)</f>
        <v>Master</v>
      </c>
      <c r="V834" t="str">
        <f t="shared" si="90"/>
        <v xml:space="preserve">xxx </v>
      </c>
      <c r="W834" t="str">
        <f t="shared" si="91"/>
        <v xml:space="preserve">xxx </v>
      </c>
      <c r="X834" t="str">
        <f>VLOOKUP(W834,Cleaned_Ticket!$L$1:$M$37,2,FALSE)</f>
        <v xml:space="preserve">xxx </v>
      </c>
    </row>
    <row r="835" spans="1:24" x14ac:dyDescent="0.2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85"/>
        <v>C</v>
      </c>
      <c r="N835">
        <f>IF(J835="",MEDIAN(Fare),J835)</f>
        <v>7.2291999999999996</v>
      </c>
      <c r="O835" s="4">
        <f>IF(F835="",SUMIFS(Ave_Age,Pclass_Age,C835,Sex_Age,E835),F835)</f>
        <v>25.962263610315187</v>
      </c>
      <c r="P835">
        <f t="shared" si="86"/>
        <v>1</v>
      </c>
      <c r="Q835" t="str">
        <f t="shared" si="87"/>
        <v>M</v>
      </c>
      <c r="R835">
        <f t="shared" si="88"/>
        <v>1</v>
      </c>
      <c r="S835">
        <f t="shared" si="89"/>
        <v>1</v>
      </c>
      <c r="T835" t="s">
        <v>1754</v>
      </c>
      <c r="U835" t="str">
        <f>VLOOKUP(T835,Cleaning_title!$A$1:$B$20,2,)</f>
        <v>Mr</v>
      </c>
      <c r="V835" t="str">
        <f t="shared" si="90"/>
        <v xml:space="preserve">xxx </v>
      </c>
      <c r="W835" t="str">
        <f t="shared" si="91"/>
        <v xml:space="preserve">xxx </v>
      </c>
      <c r="X835" t="str">
        <f>VLOOKUP(W835,Cleaned_Ticket!$L$1:$M$37,2,FALSE)</f>
        <v xml:space="preserve">xxx </v>
      </c>
    </row>
    <row r="836" spans="1:24" x14ac:dyDescent="0.2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92">IF(L836="","S",L836)</f>
        <v>S</v>
      </c>
      <c r="N836">
        <f>IF(J836="",MEDIAN(Fare),J836)</f>
        <v>7.8541999999999996</v>
      </c>
      <c r="O836" s="4">
        <f>IF(F836="",SUMIFS(Ave_Age,Pclass_Age,C836,Sex_Age,E836),F836)</f>
        <v>23</v>
      </c>
      <c r="P836">
        <f t="shared" ref="P836:P899" si="93">IF(E836="male",1,0)</f>
        <v>1</v>
      </c>
      <c r="Q836" t="str">
        <f t="shared" ref="Q836:Q899" si="94">IF(K836="","M",LEFT(K836,1))</f>
        <v>M</v>
      </c>
      <c r="R836">
        <f t="shared" ref="R836:R899" si="95">G836+H836+1</f>
        <v>1</v>
      </c>
      <c r="S836">
        <f t="shared" ref="S836:S899" si="96">IF(R836=1,1,0)</f>
        <v>1</v>
      </c>
      <c r="T836" t="s">
        <v>1754</v>
      </c>
      <c r="U836" t="str">
        <f>VLOOKUP(T836,Cleaning_title!$A$1:$B$20,2,)</f>
        <v>Mr</v>
      </c>
      <c r="V836" t="str">
        <f t="shared" ref="V836:V899" si="97">IF(ISNUMBER(I836),"xxx ",SUBSTITUTE(SUBSTITUTE(I836,"/",""),".",""))</f>
        <v xml:space="preserve">xxx </v>
      </c>
      <c r="W836" t="str">
        <f t="shared" ref="W836:W899" si="98">LEFT(V836,FIND(" ",V836))</f>
        <v xml:space="preserve">xxx </v>
      </c>
      <c r="X836" t="str">
        <f>VLOOKUP(W836,Cleaned_Ticket!$L$1:$M$37,2,FALSE)</f>
        <v xml:space="preserve">xxx </v>
      </c>
    </row>
    <row r="837" spans="1:24" x14ac:dyDescent="0.2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92"/>
        <v>S</v>
      </c>
      <c r="N837">
        <f>IF(J837="",MEDIAN(Fare),J837)</f>
        <v>8.3000000000000007</v>
      </c>
      <c r="O837" s="4">
        <f>IF(F837="",SUMIFS(Ave_Age,Pclass_Age,C837,Sex_Age,E837),F837)</f>
        <v>18</v>
      </c>
      <c r="P837">
        <f t="shared" si="93"/>
        <v>1</v>
      </c>
      <c r="Q837" t="str">
        <f t="shared" si="94"/>
        <v>M</v>
      </c>
      <c r="R837">
        <f t="shared" si="95"/>
        <v>1</v>
      </c>
      <c r="S837">
        <f t="shared" si="96"/>
        <v>1</v>
      </c>
      <c r="T837" t="s">
        <v>1754</v>
      </c>
      <c r="U837" t="str">
        <f>VLOOKUP(T837,Cleaning_title!$A$1:$B$20,2,)</f>
        <v>Mr</v>
      </c>
      <c r="V837" t="str">
        <f t="shared" si="97"/>
        <v xml:space="preserve">xxx </v>
      </c>
      <c r="W837" t="str">
        <f t="shared" si="98"/>
        <v xml:space="preserve">xxx </v>
      </c>
      <c r="X837" t="str">
        <f>VLOOKUP(W837,Cleaned_Ticket!$L$1:$M$37,2,FALSE)</f>
        <v xml:space="preserve">xxx </v>
      </c>
    </row>
    <row r="838" spans="1:24" x14ac:dyDescent="0.2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92"/>
        <v>C</v>
      </c>
      <c r="N838">
        <f>IF(J838="",MEDIAN(Fare),J838)</f>
        <v>83.158299999999997</v>
      </c>
      <c r="O838" s="4">
        <f>IF(F838="",SUMIFS(Ave_Age,Pclass_Age,C838,Sex_Age,E838),F838)</f>
        <v>39</v>
      </c>
      <c r="P838">
        <f t="shared" si="93"/>
        <v>0</v>
      </c>
      <c r="Q838" t="str">
        <f t="shared" si="94"/>
        <v>E</v>
      </c>
      <c r="R838">
        <f t="shared" si="95"/>
        <v>3</v>
      </c>
      <c r="S838">
        <f t="shared" si="96"/>
        <v>0</v>
      </c>
      <c r="T838" t="s">
        <v>1756</v>
      </c>
      <c r="U838" t="str">
        <f>VLOOKUP(T838,Cleaning_title!$A$1:$B$20,2,)</f>
        <v>Miss</v>
      </c>
      <c r="V838" t="str">
        <f t="shared" si="97"/>
        <v>PC 17756</v>
      </c>
      <c r="W838" t="str">
        <f t="shared" si="98"/>
        <v xml:space="preserve">PC </v>
      </c>
      <c r="X838" t="str">
        <f>VLOOKUP(W838,Cleaned_Ticket!$L$1:$M$37,2,FALSE)</f>
        <v xml:space="preserve">PC </v>
      </c>
    </row>
    <row r="839" spans="1:24" x14ac:dyDescent="0.2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92"/>
        <v>S</v>
      </c>
      <c r="N839">
        <f>IF(J839="",MEDIAN(Fare),J839)</f>
        <v>8.6624999999999996</v>
      </c>
      <c r="O839" s="4">
        <f>IF(F839="",SUMIFS(Ave_Age,Pclass_Age,C839,Sex_Age,E839),F839)</f>
        <v>21</v>
      </c>
      <c r="P839">
        <f t="shared" si="93"/>
        <v>1</v>
      </c>
      <c r="Q839" t="str">
        <f t="shared" si="94"/>
        <v>M</v>
      </c>
      <c r="R839">
        <f t="shared" si="95"/>
        <v>1</v>
      </c>
      <c r="S839">
        <f t="shared" si="96"/>
        <v>1</v>
      </c>
      <c r="T839" t="s">
        <v>1754</v>
      </c>
      <c r="U839" t="str">
        <f>VLOOKUP(T839,Cleaning_title!$A$1:$B$20,2,)</f>
        <v>Mr</v>
      </c>
      <c r="V839" t="str">
        <f t="shared" si="97"/>
        <v xml:space="preserve">xxx </v>
      </c>
      <c r="W839" t="str">
        <f t="shared" si="98"/>
        <v xml:space="preserve">xxx </v>
      </c>
      <c r="X839" t="str">
        <f>VLOOKUP(W839,Cleaned_Ticket!$L$1:$M$37,2,FALSE)</f>
        <v xml:space="preserve">xxx </v>
      </c>
    </row>
    <row r="840" spans="1:24" x14ac:dyDescent="0.2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92"/>
        <v>S</v>
      </c>
      <c r="N840">
        <f>IF(J840="",MEDIAN(Fare),J840)</f>
        <v>8.0500000000000007</v>
      </c>
      <c r="O840" s="4">
        <f>IF(F840="",SUMIFS(Ave_Age,Pclass_Age,C840,Sex_Age,E840),F840)</f>
        <v>25.962263610315187</v>
      </c>
      <c r="P840">
        <f t="shared" si="93"/>
        <v>1</v>
      </c>
      <c r="Q840" t="str">
        <f t="shared" si="94"/>
        <v>M</v>
      </c>
      <c r="R840">
        <f t="shared" si="95"/>
        <v>1</v>
      </c>
      <c r="S840">
        <f t="shared" si="96"/>
        <v>1</v>
      </c>
      <c r="T840" t="s">
        <v>1754</v>
      </c>
      <c r="U840" t="str">
        <f>VLOOKUP(T840,Cleaning_title!$A$1:$B$20,2,)</f>
        <v>Mr</v>
      </c>
      <c r="V840" t="str">
        <f t="shared" si="97"/>
        <v xml:space="preserve">xxx </v>
      </c>
      <c r="W840" t="str">
        <f t="shared" si="98"/>
        <v xml:space="preserve">xxx </v>
      </c>
      <c r="X840" t="str">
        <f>VLOOKUP(W840,Cleaned_Ticket!$L$1:$M$37,2,FALSE)</f>
        <v xml:space="preserve">xxx </v>
      </c>
    </row>
    <row r="841" spans="1:24" x14ac:dyDescent="0.2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92"/>
        <v>S</v>
      </c>
      <c r="N841">
        <f>IF(J841="",MEDIAN(Fare),J841)</f>
        <v>56.495800000000003</v>
      </c>
      <c r="O841" s="4">
        <f>IF(F841="",SUMIFS(Ave_Age,Pclass_Age,C841,Sex_Age,E841),F841)</f>
        <v>32</v>
      </c>
      <c r="P841">
        <f t="shared" si="93"/>
        <v>1</v>
      </c>
      <c r="Q841" t="str">
        <f t="shared" si="94"/>
        <v>M</v>
      </c>
      <c r="R841">
        <f t="shared" si="95"/>
        <v>1</v>
      </c>
      <c r="S841">
        <f t="shared" si="96"/>
        <v>1</v>
      </c>
      <c r="T841" t="s">
        <v>1754</v>
      </c>
      <c r="U841" t="str">
        <f>VLOOKUP(T841,Cleaning_title!$A$1:$B$20,2,)</f>
        <v>Mr</v>
      </c>
      <c r="V841" t="str">
        <f t="shared" si="97"/>
        <v xml:space="preserve">xxx </v>
      </c>
      <c r="W841" t="str">
        <f t="shared" si="98"/>
        <v xml:space="preserve">xxx </v>
      </c>
      <c r="X841" t="str">
        <f>VLOOKUP(W841,Cleaned_Ticket!$L$1:$M$37,2,FALSE)</f>
        <v xml:space="preserve">xxx </v>
      </c>
    </row>
    <row r="842" spans="1:24" x14ac:dyDescent="0.2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92"/>
        <v>C</v>
      </c>
      <c r="N842">
        <f>IF(J842="",MEDIAN(Fare),J842)</f>
        <v>29.7</v>
      </c>
      <c r="O842" s="4">
        <f>IF(F842="",SUMIFS(Ave_Age,Pclass_Age,C842,Sex_Age,E842),F842)</f>
        <v>41.029271523178807</v>
      </c>
      <c r="P842">
        <f t="shared" si="93"/>
        <v>1</v>
      </c>
      <c r="Q842" t="str">
        <f t="shared" si="94"/>
        <v>C</v>
      </c>
      <c r="R842">
        <f t="shared" si="95"/>
        <v>1</v>
      </c>
      <c r="S842">
        <f t="shared" si="96"/>
        <v>1</v>
      </c>
      <c r="T842" t="s">
        <v>1754</v>
      </c>
      <c r="U842" t="str">
        <f>VLOOKUP(T842,Cleaning_title!$A$1:$B$20,2,)</f>
        <v>Mr</v>
      </c>
      <c r="V842" t="str">
        <f t="shared" si="97"/>
        <v xml:space="preserve">xxx </v>
      </c>
      <c r="W842" t="str">
        <f t="shared" si="98"/>
        <v xml:space="preserve">xxx </v>
      </c>
      <c r="X842" t="str">
        <f>VLOOKUP(W842,Cleaned_Ticket!$L$1:$M$37,2,FALSE)</f>
        <v xml:space="preserve">xxx </v>
      </c>
    </row>
    <row r="843" spans="1:24" x14ac:dyDescent="0.2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92"/>
        <v>S</v>
      </c>
      <c r="N843">
        <f>IF(J843="",MEDIAN(Fare),J843)</f>
        <v>7.9249999999999998</v>
      </c>
      <c r="O843" s="4">
        <f>IF(F843="",SUMIFS(Ave_Age,Pclass_Age,C843,Sex_Age,E843),F843)</f>
        <v>20</v>
      </c>
      <c r="P843">
        <f t="shared" si="93"/>
        <v>1</v>
      </c>
      <c r="Q843" t="str">
        <f t="shared" si="94"/>
        <v>M</v>
      </c>
      <c r="R843">
        <f t="shared" si="95"/>
        <v>1</v>
      </c>
      <c r="S843">
        <f t="shared" si="96"/>
        <v>1</v>
      </c>
      <c r="T843" t="s">
        <v>1754</v>
      </c>
      <c r="U843" t="str">
        <f>VLOOKUP(T843,Cleaning_title!$A$1:$B$20,2,)</f>
        <v>Mr</v>
      </c>
      <c r="V843" t="str">
        <f t="shared" si="97"/>
        <v>SOTONO2 3101287</v>
      </c>
      <c r="W843" t="str">
        <f t="shared" si="98"/>
        <v xml:space="preserve">SOTONO2 </v>
      </c>
      <c r="X843" t="str">
        <f>VLOOKUP(W843,Cleaned_Ticket!$L$1:$M$37,2,FALSE)</f>
        <v xml:space="preserve">SOTONO2 </v>
      </c>
    </row>
    <row r="844" spans="1:24" x14ac:dyDescent="0.2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92"/>
        <v>S</v>
      </c>
      <c r="N844">
        <f>IF(J844="",MEDIAN(Fare),J844)</f>
        <v>10.5</v>
      </c>
      <c r="O844" s="4">
        <f>IF(F844="",SUMIFS(Ave_Age,Pclass_Age,C844,Sex_Age,E844),F844)</f>
        <v>16</v>
      </c>
      <c r="P844">
        <f t="shared" si="93"/>
        <v>1</v>
      </c>
      <c r="Q844" t="str">
        <f t="shared" si="94"/>
        <v>M</v>
      </c>
      <c r="R844">
        <f t="shared" si="95"/>
        <v>1</v>
      </c>
      <c r="S844">
        <f t="shared" si="96"/>
        <v>1</v>
      </c>
      <c r="T844" t="s">
        <v>1754</v>
      </c>
      <c r="U844" t="str">
        <f>VLOOKUP(T844,Cleaning_title!$A$1:$B$20,2,)</f>
        <v>Mr</v>
      </c>
      <c r="V844" t="str">
        <f t="shared" si="97"/>
        <v>SOPP 3</v>
      </c>
      <c r="W844" t="str">
        <f t="shared" si="98"/>
        <v xml:space="preserve">SOPP </v>
      </c>
      <c r="X844" t="str">
        <f>VLOOKUP(W844,Cleaned_Ticket!$L$1:$M$37,2,FALSE)</f>
        <v xml:space="preserve">SOPP </v>
      </c>
    </row>
    <row r="845" spans="1:24" x14ac:dyDescent="0.2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92"/>
        <v>C</v>
      </c>
      <c r="N845">
        <f>IF(J845="",MEDIAN(Fare),J845)</f>
        <v>31</v>
      </c>
      <c r="O845" s="4">
        <f>IF(F845="",SUMIFS(Ave_Age,Pclass_Age,C845,Sex_Age,E845),F845)</f>
        <v>30</v>
      </c>
      <c r="P845">
        <f t="shared" si="93"/>
        <v>0</v>
      </c>
      <c r="Q845" t="str">
        <f t="shared" si="94"/>
        <v>M</v>
      </c>
      <c r="R845">
        <f t="shared" si="95"/>
        <v>1</v>
      </c>
      <c r="S845">
        <f t="shared" si="96"/>
        <v>1</v>
      </c>
      <c r="T845" t="s">
        <v>1756</v>
      </c>
      <c r="U845" t="str">
        <f>VLOOKUP(T845,Cleaning_title!$A$1:$B$20,2,)</f>
        <v>Miss</v>
      </c>
      <c r="V845" t="str">
        <f t="shared" si="97"/>
        <v xml:space="preserve">xxx </v>
      </c>
      <c r="W845" t="str">
        <f t="shared" si="98"/>
        <v xml:space="preserve">xxx </v>
      </c>
      <c r="X845" t="str">
        <f>VLOOKUP(W845,Cleaned_Ticket!$L$1:$M$37,2,FALSE)</f>
        <v xml:space="preserve">xxx </v>
      </c>
    </row>
    <row r="846" spans="1:24" x14ac:dyDescent="0.2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92"/>
        <v>C</v>
      </c>
      <c r="N846">
        <f>IF(J846="",MEDIAN(Fare),J846)</f>
        <v>6.4375</v>
      </c>
      <c r="O846" s="4">
        <f>IF(F846="",SUMIFS(Ave_Age,Pclass_Age,C846,Sex_Age,E846),F846)</f>
        <v>34.5</v>
      </c>
      <c r="P846">
        <f t="shared" si="93"/>
        <v>1</v>
      </c>
      <c r="Q846" t="str">
        <f t="shared" si="94"/>
        <v>M</v>
      </c>
      <c r="R846">
        <f t="shared" si="95"/>
        <v>1</v>
      </c>
      <c r="S846">
        <f t="shared" si="96"/>
        <v>1</v>
      </c>
      <c r="T846" t="s">
        <v>1754</v>
      </c>
      <c r="U846" t="str">
        <f>VLOOKUP(T846,Cleaning_title!$A$1:$B$20,2,)</f>
        <v>Mr</v>
      </c>
      <c r="V846" t="str">
        <f t="shared" si="97"/>
        <v xml:space="preserve">xxx </v>
      </c>
      <c r="W846" t="str">
        <f t="shared" si="98"/>
        <v xml:space="preserve">xxx </v>
      </c>
      <c r="X846" t="str">
        <f>VLOOKUP(W846,Cleaned_Ticket!$L$1:$M$37,2,FALSE)</f>
        <v xml:space="preserve">xxx </v>
      </c>
    </row>
    <row r="847" spans="1:24" x14ac:dyDescent="0.2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92"/>
        <v>S</v>
      </c>
      <c r="N847">
        <f>IF(J847="",MEDIAN(Fare),J847)</f>
        <v>8.6624999999999996</v>
      </c>
      <c r="O847" s="4">
        <f>IF(F847="",SUMIFS(Ave_Age,Pclass_Age,C847,Sex_Age,E847),F847)</f>
        <v>17</v>
      </c>
      <c r="P847">
        <f t="shared" si="93"/>
        <v>1</v>
      </c>
      <c r="Q847" t="str">
        <f t="shared" si="94"/>
        <v>M</v>
      </c>
      <c r="R847">
        <f t="shared" si="95"/>
        <v>1</v>
      </c>
      <c r="S847">
        <f t="shared" si="96"/>
        <v>1</v>
      </c>
      <c r="T847" t="s">
        <v>1754</v>
      </c>
      <c r="U847" t="str">
        <f>VLOOKUP(T847,Cleaning_title!$A$1:$B$20,2,)</f>
        <v>Mr</v>
      </c>
      <c r="V847" t="str">
        <f t="shared" si="97"/>
        <v xml:space="preserve">xxx </v>
      </c>
      <c r="W847" t="str">
        <f t="shared" si="98"/>
        <v xml:space="preserve">xxx </v>
      </c>
      <c r="X847" t="str">
        <f>VLOOKUP(W847,Cleaned_Ticket!$L$1:$M$37,2,FALSE)</f>
        <v xml:space="preserve">xxx </v>
      </c>
    </row>
    <row r="848" spans="1:24" x14ac:dyDescent="0.2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92"/>
        <v>S</v>
      </c>
      <c r="N848">
        <f>IF(J848="",MEDIAN(Fare),J848)</f>
        <v>7.55</v>
      </c>
      <c r="O848" s="4">
        <f>IF(F848="",SUMIFS(Ave_Age,Pclass_Age,C848,Sex_Age,E848),F848)</f>
        <v>42</v>
      </c>
      <c r="P848">
        <f t="shared" si="93"/>
        <v>1</v>
      </c>
      <c r="Q848" t="str">
        <f t="shared" si="94"/>
        <v>M</v>
      </c>
      <c r="R848">
        <f t="shared" si="95"/>
        <v>1</v>
      </c>
      <c r="S848">
        <f t="shared" si="96"/>
        <v>1</v>
      </c>
      <c r="T848" t="s">
        <v>1754</v>
      </c>
      <c r="U848" t="str">
        <f>VLOOKUP(T848,Cleaning_title!$A$1:$B$20,2,)</f>
        <v>Mr</v>
      </c>
      <c r="V848" t="str">
        <f t="shared" si="97"/>
        <v>CA 5547</v>
      </c>
      <c r="W848" t="str">
        <f t="shared" si="98"/>
        <v xml:space="preserve">CA </v>
      </c>
      <c r="X848" t="str">
        <f>VLOOKUP(W848,Cleaned_Ticket!$L$1:$M$37,2,FALSE)</f>
        <v xml:space="preserve">CA </v>
      </c>
    </row>
    <row r="849" spans="1:24" x14ac:dyDescent="0.2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92"/>
        <v>S</v>
      </c>
      <c r="N849">
        <f>IF(J849="",MEDIAN(Fare),J849)</f>
        <v>69.55</v>
      </c>
      <c r="O849" s="4">
        <f>IF(F849="",SUMIFS(Ave_Age,Pclass_Age,C849,Sex_Age,E849),F849)</f>
        <v>25.962263610315187</v>
      </c>
      <c r="P849">
        <f t="shared" si="93"/>
        <v>1</v>
      </c>
      <c r="Q849" t="str">
        <f t="shared" si="94"/>
        <v>M</v>
      </c>
      <c r="R849">
        <f t="shared" si="95"/>
        <v>11</v>
      </c>
      <c r="S849">
        <f t="shared" si="96"/>
        <v>0</v>
      </c>
      <c r="T849" t="s">
        <v>1754</v>
      </c>
      <c r="U849" t="str">
        <f>VLOOKUP(T849,Cleaning_title!$A$1:$B$20,2,)</f>
        <v>Mr</v>
      </c>
      <c r="V849" t="str">
        <f t="shared" si="97"/>
        <v>CA 2343</v>
      </c>
      <c r="W849" t="str">
        <f t="shared" si="98"/>
        <v xml:space="preserve">CA </v>
      </c>
      <c r="X849" t="str">
        <f>VLOOKUP(W849,Cleaned_Ticket!$L$1:$M$37,2,FALSE)</f>
        <v xml:space="preserve">CA </v>
      </c>
    </row>
    <row r="850" spans="1:24" x14ac:dyDescent="0.2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92"/>
        <v>C</v>
      </c>
      <c r="N850">
        <f>IF(J850="",MEDIAN(Fare),J850)</f>
        <v>7.8958000000000004</v>
      </c>
      <c r="O850" s="4">
        <f>IF(F850="",SUMIFS(Ave_Age,Pclass_Age,C850,Sex_Age,E850),F850)</f>
        <v>35</v>
      </c>
      <c r="P850">
        <f t="shared" si="93"/>
        <v>1</v>
      </c>
      <c r="Q850" t="str">
        <f t="shared" si="94"/>
        <v>M</v>
      </c>
      <c r="R850">
        <f t="shared" si="95"/>
        <v>1</v>
      </c>
      <c r="S850">
        <f t="shared" si="96"/>
        <v>1</v>
      </c>
      <c r="T850" t="s">
        <v>1754</v>
      </c>
      <c r="U850" t="str">
        <f>VLOOKUP(T850,Cleaning_title!$A$1:$B$20,2,)</f>
        <v>Mr</v>
      </c>
      <c r="V850" t="str">
        <f t="shared" si="97"/>
        <v xml:space="preserve">xxx </v>
      </c>
      <c r="W850" t="str">
        <f t="shared" si="98"/>
        <v xml:space="preserve">xxx </v>
      </c>
      <c r="X850" t="str">
        <f>VLOOKUP(W850,Cleaned_Ticket!$L$1:$M$37,2,FALSE)</f>
        <v xml:space="preserve">xxx </v>
      </c>
    </row>
    <row r="851" spans="1:24" x14ac:dyDescent="0.2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92"/>
        <v>S</v>
      </c>
      <c r="N851">
        <f>IF(J851="",MEDIAN(Fare),J851)</f>
        <v>33</v>
      </c>
      <c r="O851" s="4">
        <f>IF(F851="",SUMIFS(Ave_Age,Pclass_Age,C851,Sex_Age,E851),F851)</f>
        <v>28</v>
      </c>
      <c r="P851">
        <f t="shared" si="93"/>
        <v>1</v>
      </c>
      <c r="Q851" t="str">
        <f t="shared" si="94"/>
        <v>M</v>
      </c>
      <c r="R851">
        <f t="shared" si="95"/>
        <v>2</v>
      </c>
      <c r="S851">
        <f t="shared" si="96"/>
        <v>0</v>
      </c>
      <c r="T851" t="s">
        <v>1759</v>
      </c>
      <c r="U851" t="str">
        <f>VLOOKUP(T851,Cleaning_title!$A$1:$B$20,2,)</f>
        <v>Royalty</v>
      </c>
      <c r="V851" t="str">
        <f t="shared" si="97"/>
        <v xml:space="preserve">xxx </v>
      </c>
      <c r="W851" t="str">
        <f t="shared" si="98"/>
        <v xml:space="preserve">xxx </v>
      </c>
      <c r="X851" t="str">
        <f>VLOOKUP(W851,Cleaned_Ticket!$L$1:$M$37,2,FALSE)</f>
        <v xml:space="preserve">xxx </v>
      </c>
    </row>
    <row r="852" spans="1:24" x14ac:dyDescent="0.2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92"/>
        <v>C</v>
      </c>
      <c r="N852">
        <f>IF(J852="",MEDIAN(Fare),J852)</f>
        <v>89.104200000000006</v>
      </c>
      <c r="O852" s="4">
        <f>IF(F852="",SUMIFS(Ave_Age,Pclass_Age,C852,Sex_Age,E852),F852)</f>
        <v>37.037593984962406</v>
      </c>
      <c r="P852">
        <f t="shared" si="93"/>
        <v>0</v>
      </c>
      <c r="Q852" t="str">
        <f t="shared" si="94"/>
        <v>C</v>
      </c>
      <c r="R852">
        <f t="shared" si="95"/>
        <v>2</v>
      </c>
      <c r="S852">
        <f t="shared" si="96"/>
        <v>0</v>
      </c>
      <c r="T852" t="s">
        <v>1755</v>
      </c>
      <c r="U852" t="str">
        <f>VLOOKUP(T852,Cleaning_title!$A$1:$B$20,2,)</f>
        <v>Mrs</v>
      </c>
      <c r="V852" t="str">
        <f t="shared" si="97"/>
        <v xml:space="preserve">xxx </v>
      </c>
      <c r="W852" t="str">
        <f t="shared" si="98"/>
        <v xml:space="preserve">xxx </v>
      </c>
      <c r="X852" t="str">
        <f>VLOOKUP(W852,Cleaned_Ticket!$L$1:$M$37,2,FALSE)</f>
        <v xml:space="preserve">xxx </v>
      </c>
    </row>
    <row r="853" spans="1:24" x14ac:dyDescent="0.2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92"/>
        <v>S</v>
      </c>
      <c r="N853">
        <f>IF(J853="",MEDIAN(Fare),J853)</f>
        <v>31.274999999999999</v>
      </c>
      <c r="O853" s="4">
        <f>IF(F853="",SUMIFS(Ave_Age,Pclass_Age,C853,Sex_Age,E853),F853)</f>
        <v>4</v>
      </c>
      <c r="P853">
        <f t="shared" si="93"/>
        <v>1</v>
      </c>
      <c r="Q853" t="str">
        <f t="shared" si="94"/>
        <v>M</v>
      </c>
      <c r="R853">
        <f t="shared" si="95"/>
        <v>7</v>
      </c>
      <c r="S853">
        <f t="shared" si="96"/>
        <v>0</v>
      </c>
      <c r="T853" t="s">
        <v>1757</v>
      </c>
      <c r="U853" t="str">
        <f>VLOOKUP(T853,Cleaning_title!$A$1:$B$20,2,)</f>
        <v>Master</v>
      </c>
      <c r="V853" t="str">
        <f t="shared" si="97"/>
        <v xml:space="preserve">xxx </v>
      </c>
      <c r="W853" t="str">
        <f t="shared" si="98"/>
        <v xml:space="preserve">xxx </v>
      </c>
      <c r="X853" t="str">
        <f>VLOOKUP(W853,Cleaned_Ticket!$L$1:$M$37,2,FALSE)</f>
        <v xml:space="preserve">xxx </v>
      </c>
    </row>
    <row r="854" spans="1:24" x14ac:dyDescent="0.2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92"/>
        <v>S</v>
      </c>
      <c r="N854">
        <f>IF(J854="",MEDIAN(Fare),J854)</f>
        <v>7.7750000000000004</v>
      </c>
      <c r="O854" s="4">
        <f>IF(F854="",SUMIFS(Ave_Age,Pclass_Age,C854,Sex_Age,E854),F854)</f>
        <v>74</v>
      </c>
      <c r="P854">
        <f t="shared" si="93"/>
        <v>1</v>
      </c>
      <c r="Q854" t="str">
        <f t="shared" si="94"/>
        <v>M</v>
      </c>
      <c r="R854">
        <f t="shared" si="95"/>
        <v>1</v>
      </c>
      <c r="S854">
        <f t="shared" si="96"/>
        <v>1</v>
      </c>
      <c r="T854" t="s">
        <v>1754</v>
      </c>
      <c r="U854" t="str">
        <f>VLOOKUP(T854,Cleaning_title!$A$1:$B$20,2,)</f>
        <v>Mr</v>
      </c>
      <c r="V854" t="str">
        <f t="shared" si="97"/>
        <v xml:space="preserve">xxx </v>
      </c>
      <c r="W854" t="str">
        <f t="shared" si="98"/>
        <v xml:space="preserve">xxx </v>
      </c>
      <c r="X854" t="str">
        <f>VLOOKUP(W854,Cleaned_Ticket!$L$1:$M$37,2,FALSE)</f>
        <v xml:space="preserve">xxx </v>
      </c>
    </row>
    <row r="855" spans="1:24" x14ac:dyDescent="0.2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92"/>
        <v>C</v>
      </c>
      <c r="N855">
        <f>IF(J855="",MEDIAN(Fare),J855)</f>
        <v>15.245799999999999</v>
      </c>
      <c r="O855" s="4">
        <f>IF(F855="",SUMIFS(Ave_Age,Pclass_Age,C855,Sex_Age,E855),F855)</f>
        <v>9</v>
      </c>
      <c r="P855">
        <f t="shared" si="93"/>
        <v>0</v>
      </c>
      <c r="Q855" t="str">
        <f t="shared" si="94"/>
        <v>M</v>
      </c>
      <c r="R855">
        <f t="shared" si="95"/>
        <v>3</v>
      </c>
      <c r="S855">
        <f t="shared" si="96"/>
        <v>0</v>
      </c>
      <c r="T855" t="s">
        <v>1756</v>
      </c>
      <c r="U855" t="str">
        <f>VLOOKUP(T855,Cleaning_title!$A$1:$B$20,2,)</f>
        <v>Miss</v>
      </c>
      <c r="V855" t="str">
        <f t="shared" si="97"/>
        <v xml:space="preserve">xxx </v>
      </c>
      <c r="W855" t="str">
        <f t="shared" si="98"/>
        <v xml:space="preserve">xxx </v>
      </c>
      <c r="X855" t="str">
        <f>VLOOKUP(W855,Cleaned_Ticket!$L$1:$M$37,2,FALSE)</f>
        <v xml:space="preserve">xxx </v>
      </c>
    </row>
    <row r="856" spans="1:24" x14ac:dyDescent="0.2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92"/>
        <v>S</v>
      </c>
      <c r="N856">
        <f>IF(J856="",MEDIAN(Fare),J856)</f>
        <v>39.4</v>
      </c>
      <c r="O856" s="4">
        <f>IF(F856="",SUMIFS(Ave_Age,Pclass_Age,C856,Sex_Age,E856),F856)</f>
        <v>16</v>
      </c>
      <c r="P856">
        <f t="shared" si="93"/>
        <v>0</v>
      </c>
      <c r="Q856" t="str">
        <f t="shared" si="94"/>
        <v>D</v>
      </c>
      <c r="R856">
        <f t="shared" si="95"/>
        <v>2</v>
      </c>
      <c r="S856">
        <f t="shared" si="96"/>
        <v>0</v>
      </c>
      <c r="T856" t="s">
        <v>1756</v>
      </c>
      <c r="U856" t="str">
        <f>VLOOKUP(T856,Cleaning_title!$A$1:$B$20,2,)</f>
        <v>Miss</v>
      </c>
      <c r="V856" t="str">
        <f t="shared" si="97"/>
        <v>PC 17592</v>
      </c>
      <c r="W856" t="str">
        <f t="shared" si="98"/>
        <v xml:space="preserve">PC </v>
      </c>
      <c r="X856" t="str">
        <f>VLOOKUP(W856,Cleaned_Ticket!$L$1:$M$37,2,FALSE)</f>
        <v xml:space="preserve">PC </v>
      </c>
    </row>
    <row r="857" spans="1:24" x14ac:dyDescent="0.2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92"/>
        <v>S</v>
      </c>
      <c r="N857">
        <f>IF(J857="",MEDIAN(Fare),J857)</f>
        <v>26</v>
      </c>
      <c r="O857" s="4">
        <f>IF(F857="",SUMIFS(Ave_Age,Pclass_Age,C857,Sex_Age,E857),F857)</f>
        <v>44</v>
      </c>
      <c r="P857">
        <f t="shared" si="93"/>
        <v>0</v>
      </c>
      <c r="Q857" t="str">
        <f t="shared" si="94"/>
        <v>M</v>
      </c>
      <c r="R857">
        <f t="shared" si="95"/>
        <v>2</v>
      </c>
      <c r="S857">
        <f t="shared" si="96"/>
        <v>0</v>
      </c>
      <c r="T857" t="s">
        <v>1755</v>
      </c>
      <c r="U857" t="str">
        <f>VLOOKUP(T857,Cleaning_title!$A$1:$B$20,2,)</f>
        <v>Mrs</v>
      </c>
      <c r="V857" t="str">
        <f t="shared" si="97"/>
        <v xml:space="preserve">xxx </v>
      </c>
      <c r="W857" t="str">
        <f t="shared" si="98"/>
        <v xml:space="preserve">xxx </v>
      </c>
      <c r="X857" t="str">
        <f>VLOOKUP(W857,Cleaned_Ticket!$L$1:$M$37,2,FALSE)</f>
        <v xml:space="preserve">xxx </v>
      </c>
    </row>
    <row r="858" spans="1:24" x14ac:dyDescent="0.2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92"/>
        <v>S</v>
      </c>
      <c r="N858">
        <f>IF(J858="",MEDIAN(Fare),J858)</f>
        <v>9.35</v>
      </c>
      <c r="O858" s="4">
        <f>IF(F858="",SUMIFS(Ave_Age,Pclass_Age,C858,Sex_Age,E858),F858)</f>
        <v>18</v>
      </c>
      <c r="P858">
        <f t="shared" si="93"/>
        <v>0</v>
      </c>
      <c r="Q858" t="str">
        <f t="shared" si="94"/>
        <v>M</v>
      </c>
      <c r="R858">
        <f t="shared" si="95"/>
        <v>2</v>
      </c>
      <c r="S858">
        <f t="shared" si="96"/>
        <v>0</v>
      </c>
      <c r="T858" t="s">
        <v>1755</v>
      </c>
      <c r="U858" t="str">
        <f>VLOOKUP(T858,Cleaning_title!$A$1:$B$20,2,)</f>
        <v>Mrs</v>
      </c>
      <c r="V858" t="str">
        <f t="shared" si="97"/>
        <v xml:space="preserve">xxx </v>
      </c>
      <c r="W858" t="str">
        <f t="shared" si="98"/>
        <v xml:space="preserve">xxx </v>
      </c>
      <c r="X858" t="str">
        <f>VLOOKUP(W858,Cleaned_Ticket!$L$1:$M$37,2,FALSE)</f>
        <v xml:space="preserve">xxx </v>
      </c>
    </row>
    <row r="859" spans="1:24" x14ac:dyDescent="0.2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92"/>
        <v>S</v>
      </c>
      <c r="N859">
        <f>IF(J859="",MEDIAN(Fare),J859)</f>
        <v>164.86670000000001</v>
      </c>
      <c r="O859" s="4">
        <f>IF(F859="",SUMIFS(Ave_Age,Pclass_Age,C859,Sex_Age,E859),F859)</f>
        <v>45</v>
      </c>
      <c r="P859">
        <f t="shared" si="93"/>
        <v>0</v>
      </c>
      <c r="Q859" t="str">
        <f t="shared" si="94"/>
        <v>M</v>
      </c>
      <c r="R859">
        <f t="shared" si="95"/>
        <v>3</v>
      </c>
      <c r="S859">
        <f t="shared" si="96"/>
        <v>0</v>
      </c>
      <c r="T859" t="s">
        <v>1755</v>
      </c>
      <c r="U859" t="str">
        <f>VLOOKUP(T859,Cleaning_title!$A$1:$B$20,2,)</f>
        <v>Mrs</v>
      </c>
      <c r="V859" t="str">
        <f t="shared" si="97"/>
        <v xml:space="preserve">xxx </v>
      </c>
      <c r="W859" t="str">
        <f t="shared" si="98"/>
        <v xml:space="preserve">xxx </v>
      </c>
      <c r="X859" t="str">
        <f>VLOOKUP(W859,Cleaned_Ticket!$L$1:$M$37,2,FALSE)</f>
        <v xml:space="preserve">xxx </v>
      </c>
    </row>
    <row r="860" spans="1:24" x14ac:dyDescent="0.2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92"/>
        <v>S</v>
      </c>
      <c r="N860">
        <f>IF(J860="",MEDIAN(Fare),J860)</f>
        <v>26.55</v>
      </c>
      <c r="O860" s="4">
        <f>IF(F860="",SUMIFS(Ave_Age,Pclass_Age,C860,Sex_Age,E860),F860)</f>
        <v>51</v>
      </c>
      <c r="P860">
        <f t="shared" si="93"/>
        <v>1</v>
      </c>
      <c r="Q860" t="str">
        <f t="shared" si="94"/>
        <v>E</v>
      </c>
      <c r="R860">
        <f t="shared" si="95"/>
        <v>1</v>
      </c>
      <c r="S860">
        <f t="shared" si="96"/>
        <v>1</v>
      </c>
      <c r="T860" t="s">
        <v>1754</v>
      </c>
      <c r="U860" t="str">
        <f>VLOOKUP(T860,Cleaning_title!$A$1:$B$20,2,)</f>
        <v>Mr</v>
      </c>
      <c r="V860" t="str">
        <f t="shared" si="97"/>
        <v xml:space="preserve">xxx </v>
      </c>
      <c r="W860" t="str">
        <f t="shared" si="98"/>
        <v xml:space="preserve">xxx </v>
      </c>
      <c r="X860" t="str">
        <f>VLOOKUP(W860,Cleaned_Ticket!$L$1:$M$37,2,FALSE)</f>
        <v xml:space="preserve">xxx </v>
      </c>
    </row>
    <row r="861" spans="1:24" x14ac:dyDescent="0.2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92"/>
        <v>C</v>
      </c>
      <c r="N861">
        <f>IF(J861="",MEDIAN(Fare),J861)</f>
        <v>19.258299999999998</v>
      </c>
      <c r="O861" s="4">
        <f>IF(F861="",SUMIFS(Ave_Age,Pclass_Age,C861,Sex_Age,E861),F861)</f>
        <v>24</v>
      </c>
      <c r="P861">
        <f t="shared" si="93"/>
        <v>0</v>
      </c>
      <c r="Q861" t="str">
        <f t="shared" si="94"/>
        <v>M</v>
      </c>
      <c r="R861">
        <f t="shared" si="95"/>
        <v>4</v>
      </c>
      <c r="S861">
        <f t="shared" si="96"/>
        <v>0</v>
      </c>
      <c r="T861" t="s">
        <v>1755</v>
      </c>
      <c r="U861" t="str">
        <f>VLOOKUP(T861,Cleaning_title!$A$1:$B$20,2,)</f>
        <v>Mrs</v>
      </c>
      <c r="V861" t="str">
        <f t="shared" si="97"/>
        <v xml:space="preserve">xxx </v>
      </c>
      <c r="W861" t="str">
        <f t="shared" si="98"/>
        <v xml:space="preserve">xxx </v>
      </c>
      <c r="X861" t="str">
        <f>VLOOKUP(W861,Cleaned_Ticket!$L$1:$M$37,2,FALSE)</f>
        <v xml:space="preserve">xxx </v>
      </c>
    </row>
    <row r="862" spans="1:24" x14ac:dyDescent="0.2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92"/>
        <v>C</v>
      </c>
      <c r="N862">
        <f>IF(J862="",MEDIAN(Fare),J862)</f>
        <v>7.2291999999999996</v>
      </c>
      <c r="O862" s="4">
        <f>IF(F862="",SUMIFS(Ave_Age,Pclass_Age,C862,Sex_Age,E862),F862)</f>
        <v>25.962263610315187</v>
      </c>
      <c r="P862">
        <f t="shared" si="93"/>
        <v>1</v>
      </c>
      <c r="Q862" t="str">
        <f t="shared" si="94"/>
        <v>M</v>
      </c>
      <c r="R862">
        <f t="shared" si="95"/>
        <v>1</v>
      </c>
      <c r="S862">
        <f t="shared" si="96"/>
        <v>1</v>
      </c>
      <c r="T862" t="s">
        <v>1754</v>
      </c>
      <c r="U862" t="str">
        <f>VLOOKUP(T862,Cleaning_title!$A$1:$B$20,2,)</f>
        <v>Mr</v>
      </c>
      <c r="V862" t="str">
        <f t="shared" si="97"/>
        <v xml:space="preserve">xxx </v>
      </c>
      <c r="W862" t="str">
        <f t="shared" si="98"/>
        <v xml:space="preserve">xxx </v>
      </c>
      <c r="X862" t="str">
        <f>VLOOKUP(W862,Cleaned_Ticket!$L$1:$M$37,2,FALSE)</f>
        <v xml:space="preserve">xxx </v>
      </c>
    </row>
    <row r="863" spans="1:24" x14ac:dyDescent="0.2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92"/>
        <v>S</v>
      </c>
      <c r="N863">
        <f>IF(J863="",MEDIAN(Fare),J863)</f>
        <v>14.1083</v>
      </c>
      <c r="O863" s="4">
        <f>IF(F863="",SUMIFS(Ave_Age,Pclass_Age,C863,Sex_Age,E863),F863)</f>
        <v>41</v>
      </c>
      <c r="P863">
        <f t="shared" si="93"/>
        <v>1</v>
      </c>
      <c r="Q863" t="str">
        <f t="shared" si="94"/>
        <v>M</v>
      </c>
      <c r="R863">
        <f t="shared" si="95"/>
        <v>3</v>
      </c>
      <c r="S863">
        <f t="shared" si="96"/>
        <v>0</v>
      </c>
      <c r="T863" t="s">
        <v>1754</v>
      </c>
      <c r="U863" t="str">
        <f>VLOOKUP(T863,Cleaning_title!$A$1:$B$20,2,)</f>
        <v>Mr</v>
      </c>
      <c r="V863" t="str">
        <f t="shared" si="97"/>
        <v xml:space="preserve">xxx </v>
      </c>
      <c r="W863" t="str">
        <f t="shared" si="98"/>
        <v xml:space="preserve">xxx </v>
      </c>
      <c r="X863" t="str">
        <f>VLOOKUP(W863,Cleaned_Ticket!$L$1:$M$37,2,FALSE)</f>
        <v xml:space="preserve">xxx </v>
      </c>
    </row>
    <row r="864" spans="1:24" x14ac:dyDescent="0.2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92"/>
        <v>S</v>
      </c>
      <c r="N864">
        <f>IF(J864="",MEDIAN(Fare),J864)</f>
        <v>11.5</v>
      </c>
      <c r="O864" s="4">
        <f>IF(F864="",SUMIFS(Ave_Age,Pclass_Age,C864,Sex_Age,E864),F864)</f>
        <v>21</v>
      </c>
      <c r="P864">
        <f t="shared" si="93"/>
        <v>1</v>
      </c>
      <c r="Q864" t="str">
        <f t="shared" si="94"/>
        <v>M</v>
      </c>
      <c r="R864">
        <f t="shared" si="95"/>
        <v>2</v>
      </c>
      <c r="S864">
        <f t="shared" si="96"/>
        <v>0</v>
      </c>
      <c r="T864" t="s">
        <v>1754</v>
      </c>
      <c r="U864" t="str">
        <f>VLOOKUP(T864,Cleaning_title!$A$1:$B$20,2,)</f>
        <v>Mr</v>
      </c>
      <c r="V864" t="str">
        <f t="shared" si="97"/>
        <v xml:space="preserve">xxx </v>
      </c>
      <c r="W864" t="str">
        <f t="shared" si="98"/>
        <v xml:space="preserve">xxx </v>
      </c>
      <c r="X864" t="str">
        <f>VLOOKUP(W864,Cleaned_Ticket!$L$1:$M$37,2,FALSE)</f>
        <v xml:space="preserve">xxx </v>
      </c>
    </row>
    <row r="865" spans="1:24" x14ac:dyDescent="0.2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92"/>
        <v>S</v>
      </c>
      <c r="N865">
        <f>IF(J865="",MEDIAN(Fare),J865)</f>
        <v>25.929200000000002</v>
      </c>
      <c r="O865" s="4">
        <f>IF(F865="",SUMIFS(Ave_Age,Pclass_Age,C865,Sex_Age,E865),F865)</f>
        <v>48</v>
      </c>
      <c r="P865">
        <f t="shared" si="93"/>
        <v>0</v>
      </c>
      <c r="Q865" t="str">
        <f t="shared" si="94"/>
        <v>D</v>
      </c>
      <c r="R865">
        <f t="shared" si="95"/>
        <v>1</v>
      </c>
      <c r="S865">
        <f t="shared" si="96"/>
        <v>1</v>
      </c>
      <c r="T865" t="s">
        <v>1755</v>
      </c>
      <c r="U865" t="str">
        <f>VLOOKUP(T865,Cleaning_title!$A$1:$B$20,2,)</f>
        <v>Mrs</v>
      </c>
      <c r="V865" t="str">
        <f t="shared" si="97"/>
        <v xml:space="preserve">xxx </v>
      </c>
      <c r="W865" t="str">
        <f t="shared" si="98"/>
        <v xml:space="preserve">xxx </v>
      </c>
      <c r="X865" t="str">
        <f>VLOOKUP(W865,Cleaned_Ticket!$L$1:$M$37,2,FALSE)</f>
        <v xml:space="preserve">xxx </v>
      </c>
    </row>
    <row r="866" spans="1:24" x14ac:dyDescent="0.2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92"/>
        <v>S</v>
      </c>
      <c r="N866">
        <f>IF(J866="",MEDIAN(Fare),J866)</f>
        <v>69.55</v>
      </c>
      <c r="O866" s="4">
        <f>IF(F866="",SUMIFS(Ave_Age,Pclass_Age,C866,Sex_Age,E866),F866)</f>
        <v>22.185328947368422</v>
      </c>
      <c r="P866">
        <f t="shared" si="93"/>
        <v>0</v>
      </c>
      <c r="Q866" t="str">
        <f t="shared" si="94"/>
        <v>M</v>
      </c>
      <c r="R866">
        <f t="shared" si="95"/>
        <v>11</v>
      </c>
      <c r="S866">
        <f t="shared" si="96"/>
        <v>0</v>
      </c>
      <c r="T866" t="s">
        <v>1756</v>
      </c>
      <c r="U866" t="str">
        <f>VLOOKUP(T866,Cleaning_title!$A$1:$B$20,2,)</f>
        <v>Miss</v>
      </c>
      <c r="V866" t="str">
        <f t="shared" si="97"/>
        <v>CA 2343</v>
      </c>
      <c r="W866" t="str">
        <f t="shared" si="98"/>
        <v xml:space="preserve">CA </v>
      </c>
      <c r="X866" t="str">
        <f>VLOOKUP(W866,Cleaned_Ticket!$L$1:$M$37,2,FALSE)</f>
        <v xml:space="preserve">CA </v>
      </c>
    </row>
    <row r="867" spans="1:24" x14ac:dyDescent="0.2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92"/>
        <v>S</v>
      </c>
      <c r="N867">
        <f>IF(J867="",MEDIAN(Fare),J867)</f>
        <v>13</v>
      </c>
      <c r="O867" s="4">
        <f>IF(F867="",SUMIFS(Ave_Age,Pclass_Age,C867,Sex_Age,E867),F867)</f>
        <v>24</v>
      </c>
      <c r="P867">
        <f t="shared" si="93"/>
        <v>1</v>
      </c>
      <c r="Q867" t="str">
        <f t="shared" si="94"/>
        <v>M</v>
      </c>
      <c r="R867">
        <f t="shared" si="95"/>
        <v>1</v>
      </c>
      <c r="S867">
        <f t="shared" si="96"/>
        <v>1</v>
      </c>
      <c r="T867" t="s">
        <v>1754</v>
      </c>
      <c r="U867" t="str">
        <f>VLOOKUP(T867,Cleaning_title!$A$1:$B$20,2,)</f>
        <v>Mr</v>
      </c>
      <c r="V867" t="str">
        <f t="shared" si="97"/>
        <v xml:space="preserve">xxx </v>
      </c>
      <c r="W867" t="str">
        <f t="shared" si="98"/>
        <v xml:space="preserve">xxx </v>
      </c>
      <c r="X867" t="str">
        <f>VLOOKUP(W867,Cleaned_Ticket!$L$1:$M$37,2,FALSE)</f>
        <v xml:space="preserve">xxx </v>
      </c>
    </row>
    <row r="868" spans="1:24" x14ac:dyDescent="0.2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92"/>
        <v>S</v>
      </c>
      <c r="N868">
        <f>IF(J868="",MEDIAN(Fare),J868)</f>
        <v>13</v>
      </c>
      <c r="O868" s="4">
        <f>IF(F868="",SUMIFS(Ave_Age,Pclass_Age,C868,Sex_Age,E868),F868)</f>
        <v>42</v>
      </c>
      <c r="P868">
        <f t="shared" si="93"/>
        <v>0</v>
      </c>
      <c r="Q868" t="str">
        <f t="shared" si="94"/>
        <v>M</v>
      </c>
      <c r="R868">
        <f t="shared" si="95"/>
        <v>1</v>
      </c>
      <c r="S868">
        <f t="shared" si="96"/>
        <v>1</v>
      </c>
      <c r="T868" t="s">
        <v>1755</v>
      </c>
      <c r="U868" t="str">
        <f>VLOOKUP(T868,Cleaning_title!$A$1:$B$20,2,)</f>
        <v>Mrs</v>
      </c>
      <c r="V868" t="str">
        <f t="shared" si="97"/>
        <v xml:space="preserve">xxx </v>
      </c>
      <c r="W868" t="str">
        <f t="shared" si="98"/>
        <v xml:space="preserve">xxx </v>
      </c>
      <c r="X868" t="str">
        <f>VLOOKUP(W868,Cleaned_Ticket!$L$1:$M$37,2,FALSE)</f>
        <v xml:space="preserve">xxx </v>
      </c>
    </row>
    <row r="869" spans="1:24" x14ac:dyDescent="0.2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92"/>
        <v>C</v>
      </c>
      <c r="N869">
        <f>IF(J869="",MEDIAN(Fare),J869)</f>
        <v>13.8583</v>
      </c>
      <c r="O869" s="4">
        <f>IF(F869="",SUMIFS(Ave_Age,Pclass_Age,C869,Sex_Age,E869),F869)</f>
        <v>27</v>
      </c>
      <c r="P869">
        <f t="shared" si="93"/>
        <v>0</v>
      </c>
      <c r="Q869" t="str">
        <f t="shared" si="94"/>
        <v>M</v>
      </c>
      <c r="R869">
        <f t="shared" si="95"/>
        <v>2</v>
      </c>
      <c r="S869">
        <f t="shared" si="96"/>
        <v>0</v>
      </c>
      <c r="T869" t="s">
        <v>1756</v>
      </c>
      <c r="U869" t="str">
        <f>VLOOKUP(T869,Cleaning_title!$A$1:$B$20,2,)</f>
        <v>Miss</v>
      </c>
      <c r="V869" t="str">
        <f t="shared" si="97"/>
        <v>SCPARIS 2149</v>
      </c>
      <c r="W869" t="str">
        <f t="shared" si="98"/>
        <v xml:space="preserve">SCPARIS </v>
      </c>
      <c r="X869" t="str">
        <f>VLOOKUP(W869,Cleaned_Ticket!$L$1:$M$37,2,FALSE)</f>
        <v xml:space="preserve">SCParis </v>
      </c>
    </row>
    <row r="870" spans="1:24" x14ac:dyDescent="0.2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92"/>
        <v>S</v>
      </c>
      <c r="N870">
        <f>IF(J870="",MEDIAN(Fare),J870)</f>
        <v>50.495800000000003</v>
      </c>
      <c r="O870" s="4">
        <f>IF(F870="",SUMIFS(Ave_Age,Pclass_Age,C870,Sex_Age,E870),F870)</f>
        <v>31</v>
      </c>
      <c r="P870">
        <f t="shared" si="93"/>
        <v>1</v>
      </c>
      <c r="Q870" t="str">
        <f t="shared" si="94"/>
        <v>A</v>
      </c>
      <c r="R870">
        <f t="shared" si="95"/>
        <v>1</v>
      </c>
      <c r="S870">
        <f t="shared" si="96"/>
        <v>1</v>
      </c>
      <c r="T870" t="s">
        <v>1754</v>
      </c>
      <c r="U870" t="str">
        <f>VLOOKUP(T870,Cleaning_title!$A$1:$B$20,2,)</f>
        <v>Mr</v>
      </c>
      <c r="V870" t="str">
        <f t="shared" si="97"/>
        <v>PC 17590</v>
      </c>
      <c r="W870" t="str">
        <f t="shared" si="98"/>
        <v xml:space="preserve">PC </v>
      </c>
      <c r="X870" t="str">
        <f>VLOOKUP(W870,Cleaned_Ticket!$L$1:$M$37,2,FALSE)</f>
        <v xml:space="preserve">PC </v>
      </c>
    </row>
    <row r="871" spans="1:24" x14ac:dyDescent="0.2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92"/>
        <v>S</v>
      </c>
      <c r="N871">
        <f>IF(J871="",MEDIAN(Fare),J871)</f>
        <v>9.5</v>
      </c>
      <c r="O871" s="4">
        <f>IF(F871="",SUMIFS(Ave_Age,Pclass_Age,C871,Sex_Age,E871),F871)</f>
        <v>25.962263610315187</v>
      </c>
      <c r="P871">
        <f t="shared" si="93"/>
        <v>1</v>
      </c>
      <c r="Q871" t="str">
        <f t="shared" si="94"/>
        <v>M</v>
      </c>
      <c r="R871">
        <f t="shared" si="95"/>
        <v>1</v>
      </c>
      <c r="S871">
        <f t="shared" si="96"/>
        <v>1</v>
      </c>
      <c r="T871" t="s">
        <v>1754</v>
      </c>
      <c r="U871" t="str">
        <f>VLOOKUP(T871,Cleaning_title!$A$1:$B$20,2,)</f>
        <v>Mr</v>
      </c>
      <c r="V871" t="str">
        <f t="shared" si="97"/>
        <v xml:space="preserve">xxx </v>
      </c>
      <c r="W871" t="str">
        <f t="shared" si="98"/>
        <v xml:space="preserve">xxx </v>
      </c>
      <c r="X871" t="str">
        <f>VLOOKUP(W871,Cleaned_Ticket!$L$1:$M$37,2,FALSE)</f>
        <v xml:space="preserve">xxx </v>
      </c>
    </row>
    <row r="872" spans="1:24" x14ac:dyDescent="0.2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92"/>
        <v>S</v>
      </c>
      <c r="N872">
        <f>IF(J872="",MEDIAN(Fare),J872)</f>
        <v>11.1333</v>
      </c>
      <c r="O872" s="4">
        <f>IF(F872="",SUMIFS(Ave_Age,Pclass_Age,C872,Sex_Age,E872),F872)</f>
        <v>4</v>
      </c>
      <c r="P872">
        <f t="shared" si="93"/>
        <v>1</v>
      </c>
      <c r="Q872" t="str">
        <f t="shared" si="94"/>
        <v>M</v>
      </c>
      <c r="R872">
        <f t="shared" si="95"/>
        <v>3</v>
      </c>
      <c r="S872">
        <f t="shared" si="96"/>
        <v>0</v>
      </c>
      <c r="T872" t="s">
        <v>1757</v>
      </c>
      <c r="U872" t="str">
        <f>VLOOKUP(T872,Cleaning_title!$A$1:$B$20,2,)</f>
        <v>Master</v>
      </c>
      <c r="V872" t="str">
        <f t="shared" si="97"/>
        <v xml:space="preserve">xxx </v>
      </c>
      <c r="W872" t="str">
        <f t="shared" si="98"/>
        <v xml:space="preserve">xxx </v>
      </c>
      <c r="X872" t="str">
        <f>VLOOKUP(W872,Cleaned_Ticket!$L$1:$M$37,2,FALSE)</f>
        <v xml:space="preserve">xxx </v>
      </c>
    </row>
    <row r="873" spans="1:24" x14ac:dyDescent="0.2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92"/>
        <v>S</v>
      </c>
      <c r="N873">
        <f>IF(J873="",MEDIAN(Fare),J873)</f>
        <v>7.8958000000000004</v>
      </c>
      <c r="O873" s="4">
        <f>IF(F873="",SUMIFS(Ave_Age,Pclass_Age,C873,Sex_Age,E873),F873)</f>
        <v>26</v>
      </c>
      <c r="P873">
        <f t="shared" si="93"/>
        <v>1</v>
      </c>
      <c r="Q873" t="str">
        <f t="shared" si="94"/>
        <v>M</v>
      </c>
      <c r="R873">
        <f t="shared" si="95"/>
        <v>1</v>
      </c>
      <c r="S873">
        <f t="shared" si="96"/>
        <v>1</v>
      </c>
      <c r="T873" t="s">
        <v>1754</v>
      </c>
      <c r="U873" t="str">
        <f>VLOOKUP(T873,Cleaning_title!$A$1:$B$20,2,)</f>
        <v>Mr</v>
      </c>
      <c r="V873" t="str">
        <f t="shared" si="97"/>
        <v xml:space="preserve">xxx </v>
      </c>
      <c r="W873" t="str">
        <f t="shared" si="98"/>
        <v xml:space="preserve">xxx </v>
      </c>
      <c r="X873" t="str">
        <f>VLOOKUP(W873,Cleaned_Ticket!$L$1:$M$37,2,FALSE)</f>
        <v xml:space="preserve">xxx </v>
      </c>
    </row>
    <row r="874" spans="1:24" x14ac:dyDescent="0.2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92"/>
        <v>S</v>
      </c>
      <c r="N874">
        <f>IF(J874="",MEDIAN(Fare),J874)</f>
        <v>52.554200000000002</v>
      </c>
      <c r="O874" s="4">
        <f>IF(F874="",SUMIFS(Ave_Age,Pclass_Age,C874,Sex_Age,E874),F874)</f>
        <v>47</v>
      </c>
      <c r="P874">
        <f t="shared" si="93"/>
        <v>0</v>
      </c>
      <c r="Q874" t="str">
        <f t="shared" si="94"/>
        <v>D</v>
      </c>
      <c r="R874">
        <f t="shared" si="95"/>
        <v>3</v>
      </c>
      <c r="S874">
        <f t="shared" si="96"/>
        <v>0</v>
      </c>
      <c r="T874" t="s">
        <v>1755</v>
      </c>
      <c r="U874" t="str">
        <f>VLOOKUP(T874,Cleaning_title!$A$1:$B$20,2,)</f>
        <v>Mrs</v>
      </c>
      <c r="V874" t="str">
        <f t="shared" si="97"/>
        <v xml:space="preserve">xxx </v>
      </c>
      <c r="W874" t="str">
        <f t="shared" si="98"/>
        <v xml:space="preserve">xxx </v>
      </c>
      <c r="X874" t="str">
        <f>VLOOKUP(W874,Cleaned_Ticket!$L$1:$M$37,2,FALSE)</f>
        <v xml:space="preserve">xxx </v>
      </c>
    </row>
    <row r="875" spans="1:24" x14ac:dyDescent="0.2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92"/>
        <v>S</v>
      </c>
      <c r="N875">
        <f>IF(J875="",MEDIAN(Fare),J875)</f>
        <v>5</v>
      </c>
      <c r="O875" s="4">
        <f>IF(F875="",SUMIFS(Ave_Age,Pclass_Age,C875,Sex_Age,E875),F875)</f>
        <v>33</v>
      </c>
      <c r="P875">
        <f t="shared" si="93"/>
        <v>1</v>
      </c>
      <c r="Q875" t="str">
        <f t="shared" si="94"/>
        <v>B</v>
      </c>
      <c r="R875">
        <f t="shared" si="95"/>
        <v>1</v>
      </c>
      <c r="S875">
        <f t="shared" si="96"/>
        <v>1</v>
      </c>
      <c r="T875" t="s">
        <v>1754</v>
      </c>
      <c r="U875" t="str">
        <f>VLOOKUP(T875,Cleaning_title!$A$1:$B$20,2,)</f>
        <v>Mr</v>
      </c>
      <c r="V875" t="str">
        <f t="shared" si="97"/>
        <v xml:space="preserve">xxx </v>
      </c>
      <c r="W875" t="str">
        <f t="shared" si="98"/>
        <v xml:space="preserve">xxx </v>
      </c>
      <c r="X875" t="str">
        <f>VLOOKUP(W875,Cleaned_Ticket!$L$1:$M$37,2,FALSE)</f>
        <v xml:space="preserve">xxx </v>
      </c>
    </row>
    <row r="876" spans="1:24" x14ac:dyDescent="0.2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92"/>
        <v>S</v>
      </c>
      <c r="N876">
        <f>IF(J876="",MEDIAN(Fare),J876)</f>
        <v>9</v>
      </c>
      <c r="O876" s="4">
        <f>IF(F876="",SUMIFS(Ave_Age,Pclass_Age,C876,Sex_Age,E876),F876)</f>
        <v>47</v>
      </c>
      <c r="P876">
        <f t="shared" si="93"/>
        <v>1</v>
      </c>
      <c r="Q876" t="str">
        <f t="shared" si="94"/>
        <v>M</v>
      </c>
      <c r="R876">
        <f t="shared" si="95"/>
        <v>1</v>
      </c>
      <c r="S876">
        <f t="shared" si="96"/>
        <v>1</v>
      </c>
      <c r="T876" t="s">
        <v>1754</v>
      </c>
      <c r="U876" t="str">
        <f>VLOOKUP(T876,Cleaning_title!$A$1:$B$20,2,)</f>
        <v>Mr</v>
      </c>
      <c r="V876" t="str">
        <f t="shared" si="97"/>
        <v xml:space="preserve">xxx </v>
      </c>
      <c r="W876" t="str">
        <f t="shared" si="98"/>
        <v xml:space="preserve">xxx </v>
      </c>
      <c r="X876" t="str">
        <f>VLOOKUP(W876,Cleaned_Ticket!$L$1:$M$37,2,FALSE)</f>
        <v xml:space="preserve">xxx </v>
      </c>
    </row>
    <row r="877" spans="1:24" x14ac:dyDescent="0.2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92"/>
        <v>C</v>
      </c>
      <c r="N877">
        <f>IF(J877="",MEDIAN(Fare),J877)</f>
        <v>24</v>
      </c>
      <c r="O877" s="4">
        <f>IF(F877="",SUMIFS(Ave_Age,Pclass_Age,C877,Sex_Age,E877),F877)</f>
        <v>28</v>
      </c>
      <c r="P877">
        <f t="shared" si="93"/>
        <v>0</v>
      </c>
      <c r="Q877" t="str">
        <f t="shared" si="94"/>
        <v>M</v>
      </c>
      <c r="R877">
        <f t="shared" si="95"/>
        <v>2</v>
      </c>
      <c r="S877">
        <f t="shared" si="96"/>
        <v>0</v>
      </c>
      <c r="T877" t="s">
        <v>1755</v>
      </c>
      <c r="U877" t="str">
        <f>VLOOKUP(T877,Cleaning_title!$A$1:$B$20,2,)</f>
        <v>Mrs</v>
      </c>
      <c r="V877" t="str">
        <f t="shared" si="97"/>
        <v>PPP 3381</v>
      </c>
      <c r="W877" t="str">
        <f t="shared" si="98"/>
        <v xml:space="preserve">PPP </v>
      </c>
      <c r="X877" t="str">
        <f>VLOOKUP(W877,Cleaned_Ticket!$L$1:$M$37,2,FALSE)</f>
        <v xml:space="preserve">PPP </v>
      </c>
    </row>
    <row r="878" spans="1:24" x14ac:dyDescent="0.2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92"/>
        <v>C</v>
      </c>
      <c r="N878">
        <f>IF(J878="",MEDIAN(Fare),J878)</f>
        <v>7.2249999999999996</v>
      </c>
      <c r="O878" s="4">
        <f>IF(F878="",SUMIFS(Ave_Age,Pclass_Age,C878,Sex_Age,E878),F878)</f>
        <v>15</v>
      </c>
      <c r="P878">
        <f t="shared" si="93"/>
        <v>0</v>
      </c>
      <c r="Q878" t="str">
        <f t="shared" si="94"/>
        <v>M</v>
      </c>
      <c r="R878">
        <f t="shared" si="95"/>
        <v>1</v>
      </c>
      <c r="S878">
        <f t="shared" si="96"/>
        <v>1</v>
      </c>
      <c r="T878" t="s">
        <v>1756</v>
      </c>
      <c r="U878" t="str">
        <f>VLOOKUP(T878,Cleaning_title!$A$1:$B$20,2,)</f>
        <v>Miss</v>
      </c>
      <c r="V878" t="str">
        <f t="shared" si="97"/>
        <v xml:space="preserve">xxx </v>
      </c>
      <c r="W878" t="str">
        <f t="shared" si="98"/>
        <v xml:space="preserve">xxx </v>
      </c>
      <c r="X878" t="str">
        <f>VLOOKUP(W878,Cleaned_Ticket!$L$1:$M$37,2,FALSE)</f>
        <v xml:space="preserve">xxx </v>
      </c>
    </row>
    <row r="879" spans="1:24" x14ac:dyDescent="0.2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92"/>
        <v>S</v>
      </c>
      <c r="N879">
        <f>IF(J879="",MEDIAN(Fare),J879)</f>
        <v>9.8458000000000006</v>
      </c>
      <c r="O879" s="4">
        <f>IF(F879="",SUMIFS(Ave_Age,Pclass_Age,C879,Sex_Age,E879),F879)</f>
        <v>20</v>
      </c>
      <c r="P879">
        <f t="shared" si="93"/>
        <v>1</v>
      </c>
      <c r="Q879" t="str">
        <f t="shared" si="94"/>
        <v>M</v>
      </c>
      <c r="R879">
        <f t="shared" si="95"/>
        <v>1</v>
      </c>
      <c r="S879">
        <f t="shared" si="96"/>
        <v>1</v>
      </c>
      <c r="T879" t="s">
        <v>1754</v>
      </c>
      <c r="U879" t="str">
        <f>VLOOKUP(T879,Cleaning_title!$A$1:$B$20,2,)</f>
        <v>Mr</v>
      </c>
      <c r="V879" t="str">
        <f t="shared" si="97"/>
        <v xml:space="preserve">xxx </v>
      </c>
      <c r="W879" t="str">
        <f t="shared" si="98"/>
        <v xml:space="preserve">xxx </v>
      </c>
      <c r="X879" t="str">
        <f>VLOOKUP(W879,Cleaned_Ticket!$L$1:$M$37,2,FALSE)</f>
        <v xml:space="preserve">xxx </v>
      </c>
    </row>
    <row r="880" spans="1:24" x14ac:dyDescent="0.2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92"/>
        <v>S</v>
      </c>
      <c r="N880">
        <f>IF(J880="",MEDIAN(Fare),J880)</f>
        <v>7.8958000000000004</v>
      </c>
      <c r="O880" s="4">
        <f>IF(F880="",SUMIFS(Ave_Age,Pclass_Age,C880,Sex_Age,E880),F880)</f>
        <v>19</v>
      </c>
      <c r="P880">
        <f t="shared" si="93"/>
        <v>1</v>
      </c>
      <c r="Q880" t="str">
        <f t="shared" si="94"/>
        <v>M</v>
      </c>
      <c r="R880">
        <f t="shared" si="95"/>
        <v>1</v>
      </c>
      <c r="S880">
        <f t="shared" si="96"/>
        <v>1</v>
      </c>
      <c r="T880" t="s">
        <v>1754</v>
      </c>
      <c r="U880" t="str">
        <f>VLOOKUP(T880,Cleaning_title!$A$1:$B$20,2,)</f>
        <v>Mr</v>
      </c>
      <c r="V880" t="str">
        <f t="shared" si="97"/>
        <v xml:space="preserve">xxx </v>
      </c>
      <c r="W880" t="str">
        <f t="shared" si="98"/>
        <v xml:space="preserve">xxx </v>
      </c>
      <c r="X880" t="str">
        <f>VLOOKUP(W880,Cleaned_Ticket!$L$1:$M$37,2,FALSE)</f>
        <v xml:space="preserve">xxx </v>
      </c>
    </row>
    <row r="881" spans="1:24" x14ac:dyDescent="0.2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92"/>
        <v>S</v>
      </c>
      <c r="N881">
        <f>IF(J881="",MEDIAN(Fare),J881)</f>
        <v>7.8958000000000004</v>
      </c>
      <c r="O881" s="4">
        <f>IF(F881="",SUMIFS(Ave_Age,Pclass_Age,C881,Sex_Age,E881),F881)</f>
        <v>25.962263610315187</v>
      </c>
      <c r="P881">
        <f t="shared" si="93"/>
        <v>1</v>
      </c>
      <c r="Q881" t="str">
        <f t="shared" si="94"/>
        <v>M</v>
      </c>
      <c r="R881">
        <f t="shared" si="95"/>
        <v>1</v>
      </c>
      <c r="S881">
        <f t="shared" si="96"/>
        <v>1</v>
      </c>
      <c r="T881" t="s">
        <v>1754</v>
      </c>
      <c r="U881" t="str">
        <f>VLOOKUP(T881,Cleaning_title!$A$1:$B$20,2,)</f>
        <v>Mr</v>
      </c>
      <c r="V881" t="str">
        <f t="shared" si="97"/>
        <v xml:space="preserve">xxx </v>
      </c>
      <c r="W881" t="str">
        <f t="shared" si="98"/>
        <v xml:space="preserve">xxx </v>
      </c>
      <c r="X881" t="str">
        <f>VLOOKUP(W881,Cleaned_Ticket!$L$1:$M$37,2,FALSE)</f>
        <v xml:space="preserve">xxx </v>
      </c>
    </row>
    <row r="882" spans="1:24" x14ac:dyDescent="0.2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92"/>
        <v>C</v>
      </c>
      <c r="N882">
        <f>IF(J882="",MEDIAN(Fare),J882)</f>
        <v>83.158299999999997</v>
      </c>
      <c r="O882" s="4">
        <f>IF(F882="",SUMIFS(Ave_Age,Pclass_Age,C882,Sex_Age,E882),F882)</f>
        <v>56</v>
      </c>
      <c r="P882">
        <f t="shared" si="93"/>
        <v>0</v>
      </c>
      <c r="Q882" t="str">
        <f t="shared" si="94"/>
        <v>C</v>
      </c>
      <c r="R882">
        <f t="shared" si="95"/>
        <v>2</v>
      </c>
      <c r="S882">
        <f t="shared" si="96"/>
        <v>0</v>
      </c>
      <c r="T882" t="s">
        <v>1755</v>
      </c>
      <c r="U882" t="str">
        <f>VLOOKUP(T882,Cleaning_title!$A$1:$B$20,2,)</f>
        <v>Mrs</v>
      </c>
      <c r="V882" t="str">
        <f t="shared" si="97"/>
        <v xml:space="preserve">xxx </v>
      </c>
      <c r="W882" t="str">
        <f t="shared" si="98"/>
        <v xml:space="preserve">xxx </v>
      </c>
      <c r="X882" t="str">
        <f>VLOOKUP(W882,Cleaned_Ticket!$L$1:$M$37,2,FALSE)</f>
        <v xml:space="preserve">xxx </v>
      </c>
    </row>
    <row r="883" spans="1:24" x14ac:dyDescent="0.2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92"/>
        <v>S</v>
      </c>
      <c r="N883">
        <f>IF(J883="",MEDIAN(Fare),J883)</f>
        <v>26</v>
      </c>
      <c r="O883" s="4">
        <f>IF(F883="",SUMIFS(Ave_Age,Pclass_Age,C883,Sex_Age,E883),F883)</f>
        <v>25</v>
      </c>
      <c r="P883">
        <f t="shared" si="93"/>
        <v>0</v>
      </c>
      <c r="Q883" t="str">
        <f t="shared" si="94"/>
        <v>M</v>
      </c>
      <c r="R883">
        <f t="shared" si="95"/>
        <v>2</v>
      </c>
      <c r="S883">
        <f t="shared" si="96"/>
        <v>0</v>
      </c>
      <c r="T883" t="s">
        <v>1755</v>
      </c>
      <c r="U883" t="str">
        <f>VLOOKUP(T883,Cleaning_title!$A$1:$B$20,2,)</f>
        <v>Mrs</v>
      </c>
      <c r="V883" t="str">
        <f t="shared" si="97"/>
        <v xml:space="preserve">xxx </v>
      </c>
      <c r="W883" t="str">
        <f t="shared" si="98"/>
        <v xml:space="preserve">xxx </v>
      </c>
      <c r="X883" t="str">
        <f>VLOOKUP(W883,Cleaned_Ticket!$L$1:$M$37,2,FALSE)</f>
        <v xml:space="preserve">xxx </v>
      </c>
    </row>
    <row r="884" spans="1:24" x14ac:dyDescent="0.2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92"/>
        <v>S</v>
      </c>
      <c r="N884">
        <f>IF(J884="",MEDIAN(Fare),J884)</f>
        <v>7.8958000000000004</v>
      </c>
      <c r="O884" s="4">
        <f>IF(F884="",SUMIFS(Ave_Age,Pclass_Age,C884,Sex_Age,E884),F884)</f>
        <v>33</v>
      </c>
      <c r="P884">
        <f t="shared" si="93"/>
        <v>1</v>
      </c>
      <c r="Q884" t="str">
        <f t="shared" si="94"/>
        <v>M</v>
      </c>
      <c r="R884">
        <f t="shared" si="95"/>
        <v>1</v>
      </c>
      <c r="S884">
        <f t="shared" si="96"/>
        <v>1</v>
      </c>
      <c r="T884" t="s">
        <v>1754</v>
      </c>
      <c r="U884" t="str">
        <f>VLOOKUP(T884,Cleaning_title!$A$1:$B$20,2,)</f>
        <v>Mr</v>
      </c>
      <c r="V884" t="str">
        <f t="shared" si="97"/>
        <v xml:space="preserve">xxx </v>
      </c>
      <c r="W884" t="str">
        <f t="shared" si="98"/>
        <v xml:space="preserve">xxx </v>
      </c>
      <c r="X884" t="str">
        <f>VLOOKUP(W884,Cleaned_Ticket!$L$1:$M$37,2,FALSE)</f>
        <v xml:space="preserve">xxx </v>
      </c>
    </row>
    <row r="885" spans="1:24" x14ac:dyDescent="0.2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92"/>
        <v>S</v>
      </c>
      <c r="N885">
        <f>IF(J885="",MEDIAN(Fare),J885)</f>
        <v>10.5167</v>
      </c>
      <c r="O885" s="4">
        <f>IF(F885="",SUMIFS(Ave_Age,Pclass_Age,C885,Sex_Age,E885),F885)</f>
        <v>22</v>
      </c>
      <c r="P885">
        <f t="shared" si="93"/>
        <v>0</v>
      </c>
      <c r="Q885" t="str">
        <f t="shared" si="94"/>
        <v>M</v>
      </c>
      <c r="R885">
        <f t="shared" si="95"/>
        <v>1</v>
      </c>
      <c r="S885">
        <f t="shared" si="96"/>
        <v>1</v>
      </c>
      <c r="T885" t="s">
        <v>1756</v>
      </c>
      <c r="U885" t="str">
        <f>VLOOKUP(T885,Cleaning_title!$A$1:$B$20,2,)</f>
        <v>Miss</v>
      </c>
      <c r="V885" t="str">
        <f t="shared" si="97"/>
        <v xml:space="preserve">xxx </v>
      </c>
      <c r="W885" t="str">
        <f t="shared" si="98"/>
        <v xml:space="preserve">xxx </v>
      </c>
      <c r="X885" t="str">
        <f>VLOOKUP(W885,Cleaned_Ticket!$L$1:$M$37,2,FALSE)</f>
        <v xml:space="preserve">xxx </v>
      </c>
    </row>
    <row r="886" spans="1:24" x14ac:dyDescent="0.2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92"/>
        <v>S</v>
      </c>
      <c r="N886">
        <f>IF(J886="",MEDIAN(Fare),J886)</f>
        <v>10.5</v>
      </c>
      <c r="O886" s="4">
        <f>IF(F886="",SUMIFS(Ave_Age,Pclass_Age,C886,Sex_Age,E886),F886)</f>
        <v>28</v>
      </c>
      <c r="P886">
        <f t="shared" si="93"/>
        <v>1</v>
      </c>
      <c r="Q886" t="str">
        <f t="shared" si="94"/>
        <v>M</v>
      </c>
      <c r="R886">
        <f t="shared" si="95"/>
        <v>1</v>
      </c>
      <c r="S886">
        <f t="shared" si="96"/>
        <v>1</v>
      </c>
      <c r="T886" t="s">
        <v>1754</v>
      </c>
      <c r="U886" t="str">
        <f>VLOOKUP(T886,Cleaning_title!$A$1:$B$20,2,)</f>
        <v>Mr</v>
      </c>
      <c r="V886" t="str">
        <f t="shared" si="97"/>
        <v>CASOTON 34068</v>
      </c>
      <c r="W886" t="str">
        <f t="shared" si="98"/>
        <v xml:space="preserve">CASOTON </v>
      </c>
      <c r="X886" t="str">
        <f>VLOOKUP(W886,Cleaned_Ticket!$L$1:$M$37,2,FALSE)</f>
        <v>Single</v>
      </c>
    </row>
    <row r="887" spans="1:24" x14ac:dyDescent="0.2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92"/>
        <v>S</v>
      </c>
      <c r="N887">
        <f>IF(J887="",MEDIAN(Fare),J887)</f>
        <v>7.05</v>
      </c>
      <c r="O887" s="4">
        <f>IF(F887="",SUMIFS(Ave_Age,Pclass_Age,C887,Sex_Age,E887),F887)</f>
        <v>25</v>
      </c>
      <c r="P887">
        <f t="shared" si="93"/>
        <v>1</v>
      </c>
      <c r="Q887" t="str">
        <f t="shared" si="94"/>
        <v>M</v>
      </c>
      <c r="R887">
        <f t="shared" si="95"/>
        <v>1</v>
      </c>
      <c r="S887">
        <f t="shared" si="96"/>
        <v>1</v>
      </c>
      <c r="T887" t="s">
        <v>1754</v>
      </c>
      <c r="U887" t="str">
        <f>VLOOKUP(T887,Cleaning_title!$A$1:$B$20,2,)</f>
        <v>Mr</v>
      </c>
      <c r="V887" t="str">
        <f t="shared" si="97"/>
        <v>SOTONOQ 392076</v>
      </c>
      <c r="W887" t="str">
        <f t="shared" si="98"/>
        <v xml:space="preserve">SOTONOQ </v>
      </c>
      <c r="X887" t="str">
        <f>VLOOKUP(W887,Cleaned_Ticket!$L$1:$M$37,2,FALSE)</f>
        <v xml:space="preserve">SOTONOQ </v>
      </c>
    </row>
    <row r="888" spans="1:24" x14ac:dyDescent="0.2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92"/>
        <v>Q</v>
      </c>
      <c r="N888">
        <f>IF(J888="",MEDIAN(Fare),J888)</f>
        <v>29.125</v>
      </c>
      <c r="O888" s="4">
        <f>IF(F888="",SUMIFS(Ave_Age,Pclass_Age,C888,Sex_Age,E888),F888)</f>
        <v>39</v>
      </c>
      <c r="P888">
        <f t="shared" si="93"/>
        <v>0</v>
      </c>
      <c r="Q888" t="str">
        <f t="shared" si="94"/>
        <v>M</v>
      </c>
      <c r="R888">
        <f t="shared" si="95"/>
        <v>6</v>
      </c>
      <c r="S888">
        <f t="shared" si="96"/>
        <v>0</v>
      </c>
      <c r="T888" t="s">
        <v>1755</v>
      </c>
      <c r="U888" t="str">
        <f>VLOOKUP(T888,Cleaning_title!$A$1:$B$20,2,)</f>
        <v>Mrs</v>
      </c>
      <c r="V888" t="str">
        <f t="shared" si="97"/>
        <v xml:space="preserve">xxx </v>
      </c>
      <c r="W888" t="str">
        <f t="shared" si="98"/>
        <v xml:space="preserve">xxx </v>
      </c>
      <c r="X888" t="str">
        <f>VLOOKUP(W888,Cleaned_Ticket!$L$1:$M$37,2,FALSE)</f>
        <v xml:space="preserve">xxx </v>
      </c>
    </row>
    <row r="889" spans="1:24" x14ac:dyDescent="0.2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92"/>
        <v>S</v>
      </c>
      <c r="N889">
        <f>IF(J889="",MEDIAN(Fare),J889)</f>
        <v>13</v>
      </c>
      <c r="O889" s="4">
        <f>IF(F889="",SUMIFS(Ave_Age,Pclass_Age,C889,Sex_Age,E889),F889)</f>
        <v>27</v>
      </c>
      <c r="P889">
        <f t="shared" si="93"/>
        <v>1</v>
      </c>
      <c r="Q889" t="str">
        <f t="shared" si="94"/>
        <v>M</v>
      </c>
      <c r="R889">
        <f t="shared" si="95"/>
        <v>1</v>
      </c>
      <c r="S889">
        <f t="shared" si="96"/>
        <v>1</v>
      </c>
      <c r="T889" t="s">
        <v>1759</v>
      </c>
      <c r="U889" t="str">
        <f>VLOOKUP(T889,Cleaning_title!$A$1:$B$20,2,)</f>
        <v>Royalty</v>
      </c>
      <c r="V889" t="str">
        <f t="shared" si="97"/>
        <v xml:space="preserve">xxx </v>
      </c>
      <c r="W889" t="str">
        <f t="shared" si="98"/>
        <v xml:space="preserve">xxx </v>
      </c>
      <c r="X889" t="str">
        <f>VLOOKUP(W889,Cleaned_Ticket!$L$1:$M$37,2,FALSE)</f>
        <v xml:space="preserve">xxx </v>
      </c>
    </row>
    <row r="890" spans="1:24" x14ac:dyDescent="0.2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92"/>
        <v>S</v>
      </c>
      <c r="N890">
        <f>IF(J890="",MEDIAN(Fare),J890)</f>
        <v>30</v>
      </c>
      <c r="O890" s="4">
        <f>IF(F890="",SUMIFS(Ave_Age,Pclass_Age,C890,Sex_Age,E890),F890)</f>
        <v>19</v>
      </c>
      <c r="P890">
        <f t="shared" si="93"/>
        <v>0</v>
      </c>
      <c r="Q890" t="str">
        <f t="shared" si="94"/>
        <v>B</v>
      </c>
      <c r="R890">
        <f t="shared" si="95"/>
        <v>1</v>
      </c>
      <c r="S890">
        <f t="shared" si="96"/>
        <v>1</v>
      </c>
      <c r="T890" t="s">
        <v>1756</v>
      </c>
      <c r="U890" t="str">
        <f>VLOOKUP(T890,Cleaning_title!$A$1:$B$20,2,)</f>
        <v>Miss</v>
      </c>
      <c r="V890" t="str">
        <f t="shared" si="97"/>
        <v xml:space="preserve">xxx </v>
      </c>
      <c r="W890" t="str">
        <f t="shared" si="98"/>
        <v xml:space="preserve">xxx </v>
      </c>
      <c r="X890" t="str">
        <f>VLOOKUP(W890,Cleaned_Ticket!$L$1:$M$37,2,FALSE)</f>
        <v xml:space="preserve">xxx </v>
      </c>
    </row>
    <row r="891" spans="1:24" x14ac:dyDescent="0.2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92"/>
        <v>S</v>
      </c>
      <c r="N891">
        <f>IF(J891="",MEDIAN(Fare),J891)</f>
        <v>23.45</v>
      </c>
      <c r="O891" s="4">
        <f>IF(F891="",SUMIFS(Ave_Age,Pclass_Age,C891,Sex_Age,E891),F891)</f>
        <v>22.185328947368422</v>
      </c>
      <c r="P891">
        <f t="shared" si="93"/>
        <v>0</v>
      </c>
      <c r="Q891" t="str">
        <f t="shared" si="94"/>
        <v>M</v>
      </c>
      <c r="R891">
        <f t="shared" si="95"/>
        <v>4</v>
      </c>
      <c r="S891">
        <f t="shared" si="96"/>
        <v>0</v>
      </c>
      <c r="T891" t="s">
        <v>1756</v>
      </c>
      <c r="U891" t="str">
        <f>VLOOKUP(T891,Cleaning_title!$A$1:$B$20,2,)</f>
        <v>Miss</v>
      </c>
      <c r="V891" t="str">
        <f t="shared" si="97"/>
        <v>WC 6607</v>
      </c>
      <c r="W891" t="str">
        <f t="shared" si="98"/>
        <v xml:space="preserve">WC </v>
      </c>
      <c r="X891" t="str">
        <f>VLOOKUP(W891,Cleaned_Ticket!$L$1:$M$37,2,FALSE)</f>
        <v xml:space="preserve">WC </v>
      </c>
    </row>
    <row r="892" spans="1:24" x14ac:dyDescent="0.2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92"/>
        <v>C</v>
      </c>
      <c r="N892">
        <f>IF(J892="",MEDIAN(Fare),J892)</f>
        <v>30</v>
      </c>
      <c r="O892" s="4">
        <f>IF(F892="",SUMIFS(Ave_Age,Pclass_Age,C892,Sex_Age,E892),F892)</f>
        <v>26</v>
      </c>
      <c r="P892">
        <f t="shared" si="93"/>
        <v>1</v>
      </c>
      <c r="Q892" t="str">
        <f t="shared" si="94"/>
        <v>C</v>
      </c>
      <c r="R892">
        <f t="shared" si="95"/>
        <v>1</v>
      </c>
      <c r="S892">
        <f t="shared" si="96"/>
        <v>1</v>
      </c>
      <c r="T892" t="s">
        <v>1754</v>
      </c>
      <c r="U892" t="str">
        <f>VLOOKUP(T892,Cleaning_title!$A$1:$B$20,2,)</f>
        <v>Mr</v>
      </c>
      <c r="V892" t="str">
        <f t="shared" si="97"/>
        <v xml:space="preserve">xxx </v>
      </c>
      <c r="W892" t="str">
        <f t="shared" si="98"/>
        <v xml:space="preserve">xxx </v>
      </c>
      <c r="X892" t="str">
        <f>VLOOKUP(W892,Cleaned_Ticket!$L$1:$M$37,2,FALSE)</f>
        <v xml:space="preserve">xxx </v>
      </c>
    </row>
    <row r="893" spans="1:24" x14ac:dyDescent="0.2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92"/>
        <v>Q</v>
      </c>
      <c r="N893">
        <f>IF(J893="",MEDIAN(Fare),J893)</f>
        <v>7.75</v>
      </c>
      <c r="O893" s="4">
        <f>IF(F893="",SUMIFS(Ave_Age,Pclass_Age,C893,Sex_Age,E893),F893)</f>
        <v>32</v>
      </c>
      <c r="P893">
        <f t="shared" si="93"/>
        <v>1</v>
      </c>
      <c r="Q893" t="str">
        <f t="shared" si="94"/>
        <v>M</v>
      </c>
      <c r="R893">
        <f t="shared" si="95"/>
        <v>1</v>
      </c>
      <c r="S893">
        <f t="shared" si="96"/>
        <v>1</v>
      </c>
      <c r="T893" t="s">
        <v>1754</v>
      </c>
      <c r="U893" t="str">
        <f>VLOOKUP(T893,Cleaning_title!$A$1:$B$20,2,)</f>
        <v>Mr</v>
      </c>
      <c r="V893" t="str">
        <f t="shared" si="97"/>
        <v xml:space="preserve">xxx </v>
      </c>
      <c r="W893" t="str">
        <f t="shared" si="98"/>
        <v xml:space="preserve">xxx </v>
      </c>
      <c r="X893" t="str">
        <f>VLOOKUP(W893,Cleaned_Ticket!$L$1:$M$37,2,FALSE)</f>
        <v xml:space="preserve">xxx </v>
      </c>
    </row>
    <row r="894" spans="1:24" x14ac:dyDescent="0.2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92"/>
        <v>Q</v>
      </c>
      <c r="N894">
        <f>IF(J894="",MEDIAN(Fare),J894)</f>
        <v>7.8292000000000002</v>
      </c>
      <c r="O894" s="4">
        <f>IF(F894="",SUMIFS(Ave_Age,Pclass_Age,C894,Sex_Age,E894),F894)</f>
        <v>34.5</v>
      </c>
      <c r="P894">
        <f t="shared" si="93"/>
        <v>1</v>
      </c>
      <c r="Q894" t="str">
        <f t="shared" si="94"/>
        <v>M</v>
      </c>
      <c r="R894">
        <f t="shared" si="95"/>
        <v>1</v>
      </c>
      <c r="S894">
        <f t="shared" si="96"/>
        <v>1</v>
      </c>
      <c r="T894" t="s">
        <v>1754</v>
      </c>
      <c r="U894" t="str">
        <f>VLOOKUP(T894,Cleaning_title!$A$1:$B$20,2,)</f>
        <v>Mr</v>
      </c>
      <c r="V894" t="str">
        <f t="shared" si="97"/>
        <v xml:space="preserve">xxx </v>
      </c>
      <c r="W894" t="str">
        <f t="shared" si="98"/>
        <v xml:space="preserve">xxx </v>
      </c>
      <c r="X894" t="str">
        <f>VLOOKUP(W894,Cleaned_Ticket!$L$1:$M$37,2,FALSE)</f>
        <v xml:space="preserve">xxx </v>
      </c>
    </row>
    <row r="895" spans="1:24" x14ac:dyDescent="0.2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92"/>
        <v>S</v>
      </c>
      <c r="N895">
        <f>IF(J895="",MEDIAN(Fare),J895)</f>
        <v>7</v>
      </c>
      <c r="O895" s="4">
        <f>IF(F895="",SUMIFS(Ave_Age,Pclass_Age,C895,Sex_Age,E895),F895)</f>
        <v>47</v>
      </c>
      <c r="P895">
        <f t="shared" si="93"/>
        <v>0</v>
      </c>
      <c r="Q895" t="str">
        <f t="shared" si="94"/>
        <v>M</v>
      </c>
      <c r="R895">
        <f t="shared" si="95"/>
        <v>2</v>
      </c>
      <c r="S895">
        <f t="shared" si="96"/>
        <v>0</v>
      </c>
      <c r="T895" t="s">
        <v>1755</v>
      </c>
      <c r="U895" t="str">
        <f>VLOOKUP(T895,Cleaning_title!$A$1:$B$20,2,)</f>
        <v>Mrs</v>
      </c>
      <c r="V895" t="str">
        <f t="shared" si="97"/>
        <v xml:space="preserve">xxx </v>
      </c>
      <c r="W895" t="str">
        <f t="shared" si="98"/>
        <v xml:space="preserve">xxx </v>
      </c>
      <c r="X895" t="str">
        <f>VLOOKUP(W895,Cleaned_Ticket!$L$1:$M$37,2,FALSE)</f>
        <v xml:space="preserve">xxx </v>
      </c>
    </row>
    <row r="896" spans="1:24" x14ac:dyDescent="0.2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92"/>
        <v>Q</v>
      </c>
      <c r="N896">
        <f>IF(J896="",MEDIAN(Fare),J896)</f>
        <v>9.6875</v>
      </c>
      <c r="O896" s="4">
        <f>IF(F896="",SUMIFS(Ave_Age,Pclass_Age,C896,Sex_Age,E896),F896)</f>
        <v>62</v>
      </c>
      <c r="P896">
        <f t="shared" si="93"/>
        <v>1</v>
      </c>
      <c r="Q896" t="str">
        <f t="shared" si="94"/>
        <v>M</v>
      </c>
      <c r="R896">
        <f t="shared" si="95"/>
        <v>1</v>
      </c>
      <c r="S896">
        <f t="shared" si="96"/>
        <v>1</v>
      </c>
      <c r="T896" t="s">
        <v>1754</v>
      </c>
      <c r="U896" t="str">
        <f>VLOOKUP(T896,Cleaning_title!$A$1:$B$20,2,)</f>
        <v>Mr</v>
      </c>
      <c r="V896" t="str">
        <f t="shared" si="97"/>
        <v xml:space="preserve">xxx </v>
      </c>
      <c r="W896" t="str">
        <f t="shared" si="98"/>
        <v xml:space="preserve">xxx </v>
      </c>
      <c r="X896" t="str">
        <f>VLOOKUP(W896,Cleaned_Ticket!$L$1:$M$37,2,FALSE)</f>
        <v xml:space="preserve">xxx </v>
      </c>
    </row>
    <row r="897" spans="1:24" x14ac:dyDescent="0.2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92"/>
        <v>S</v>
      </c>
      <c r="N897">
        <f>IF(J897="",MEDIAN(Fare),J897)</f>
        <v>8.6624999999999996</v>
      </c>
      <c r="O897" s="4">
        <f>IF(F897="",SUMIFS(Ave_Age,Pclass_Age,C897,Sex_Age,E897),F897)</f>
        <v>27</v>
      </c>
      <c r="P897">
        <f t="shared" si="93"/>
        <v>1</v>
      </c>
      <c r="Q897" t="str">
        <f t="shared" si="94"/>
        <v>M</v>
      </c>
      <c r="R897">
        <f t="shared" si="95"/>
        <v>1</v>
      </c>
      <c r="S897">
        <f t="shared" si="96"/>
        <v>1</v>
      </c>
      <c r="T897" t="s">
        <v>1754</v>
      </c>
      <c r="U897" t="str">
        <f>VLOOKUP(T897,Cleaning_title!$A$1:$B$20,2,)</f>
        <v>Mr</v>
      </c>
      <c r="V897" t="str">
        <f t="shared" si="97"/>
        <v xml:space="preserve">xxx </v>
      </c>
      <c r="W897" t="str">
        <f t="shared" si="98"/>
        <v xml:space="preserve">xxx </v>
      </c>
      <c r="X897" t="str">
        <f>VLOOKUP(W897,Cleaned_Ticket!$L$1:$M$37,2,FALSE)</f>
        <v xml:space="preserve">xxx </v>
      </c>
    </row>
    <row r="898" spans="1:24" x14ac:dyDescent="0.2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92"/>
        <v>S</v>
      </c>
      <c r="N898">
        <f>IF(J898="",MEDIAN(Fare),J898)</f>
        <v>12.2875</v>
      </c>
      <c r="O898" s="4">
        <f>IF(F898="",SUMIFS(Ave_Age,Pclass_Age,C898,Sex_Age,E898),F898)</f>
        <v>22</v>
      </c>
      <c r="P898">
        <f t="shared" si="93"/>
        <v>0</v>
      </c>
      <c r="Q898" t="str">
        <f t="shared" si="94"/>
        <v>M</v>
      </c>
      <c r="R898">
        <f t="shared" si="95"/>
        <v>3</v>
      </c>
      <c r="S898">
        <f t="shared" si="96"/>
        <v>0</v>
      </c>
      <c r="T898" t="s">
        <v>1755</v>
      </c>
      <c r="U898" t="str">
        <f>VLOOKUP(T898,Cleaning_title!$A$1:$B$20,2,)</f>
        <v>Mrs</v>
      </c>
      <c r="V898" t="str">
        <f t="shared" si="97"/>
        <v xml:space="preserve">xxx </v>
      </c>
      <c r="W898" t="str">
        <f t="shared" si="98"/>
        <v xml:space="preserve">xxx </v>
      </c>
      <c r="X898" t="str">
        <f>VLOOKUP(W898,Cleaned_Ticket!$L$1:$M$37,2,FALSE)</f>
        <v xml:space="preserve">xxx </v>
      </c>
    </row>
    <row r="899" spans="1:24" x14ac:dyDescent="0.2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92"/>
        <v>S</v>
      </c>
      <c r="N899">
        <f>IF(J899="",MEDIAN(Fare),J899)</f>
        <v>9.2249999999999996</v>
      </c>
      <c r="O899" s="4">
        <f>IF(F899="",SUMIFS(Ave_Age,Pclass_Age,C899,Sex_Age,E899),F899)</f>
        <v>14</v>
      </c>
      <c r="P899">
        <f t="shared" si="93"/>
        <v>1</v>
      </c>
      <c r="Q899" t="str">
        <f t="shared" si="94"/>
        <v>M</v>
      </c>
      <c r="R899">
        <f t="shared" si="95"/>
        <v>1</v>
      </c>
      <c r="S899">
        <f t="shared" si="96"/>
        <v>1</v>
      </c>
      <c r="T899" t="s">
        <v>1754</v>
      </c>
      <c r="U899" t="str">
        <f>VLOOKUP(T899,Cleaning_title!$A$1:$B$20,2,)</f>
        <v>Mr</v>
      </c>
      <c r="V899" t="str">
        <f t="shared" si="97"/>
        <v xml:space="preserve">xxx </v>
      </c>
      <c r="W899" t="str">
        <f t="shared" si="98"/>
        <v xml:space="preserve">xxx </v>
      </c>
      <c r="X899" t="str">
        <f>VLOOKUP(W899,Cleaned_Ticket!$L$1:$M$37,2,FALSE)</f>
        <v xml:space="preserve">xxx </v>
      </c>
    </row>
    <row r="900" spans="1:24" x14ac:dyDescent="0.2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99">IF(L900="","S",L900)</f>
        <v>Q</v>
      </c>
      <c r="N900">
        <f>IF(J900="",MEDIAN(Fare),J900)</f>
        <v>7.6292</v>
      </c>
      <c r="O900" s="4">
        <f>IF(F900="",SUMIFS(Ave_Age,Pclass_Age,C900,Sex_Age,E900),F900)</f>
        <v>30</v>
      </c>
      <c r="P900">
        <f t="shared" ref="P900:P963" si="100">IF(E900="male",1,0)</f>
        <v>0</v>
      </c>
      <c r="Q900" t="str">
        <f t="shared" ref="Q900:Q963" si="101">IF(K900="","M",LEFT(K900,1))</f>
        <v>M</v>
      </c>
      <c r="R900">
        <f t="shared" ref="R900:R963" si="102">G900+H900+1</f>
        <v>1</v>
      </c>
      <c r="S900">
        <f t="shared" ref="S900:S963" si="103">IF(R900=1,1,0)</f>
        <v>1</v>
      </c>
      <c r="T900" t="s">
        <v>1756</v>
      </c>
      <c r="U900" t="str">
        <f>VLOOKUP(T900,Cleaning_title!$A$1:$B$20,2,)</f>
        <v>Miss</v>
      </c>
      <c r="V900" t="str">
        <f t="shared" ref="V900:V963" si="104">IF(ISNUMBER(I900),"xxx ",SUBSTITUTE(SUBSTITUTE(I900,"/",""),".",""))</f>
        <v xml:space="preserve">xxx </v>
      </c>
      <c r="W900" t="str">
        <f t="shared" ref="W900:W963" si="105">LEFT(V900,FIND(" ",V900))</f>
        <v xml:space="preserve">xxx </v>
      </c>
      <c r="X900" t="str">
        <f>VLOOKUP(W900,Cleaned_Ticket!$L$1:$M$37,2,FALSE)</f>
        <v xml:space="preserve">xxx </v>
      </c>
    </row>
    <row r="901" spans="1:24" x14ac:dyDescent="0.2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99"/>
        <v>S</v>
      </c>
      <c r="N901">
        <f>IF(J901="",MEDIAN(Fare),J901)</f>
        <v>29</v>
      </c>
      <c r="O901" s="4">
        <f>IF(F901="",SUMIFS(Ave_Age,Pclass_Age,C901,Sex_Age,E901),F901)</f>
        <v>26</v>
      </c>
      <c r="P901">
        <f t="shared" si="100"/>
        <v>1</v>
      </c>
      <c r="Q901" t="str">
        <f t="shared" si="101"/>
        <v>M</v>
      </c>
      <c r="R901">
        <f t="shared" si="102"/>
        <v>3</v>
      </c>
      <c r="S901">
        <f t="shared" si="103"/>
        <v>0</v>
      </c>
      <c r="T901" t="s">
        <v>1754</v>
      </c>
      <c r="U901" t="str">
        <f>VLOOKUP(T901,Cleaning_title!$A$1:$B$20,2,)</f>
        <v>Mr</v>
      </c>
      <c r="V901" t="str">
        <f t="shared" si="104"/>
        <v xml:space="preserve">xxx </v>
      </c>
      <c r="W901" t="str">
        <f t="shared" si="105"/>
        <v xml:space="preserve">xxx </v>
      </c>
      <c r="X901" t="str">
        <f>VLOOKUP(W901,Cleaned_Ticket!$L$1:$M$37,2,FALSE)</f>
        <v xml:space="preserve">xxx </v>
      </c>
    </row>
    <row r="902" spans="1:24" x14ac:dyDescent="0.2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99"/>
        <v>C</v>
      </c>
      <c r="N902">
        <f>IF(J902="",MEDIAN(Fare),J902)</f>
        <v>7.2291999999999996</v>
      </c>
      <c r="O902" s="4">
        <f>IF(F902="",SUMIFS(Ave_Age,Pclass_Age,C902,Sex_Age,E902),F902)</f>
        <v>18</v>
      </c>
      <c r="P902">
        <f t="shared" si="100"/>
        <v>0</v>
      </c>
      <c r="Q902" t="str">
        <f t="shared" si="101"/>
        <v>M</v>
      </c>
      <c r="R902">
        <f t="shared" si="102"/>
        <v>1</v>
      </c>
      <c r="S902">
        <f t="shared" si="103"/>
        <v>1</v>
      </c>
      <c r="T902" t="s">
        <v>1755</v>
      </c>
      <c r="U902" t="str">
        <f>VLOOKUP(T902,Cleaning_title!$A$1:$B$20,2,)</f>
        <v>Mrs</v>
      </c>
      <c r="V902" t="str">
        <f t="shared" si="104"/>
        <v xml:space="preserve">xxx </v>
      </c>
      <c r="W902" t="str">
        <f t="shared" si="105"/>
        <v xml:space="preserve">xxx </v>
      </c>
      <c r="X902" t="str">
        <f>VLOOKUP(W902,Cleaned_Ticket!$L$1:$M$37,2,FALSE)</f>
        <v xml:space="preserve">xxx </v>
      </c>
    </row>
    <row r="903" spans="1:24" x14ac:dyDescent="0.2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99"/>
        <v>S</v>
      </c>
      <c r="N903">
        <f>IF(J903="",MEDIAN(Fare),J903)</f>
        <v>24.15</v>
      </c>
      <c r="O903" s="4">
        <f>IF(F903="",SUMIFS(Ave_Age,Pclass_Age,C903,Sex_Age,E903),F903)</f>
        <v>21</v>
      </c>
      <c r="P903">
        <f t="shared" si="100"/>
        <v>1</v>
      </c>
      <c r="Q903" t="str">
        <f t="shared" si="101"/>
        <v>M</v>
      </c>
      <c r="R903">
        <f t="shared" si="102"/>
        <v>3</v>
      </c>
      <c r="S903">
        <f t="shared" si="103"/>
        <v>0</v>
      </c>
      <c r="T903" t="s">
        <v>1754</v>
      </c>
      <c r="U903" t="str">
        <f>VLOOKUP(T903,Cleaning_title!$A$1:$B$20,2,)</f>
        <v>Mr</v>
      </c>
      <c r="V903" t="str">
        <f t="shared" si="104"/>
        <v>A4 48871</v>
      </c>
      <c r="W903" t="str">
        <f t="shared" si="105"/>
        <v xml:space="preserve">A4 </v>
      </c>
      <c r="X903" t="str">
        <f>VLOOKUP(W903,Cleaned_Ticket!$L$1:$M$37,2,FALSE)</f>
        <v xml:space="preserve">A4 </v>
      </c>
    </row>
    <row r="904" spans="1:24" x14ac:dyDescent="0.2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99"/>
        <v>S</v>
      </c>
      <c r="N904">
        <f>IF(J904="",MEDIAN(Fare),J904)</f>
        <v>7.8958000000000004</v>
      </c>
      <c r="O904" s="4">
        <f>IF(F904="",SUMIFS(Ave_Age,Pclass_Age,C904,Sex_Age,E904),F904)</f>
        <v>25.962263610315187</v>
      </c>
      <c r="P904">
        <f t="shared" si="100"/>
        <v>1</v>
      </c>
      <c r="Q904" t="str">
        <f t="shared" si="101"/>
        <v>M</v>
      </c>
      <c r="R904">
        <f t="shared" si="102"/>
        <v>1</v>
      </c>
      <c r="S904">
        <f t="shared" si="103"/>
        <v>1</v>
      </c>
      <c r="T904" t="s">
        <v>1754</v>
      </c>
      <c r="U904" t="str">
        <f>VLOOKUP(T904,Cleaning_title!$A$1:$B$20,2,)</f>
        <v>Mr</v>
      </c>
      <c r="V904" t="str">
        <f t="shared" si="104"/>
        <v xml:space="preserve">xxx </v>
      </c>
      <c r="W904" t="str">
        <f t="shared" si="105"/>
        <v xml:space="preserve">xxx </v>
      </c>
      <c r="X904" t="str">
        <f>VLOOKUP(W904,Cleaned_Ticket!$L$1:$M$37,2,FALSE)</f>
        <v xml:space="preserve">xxx </v>
      </c>
    </row>
    <row r="905" spans="1:24" x14ac:dyDescent="0.2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99"/>
        <v>S</v>
      </c>
      <c r="N905">
        <f>IF(J905="",MEDIAN(Fare),J905)</f>
        <v>26</v>
      </c>
      <c r="O905" s="4">
        <f>IF(F905="",SUMIFS(Ave_Age,Pclass_Age,C905,Sex_Age,E905),F905)</f>
        <v>46</v>
      </c>
      <c r="P905">
        <f t="shared" si="100"/>
        <v>1</v>
      </c>
      <c r="Q905" t="str">
        <f t="shared" si="101"/>
        <v>M</v>
      </c>
      <c r="R905">
        <f t="shared" si="102"/>
        <v>1</v>
      </c>
      <c r="S905">
        <f t="shared" si="103"/>
        <v>1</v>
      </c>
      <c r="T905" t="s">
        <v>1754</v>
      </c>
      <c r="U905" t="str">
        <f>VLOOKUP(T905,Cleaning_title!$A$1:$B$20,2,)</f>
        <v>Mr</v>
      </c>
      <c r="V905" t="str">
        <f t="shared" si="104"/>
        <v xml:space="preserve">xxx </v>
      </c>
      <c r="W905" t="str">
        <f t="shared" si="105"/>
        <v xml:space="preserve">xxx </v>
      </c>
      <c r="X905" t="str">
        <f>VLOOKUP(W905,Cleaned_Ticket!$L$1:$M$37,2,FALSE)</f>
        <v xml:space="preserve">xxx </v>
      </c>
    </row>
    <row r="906" spans="1:24" x14ac:dyDescent="0.2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99"/>
        <v>S</v>
      </c>
      <c r="N906">
        <f>IF(J906="",MEDIAN(Fare),J906)</f>
        <v>82.2667</v>
      </c>
      <c r="O906" s="4">
        <f>IF(F906="",SUMIFS(Ave_Age,Pclass_Age,C906,Sex_Age,E906),F906)</f>
        <v>23</v>
      </c>
      <c r="P906">
        <f t="shared" si="100"/>
        <v>0</v>
      </c>
      <c r="Q906" t="str">
        <f t="shared" si="101"/>
        <v>B</v>
      </c>
      <c r="R906">
        <f t="shared" si="102"/>
        <v>2</v>
      </c>
      <c r="S906">
        <f t="shared" si="103"/>
        <v>0</v>
      </c>
      <c r="T906" t="s">
        <v>1755</v>
      </c>
      <c r="U906" t="str">
        <f>VLOOKUP(T906,Cleaning_title!$A$1:$B$20,2,)</f>
        <v>Mrs</v>
      </c>
      <c r="V906" t="str">
        <f t="shared" si="104"/>
        <v xml:space="preserve">xxx </v>
      </c>
      <c r="W906" t="str">
        <f t="shared" si="105"/>
        <v xml:space="preserve">xxx </v>
      </c>
      <c r="X906" t="str">
        <f>VLOOKUP(W906,Cleaned_Ticket!$L$1:$M$37,2,FALSE)</f>
        <v xml:space="preserve">xxx </v>
      </c>
    </row>
    <row r="907" spans="1:24" x14ac:dyDescent="0.2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99"/>
        <v>S</v>
      </c>
      <c r="N907">
        <f>IF(J907="",MEDIAN(Fare),J907)</f>
        <v>26</v>
      </c>
      <c r="O907" s="4">
        <f>IF(F907="",SUMIFS(Ave_Age,Pclass_Age,C907,Sex_Age,E907),F907)</f>
        <v>63</v>
      </c>
      <c r="P907">
        <f t="shared" si="100"/>
        <v>1</v>
      </c>
      <c r="Q907" t="str">
        <f t="shared" si="101"/>
        <v>M</v>
      </c>
      <c r="R907">
        <f t="shared" si="102"/>
        <v>2</v>
      </c>
      <c r="S907">
        <f t="shared" si="103"/>
        <v>0</v>
      </c>
      <c r="T907" t="s">
        <v>1754</v>
      </c>
      <c r="U907" t="str">
        <f>VLOOKUP(T907,Cleaning_title!$A$1:$B$20,2,)</f>
        <v>Mr</v>
      </c>
      <c r="V907" t="str">
        <f t="shared" si="104"/>
        <v xml:space="preserve">xxx </v>
      </c>
      <c r="W907" t="str">
        <f t="shared" si="105"/>
        <v xml:space="preserve">xxx </v>
      </c>
      <c r="X907" t="str">
        <f>VLOOKUP(W907,Cleaned_Ticket!$L$1:$M$37,2,FALSE)</f>
        <v xml:space="preserve">xxx </v>
      </c>
    </row>
    <row r="908" spans="1:24" x14ac:dyDescent="0.2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99"/>
        <v>S</v>
      </c>
      <c r="N908">
        <f>IF(J908="",MEDIAN(Fare),J908)</f>
        <v>61.174999999999997</v>
      </c>
      <c r="O908" s="4">
        <f>IF(F908="",SUMIFS(Ave_Age,Pclass_Age,C908,Sex_Age,E908),F908)</f>
        <v>47</v>
      </c>
      <c r="P908">
        <f t="shared" si="100"/>
        <v>0</v>
      </c>
      <c r="Q908" t="str">
        <f t="shared" si="101"/>
        <v>E</v>
      </c>
      <c r="R908">
        <f t="shared" si="102"/>
        <v>2</v>
      </c>
      <c r="S908">
        <f t="shared" si="103"/>
        <v>0</v>
      </c>
      <c r="T908" t="s">
        <v>1755</v>
      </c>
      <c r="U908" t="str">
        <f>VLOOKUP(T908,Cleaning_title!$A$1:$B$20,2,)</f>
        <v>Mrs</v>
      </c>
      <c r="V908" t="str">
        <f t="shared" si="104"/>
        <v>WEP 5734</v>
      </c>
      <c r="W908" t="str">
        <f t="shared" si="105"/>
        <v xml:space="preserve">WEP </v>
      </c>
      <c r="X908" t="str">
        <f>VLOOKUP(W908,Cleaned_Ticket!$L$1:$M$37,2,FALSE)</f>
        <v xml:space="preserve">WEP </v>
      </c>
    </row>
    <row r="909" spans="1:24" x14ac:dyDescent="0.2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99"/>
        <v>C</v>
      </c>
      <c r="N909">
        <f>IF(J909="",MEDIAN(Fare),J909)</f>
        <v>27.720800000000001</v>
      </c>
      <c r="O909" s="4">
        <f>IF(F909="",SUMIFS(Ave_Age,Pclass_Age,C909,Sex_Age,E909),F909)</f>
        <v>24</v>
      </c>
      <c r="P909">
        <f t="shared" si="100"/>
        <v>0</v>
      </c>
      <c r="Q909" t="str">
        <f t="shared" si="101"/>
        <v>M</v>
      </c>
      <c r="R909">
        <f t="shared" si="102"/>
        <v>2</v>
      </c>
      <c r="S909">
        <f t="shared" si="103"/>
        <v>0</v>
      </c>
      <c r="T909" t="s">
        <v>1755</v>
      </c>
      <c r="U909" t="str">
        <f>VLOOKUP(T909,Cleaning_title!$A$1:$B$20,2,)</f>
        <v>Mrs</v>
      </c>
      <c r="V909" t="str">
        <f t="shared" si="104"/>
        <v>SCPARIS 2167</v>
      </c>
      <c r="W909" t="str">
        <f t="shared" si="105"/>
        <v xml:space="preserve">SCPARIS </v>
      </c>
      <c r="X909" t="str">
        <f>VLOOKUP(W909,Cleaned_Ticket!$L$1:$M$37,2,FALSE)</f>
        <v xml:space="preserve">SCParis </v>
      </c>
    </row>
    <row r="910" spans="1:24" x14ac:dyDescent="0.2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99"/>
        <v>Q</v>
      </c>
      <c r="N910">
        <f>IF(J910="",MEDIAN(Fare),J910)</f>
        <v>12.35</v>
      </c>
      <c r="O910" s="4">
        <f>IF(F910="",SUMIFS(Ave_Age,Pclass_Age,C910,Sex_Age,E910),F910)</f>
        <v>35</v>
      </c>
      <c r="P910">
        <f t="shared" si="100"/>
        <v>1</v>
      </c>
      <c r="Q910" t="str">
        <f t="shared" si="101"/>
        <v>M</v>
      </c>
      <c r="R910">
        <f t="shared" si="102"/>
        <v>1</v>
      </c>
      <c r="S910">
        <f t="shared" si="103"/>
        <v>1</v>
      </c>
      <c r="T910" t="s">
        <v>1754</v>
      </c>
      <c r="U910" t="str">
        <f>VLOOKUP(T910,Cleaning_title!$A$1:$B$20,2,)</f>
        <v>Mr</v>
      </c>
      <c r="V910" t="str">
        <f t="shared" si="104"/>
        <v xml:space="preserve">xxx </v>
      </c>
      <c r="W910" t="str">
        <f t="shared" si="105"/>
        <v xml:space="preserve">xxx </v>
      </c>
      <c r="X910" t="str">
        <f>VLOOKUP(W910,Cleaned_Ticket!$L$1:$M$37,2,FALSE)</f>
        <v xml:space="preserve">xxx </v>
      </c>
    </row>
    <row r="911" spans="1:24" x14ac:dyDescent="0.2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99"/>
        <v>C</v>
      </c>
      <c r="N911">
        <f>IF(J911="",MEDIAN(Fare),J911)</f>
        <v>7.2249999999999996</v>
      </c>
      <c r="O911" s="4">
        <f>IF(F911="",SUMIFS(Ave_Age,Pclass_Age,C911,Sex_Age,E911),F911)</f>
        <v>21</v>
      </c>
      <c r="P911">
        <f t="shared" si="100"/>
        <v>1</v>
      </c>
      <c r="Q911" t="str">
        <f t="shared" si="101"/>
        <v>M</v>
      </c>
      <c r="R911">
        <f t="shared" si="102"/>
        <v>1</v>
      </c>
      <c r="S911">
        <f t="shared" si="103"/>
        <v>1</v>
      </c>
      <c r="T911" t="s">
        <v>1754</v>
      </c>
      <c r="U911" t="str">
        <f>VLOOKUP(T911,Cleaning_title!$A$1:$B$20,2,)</f>
        <v>Mr</v>
      </c>
      <c r="V911" t="str">
        <f t="shared" si="104"/>
        <v xml:space="preserve">xxx </v>
      </c>
      <c r="W911" t="str">
        <f t="shared" si="105"/>
        <v xml:space="preserve">xxx </v>
      </c>
      <c r="X911" t="str">
        <f>VLOOKUP(W911,Cleaned_Ticket!$L$1:$M$37,2,FALSE)</f>
        <v xml:space="preserve">xxx </v>
      </c>
    </row>
    <row r="912" spans="1:24" x14ac:dyDescent="0.2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99"/>
        <v>S</v>
      </c>
      <c r="N912">
        <f>IF(J912="",MEDIAN(Fare),J912)</f>
        <v>7.9249999999999998</v>
      </c>
      <c r="O912" s="4">
        <f>IF(F912="",SUMIFS(Ave_Age,Pclass_Age,C912,Sex_Age,E912),F912)</f>
        <v>27</v>
      </c>
      <c r="P912">
        <f t="shared" si="100"/>
        <v>0</v>
      </c>
      <c r="Q912" t="str">
        <f t="shared" si="101"/>
        <v>M</v>
      </c>
      <c r="R912">
        <f t="shared" si="102"/>
        <v>2</v>
      </c>
      <c r="S912">
        <f t="shared" si="103"/>
        <v>0</v>
      </c>
      <c r="T912" t="s">
        <v>1756</v>
      </c>
      <c r="U912" t="str">
        <f>VLOOKUP(T912,Cleaning_title!$A$1:$B$20,2,)</f>
        <v>Miss</v>
      </c>
      <c r="V912" t="str">
        <f t="shared" si="104"/>
        <v>STONO2 3101270</v>
      </c>
      <c r="W912" t="str">
        <f t="shared" si="105"/>
        <v xml:space="preserve">STONO2 </v>
      </c>
      <c r="X912" t="str">
        <f>VLOOKUP(W912,Cleaned_Ticket!$L$1:$M$37,2,FALSE)</f>
        <v xml:space="preserve">STONO2 </v>
      </c>
    </row>
    <row r="913" spans="1:24" x14ac:dyDescent="0.2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99"/>
        <v>C</v>
      </c>
      <c r="N913">
        <f>IF(J913="",MEDIAN(Fare),J913)</f>
        <v>7.2249999999999996</v>
      </c>
      <c r="O913" s="4">
        <f>IF(F913="",SUMIFS(Ave_Age,Pclass_Age,C913,Sex_Age,E913),F913)</f>
        <v>45</v>
      </c>
      <c r="P913">
        <f t="shared" si="100"/>
        <v>0</v>
      </c>
      <c r="Q913" t="str">
        <f t="shared" si="101"/>
        <v>M</v>
      </c>
      <c r="R913">
        <f t="shared" si="102"/>
        <v>1</v>
      </c>
      <c r="S913">
        <f t="shared" si="103"/>
        <v>1</v>
      </c>
      <c r="T913" t="s">
        <v>1755</v>
      </c>
      <c r="U913" t="str">
        <f>VLOOKUP(T913,Cleaning_title!$A$1:$B$20,2,)</f>
        <v>Mrs</v>
      </c>
      <c r="V913" t="str">
        <f t="shared" si="104"/>
        <v xml:space="preserve">xxx </v>
      </c>
      <c r="W913" t="str">
        <f t="shared" si="105"/>
        <v xml:space="preserve">xxx </v>
      </c>
      <c r="X913" t="str">
        <f>VLOOKUP(W913,Cleaned_Ticket!$L$1:$M$37,2,FALSE)</f>
        <v xml:space="preserve">xxx </v>
      </c>
    </row>
    <row r="914" spans="1:24" x14ac:dyDescent="0.2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99"/>
        <v>C</v>
      </c>
      <c r="N914">
        <f>IF(J914="",MEDIAN(Fare),J914)</f>
        <v>59.4</v>
      </c>
      <c r="O914" s="4">
        <f>IF(F914="",SUMIFS(Ave_Age,Pclass_Age,C914,Sex_Age,E914),F914)</f>
        <v>55</v>
      </c>
      <c r="P914">
        <f t="shared" si="100"/>
        <v>1</v>
      </c>
      <c r="Q914" t="str">
        <f t="shared" si="101"/>
        <v>M</v>
      </c>
      <c r="R914">
        <f t="shared" si="102"/>
        <v>2</v>
      </c>
      <c r="S914">
        <f t="shared" si="103"/>
        <v>0</v>
      </c>
      <c r="T914" t="s">
        <v>1754</v>
      </c>
      <c r="U914" t="str">
        <f>VLOOKUP(T914,Cleaning_title!$A$1:$B$20,2,)</f>
        <v>Mr</v>
      </c>
      <c r="V914" t="str">
        <f t="shared" si="104"/>
        <v>PC 17603</v>
      </c>
      <c r="W914" t="str">
        <f t="shared" si="105"/>
        <v xml:space="preserve">PC </v>
      </c>
      <c r="X914" t="str">
        <f>VLOOKUP(W914,Cleaned_Ticket!$L$1:$M$37,2,FALSE)</f>
        <v xml:space="preserve">PC </v>
      </c>
    </row>
    <row r="915" spans="1:24" x14ac:dyDescent="0.2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99"/>
        <v>S</v>
      </c>
      <c r="N915">
        <f>IF(J915="",MEDIAN(Fare),J915)</f>
        <v>3.1707999999999998</v>
      </c>
      <c r="O915" s="4">
        <f>IF(F915="",SUMIFS(Ave_Age,Pclass_Age,C915,Sex_Age,E915),F915)</f>
        <v>9</v>
      </c>
      <c r="P915">
        <f t="shared" si="100"/>
        <v>1</v>
      </c>
      <c r="Q915" t="str">
        <f t="shared" si="101"/>
        <v>M</v>
      </c>
      <c r="R915">
        <f t="shared" si="102"/>
        <v>2</v>
      </c>
      <c r="S915">
        <f t="shared" si="103"/>
        <v>0</v>
      </c>
      <c r="T915" t="s">
        <v>1757</v>
      </c>
      <c r="U915" t="str">
        <f>VLOOKUP(T915,Cleaning_title!$A$1:$B$20,2,)</f>
        <v>Master</v>
      </c>
      <c r="V915" t="str">
        <f t="shared" si="104"/>
        <v>C 17368</v>
      </c>
      <c r="W915" t="str">
        <f t="shared" si="105"/>
        <v xml:space="preserve">C </v>
      </c>
      <c r="X915" t="str">
        <f>VLOOKUP(W915,Cleaned_Ticket!$L$1:$M$37,2,FALSE)</f>
        <v xml:space="preserve">C </v>
      </c>
    </row>
    <row r="916" spans="1:24" x14ac:dyDescent="0.2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99"/>
        <v>S</v>
      </c>
      <c r="N916">
        <f>IF(J916="",MEDIAN(Fare),J916)</f>
        <v>31.683299999999999</v>
      </c>
      <c r="O916" s="4">
        <f>IF(F916="",SUMIFS(Ave_Age,Pclass_Age,C916,Sex_Age,E916),F916)</f>
        <v>37.037593984962406</v>
      </c>
      <c r="P916">
        <f t="shared" si="100"/>
        <v>0</v>
      </c>
      <c r="Q916" t="str">
        <f t="shared" si="101"/>
        <v>M</v>
      </c>
      <c r="R916">
        <f t="shared" si="102"/>
        <v>1</v>
      </c>
      <c r="S916">
        <f t="shared" si="103"/>
        <v>1</v>
      </c>
      <c r="T916" t="s">
        <v>1755</v>
      </c>
      <c r="U916" t="str">
        <f>VLOOKUP(T916,Cleaning_title!$A$1:$B$20,2,)</f>
        <v>Mrs</v>
      </c>
      <c r="V916" t="str">
        <f t="shared" si="104"/>
        <v>PC 17598</v>
      </c>
      <c r="W916" t="str">
        <f t="shared" si="105"/>
        <v xml:space="preserve">PC </v>
      </c>
      <c r="X916" t="str">
        <f>VLOOKUP(W916,Cleaned_Ticket!$L$1:$M$37,2,FALSE)</f>
        <v xml:space="preserve">PC </v>
      </c>
    </row>
    <row r="917" spans="1:24" x14ac:dyDescent="0.2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99"/>
        <v>C</v>
      </c>
      <c r="N917">
        <f>IF(J917="",MEDIAN(Fare),J917)</f>
        <v>61.379199999999997</v>
      </c>
      <c r="O917" s="4">
        <f>IF(F917="",SUMIFS(Ave_Age,Pclass_Age,C917,Sex_Age,E917),F917)</f>
        <v>21</v>
      </c>
      <c r="P917">
        <f t="shared" si="100"/>
        <v>1</v>
      </c>
      <c r="Q917" t="str">
        <f t="shared" si="101"/>
        <v>M</v>
      </c>
      <c r="R917">
        <f t="shared" si="102"/>
        <v>2</v>
      </c>
      <c r="S917">
        <f t="shared" si="103"/>
        <v>0</v>
      </c>
      <c r="T917" t="s">
        <v>1754</v>
      </c>
      <c r="U917" t="str">
        <f>VLOOKUP(T917,Cleaning_title!$A$1:$B$20,2,)</f>
        <v>Mr</v>
      </c>
      <c r="V917" t="str">
        <f t="shared" si="104"/>
        <v>PC 17597</v>
      </c>
      <c r="W917" t="str">
        <f t="shared" si="105"/>
        <v xml:space="preserve">PC </v>
      </c>
      <c r="X917" t="str">
        <f>VLOOKUP(W917,Cleaned_Ticket!$L$1:$M$37,2,FALSE)</f>
        <v xml:space="preserve">PC </v>
      </c>
    </row>
    <row r="918" spans="1:24" x14ac:dyDescent="0.2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99"/>
        <v>C</v>
      </c>
      <c r="N918">
        <f>IF(J918="",MEDIAN(Fare),J918)</f>
        <v>262.375</v>
      </c>
      <c r="O918" s="4">
        <f>IF(F918="",SUMIFS(Ave_Age,Pclass_Age,C918,Sex_Age,E918),F918)</f>
        <v>48</v>
      </c>
      <c r="P918">
        <f t="shared" si="100"/>
        <v>0</v>
      </c>
      <c r="Q918" t="str">
        <f t="shared" si="101"/>
        <v>B</v>
      </c>
      <c r="R918">
        <f t="shared" si="102"/>
        <v>5</v>
      </c>
      <c r="S918">
        <f t="shared" si="103"/>
        <v>0</v>
      </c>
      <c r="T918" t="s">
        <v>1755</v>
      </c>
      <c r="U918" t="str">
        <f>VLOOKUP(T918,Cleaning_title!$A$1:$B$20,2,)</f>
        <v>Mrs</v>
      </c>
      <c r="V918" t="str">
        <f t="shared" si="104"/>
        <v>PC 17608</v>
      </c>
      <c r="W918" t="str">
        <f t="shared" si="105"/>
        <v xml:space="preserve">PC </v>
      </c>
      <c r="X918" t="str">
        <f>VLOOKUP(W918,Cleaned_Ticket!$L$1:$M$37,2,FALSE)</f>
        <v xml:space="preserve">PC </v>
      </c>
    </row>
    <row r="919" spans="1:24" x14ac:dyDescent="0.2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99"/>
        <v>S</v>
      </c>
      <c r="N919">
        <f>IF(J919="",MEDIAN(Fare),J919)</f>
        <v>14.5</v>
      </c>
      <c r="O919" s="4">
        <f>IF(F919="",SUMIFS(Ave_Age,Pclass_Age,C919,Sex_Age,E919),F919)</f>
        <v>50</v>
      </c>
      <c r="P919">
        <f t="shared" si="100"/>
        <v>1</v>
      </c>
      <c r="Q919" t="str">
        <f t="shared" si="101"/>
        <v>M</v>
      </c>
      <c r="R919">
        <f t="shared" si="102"/>
        <v>2</v>
      </c>
      <c r="S919">
        <f t="shared" si="103"/>
        <v>0</v>
      </c>
      <c r="T919" t="s">
        <v>1754</v>
      </c>
      <c r="U919" t="str">
        <f>VLOOKUP(T919,Cleaning_title!$A$1:$B$20,2,)</f>
        <v>Mr</v>
      </c>
      <c r="V919" t="str">
        <f t="shared" si="104"/>
        <v>A5 3337</v>
      </c>
      <c r="W919" t="str">
        <f t="shared" si="105"/>
        <v xml:space="preserve">A5 </v>
      </c>
      <c r="X919" t="str">
        <f>VLOOKUP(W919,Cleaned_Ticket!$L$1:$M$37,2,FALSE)</f>
        <v xml:space="preserve">A5 </v>
      </c>
    </row>
    <row r="920" spans="1:24" x14ac:dyDescent="0.2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99"/>
        <v>C</v>
      </c>
      <c r="N920">
        <f>IF(J920="",MEDIAN(Fare),J920)</f>
        <v>61.979199999999999</v>
      </c>
      <c r="O920" s="4">
        <f>IF(F920="",SUMIFS(Ave_Age,Pclass_Age,C920,Sex_Age,E920),F920)</f>
        <v>22</v>
      </c>
      <c r="P920">
        <f t="shared" si="100"/>
        <v>0</v>
      </c>
      <c r="Q920" t="str">
        <f t="shared" si="101"/>
        <v>B</v>
      </c>
      <c r="R920">
        <f t="shared" si="102"/>
        <v>2</v>
      </c>
      <c r="S920">
        <f t="shared" si="103"/>
        <v>0</v>
      </c>
      <c r="T920" t="s">
        <v>1756</v>
      </c>
      <c r="U920" t="str">
        <f>VLOOKUP(T920,Cleaning_title!$A$1:$B$20,2,)</f>
        <v>Miss</v>
      </c>
      <c r="V920" t="str">
        <f t="shared" si="104"/>
        <v xml:space="preserve">xxx </v>
      </c>
      <c r="W920" t="str">
        <f t="shared" si="105"/>
        <v xml:space="preserve">xxx </v>
      </c>
      <c r="X920" t="str">
        <f>VLOOKUP(W920,Cleaned_Ticket!$L$1:$M$37,2,FALSE)</f>
        <v xml:space="preserve">xxx </v>
      </c>
    </row>
    <row r="921" spans="1:24" x14ac:dyDescent="0.2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99"/>
        <v>C</v>
      </c>
      <c r="N921">
        <f>IF(J921="",MEDIAN(Fare),J921)</f>
        <v>7.2249999999999996</v>
      </c>
      <c r="O921" s="4">
        <f>IF(F921="",SUMIFS(Ave_Age,Pclass_Age,C921,Sex_Age,E921),F921)</f>
        <v>22.5</v>
      </c>
      <c r="P921">
        <f t="shared" si="100"/>
        <v>1</v>
      </c>
      <c r="Q921" t="str">
        <f t="shared" si="101"/>
        <v>M</v>
      </c>
      <c r="R921">
        <f t="shared" si="102"/>
        <v>1</v>
      </c>
      <c r="S921">
        <f t="shared" si="103"/>
        <v>1</v>
      </c>
      <c r="T921" t="s">
        <v>1754</v>
      </c>
      <c r="U921" t="str">
        <f>VLOOKUP(T921,Cleaning_title!$A$1:$B$20,2,)</f>
        <v>Mr</v>
      </c>
      <c r="V921" t="str">
        <f t="shared" si="104"/>
        <v xml:space="preserve">xxx </v>
      </c>
      <c r="W921" t="str">
        <f t="shared" si="105"/>
        <v xml:space="preserve">xxx </v>
      </c>
      <c r="X921" t="str">
        <f>VLOOKUP(W921,Cleaned_Ticket!$L$1:$M$37,2,FALSE)</f>
        <v xml:space="preserve">xxx </v>
      </c>
    </row>
    <row r="922" spans="1:24" x14ac:dyDescent="0.2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99"/>
        <v>S</v>
      </c>
      <c r="N922">
        <f>IF(J922="",MEDIAN(Fare),J922)</f>
        <v>30.5</v>
      </c>
      <c r="O922" s="4">
        <f>IF(F922="",SUMIFS(Ave_Age,Pclass_Age,C922,Sex_Age,E922),F922)</f>
        <v>41</v>
      </c>
      <c r="P922">
        <f t="shared" si="100"/>
        <v>1</v>
      </c>
      <c r="Q922" t="str">
        <f t="shared" si="101"/>
        <v>A</v>
      </c>
      <c r="R922">
        <f t="shared" si="102"/>
        <v>1</v>
      </c>
      <c r="S922">
        <f t="shared" si="103"/>
        <v>1</v>
      </c>
      <c r="T922" t="s">
        <v>1754</v>
      </c>
      <c r="U922" t="str">
        <f>VLOOKUP(T922,Cleaning_title!$A$1:$B$20,2,)</f>
        <v>Mr</v>
      </c>
      <c r="V922" t="str">
        <f t="shared" si="104"/>
        <v xml:space="preserve">xxx </v>
      </c>
      <c r="W922" t="str">
        <f t="shared" si="105"/>
        <v xml:space="preserve">xxx </v>
      </c>
      <c r="X922" t="str">
        <f>VLOOKUP(W922,Cleaned_Ticket!$L$1:$M$37,2,FALSE)</f>
        <v xml:space="preserve">xxx </v>
      </c>
    </row>
    <row r="923" spans="1:24" x14ac:dyDescent="0.2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99"/>
        <v>C</v>
      </c>
      <c r="N923">
        <f>IF(J923="",MEDIAN(Fare),J923)</f>
        <v>21.679200000000002</v>
      </c>
      <c r="O923" s="4">
        <f>IF(F923="",SUMIFS(Ave_Age,Pclass_Age,C923,Sex_Age,E923),F923)</f>
        <v>25.962263610315187</v>
      </c>
      <c r="P923">
        <f t="shared" si="100"/>
        <v>1</v>
      </c>
      <c r="Q923" t="str">
        <f t="shared" si="101"/>
        <v>M</v>
      </c>
      <c r="R923">
        <f t="shared" si="102"/>
        <v>3</v>
      </c>
      <c r="S923">
        <f t="shared" si="103"/>
        <v>0</v>
      </c>
      <c r="T923" t="s">
        <v>1754</v>
      </c>
      <c r="U923" t="str">
        <f>VLOOKUP(T923,Cleaning_title!$A$1:$B$20,2,)</f>
        <v>Mr</v>
      </c>
      <c r="V923" t="str">
        <f t="shared" si="104"/>
        <v xml:space="preserve">xxx </v>
      </c>
      <c r="W923" t="str">
        <f t="shared" si="105"/>
        <v xml:space="preserve">xxx </v>
      </c>
      <c r="X923" t="str">
        <f>VLOOKUP(W923,Cleaned_Ticket!$L$1:$M$37,2,FALSE)</f>
        <v xml:space="preserve">xxx </v>
      </c>
    </row>
    <row r="924" spans="1:24" x14ac:dyDescent="0.2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99"/>
        <v>S</v>
      </c>
      <c r="N924">
        <f>IF(J924="",MEDIAN(Fare),J924)</f>
        <v>26</v>
      </c>
      <c r="O924" s="4">
        <f>IF(F924="",SUMIFS(Ave_Age,Pclass_Age,C924,Sex_Age,E924),F924)</f>
        <v>50</v>
      </c>
      <c r="P924">
        <f t="shared" si="100"/>
        <v>1</v>
      </c>
      <c r="Q924" t="str">
        <f t="shared" si="101"/>
        <v>M</v>
      </c>
      <c r="R924">
        <f t="shared" si="102"/>
        <v>2</v>
      </c>
      <c r="S924">
        <f t="shared" si="103"/>
        <v>0</v>
      </c>
      <c r="T924" t="s">
        <v>1754</v>
      </c>
      <c r="U924" t="str">
        <f>VLOOKUP(T924,Cleaning_title!$A$1:$B$20,2,)</f>
        <v>Mr</v>
      </c>
      <c r="V924" t="str">
        <f t="shared" si="104"/>
        <v>SCAH 3085</v>
      </c>
      <c r="W924" t="str">
        <f t="shared" si="105"/>
        <v xml:space="preserve">SCAH </v>
      </c>
      <c r="X924" t="str">
        <f>VLOOKUP(W924,Cleaned_Ticket!$L$1:$M$37,2,FALSE)</f>
        <v xml:space="preserve">SCAH </v>
      </c>
    </row>
    <row r="925" spans="1:24" x14ac:dyDescent="0.2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99"/>
        <v>S</v>
      </c>
      <c r="N925">
        <f>IF(J925="",MEDIAN(Fare),J925)</f>
        <v>31.5</v>
      </c>
      <c r="O925" s="4">
        <f>IF(F925="",SUMIFS(Ave_Age,Pclass_Age,C925,Sex_Age,E925),F925)</f>
        <v>24</v>
      </c>
      <c r="P925">
        <f t="shared" si="100"/>
        <v>1</v>
      </c>
      <c r="Q925" t="str">
        <f t="shared" si="101"/>
        <v>M</v>
      </c>
      <c r="R925">
        <f t="shared" si="102"/>
        <v>3</v>
      </c>
      <c r="S925">
        <f t="shared" si="103"/>
        <v>0</v>
      </c>
      <c r="T925" t="s">
        <v>1754</v>
      </c>
      <c r="U925" t="str">
        <f>VLOOKUP(T925,Cleaning_title!$A$1:$B$20,2,)</f>
        <v>Mr</v>
      </c>
      <c r="V925" t="str">
        <f t="shared" si="104"/>
        <v>CA 31029</v>
      </c>
      <c r="W925" t="str">
        <f t="shared" si="105"/>
        <v xml:space="preserve">CA </v>
      </c>
      <c r="X925" t="str">
        <f>VLOOKUP(W925,Cleaned_Ticket!$L$1:$M$37,2,FALSE)</f>
        <v xml:space="preserve">CA </v>
      </c>
    </row>
    <row r="926" spans="1:24" x14ac:dyDescent="0.2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99"/>
        <v>S</v>
      </c>
      <c r="N926">
        <f>IF(J926="",MEDIAN(Fare),J926)</f>
        <v>20.574999999999999</v>
      </c>
      <c r="O926" s="4">
        <f>IF(F926="",SUMIFS(Ave_Age,Pclass_Age,C926,Sex_Age,E926),F926)</f>
        <v>33</v>
      </c>
      <c r="P926">
        <f t="shared" si="100"/>
        <v>0</v>
      </c>
      <c r="Q926" t="str">
        <f t="shared" si="101"/>
        <v>M</v>
      </c>
      <c r="R926">
        <f t="shared" si="102"/>
        <v>4</v>
      </c>
      <c r="S926">
        <f t="shared" si="103"/>
        <v>0</v>
      </c>
      <c r="T926" t="s">
        <v>1755</v>
      </c>
      <c r="U926" t="str">
        <f>VLOOKUP(T926,Cleaning_title!$A$1:$B$20,2,)</f>
        <v>Mrs</v>
      </c>
      <c r="V926" t="str">
        <f t="shared" si="104"/>
        <v>CA 2315</v>
      </c>
      <c r="W926" t="str">
        <f t="shared" si="105"/>
        <v xml:space="preserve">CA </v>
      </c>
      <c r="X926" t="str">
        <f>VLOOKUP(W926,Cleaned_Ticket!$L$1:$M$37,2,FALSE)</f>
        <v xml:space="preserve">CA </v>
      </c>
    </row>
    <row r="927" spans="1:24" x14ac:dyDescent="0.2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99"/>
        <v>S</v>
      </c>
      <c r="N927">
        <f>IF(J927="",MEDIAN(Fare),J927)</f>
        <v>23.45</v>
      </c>
      <c r="O927" s="4">
        <f>IF(F927="",SUMIFS(Ave_Age,Pclass_Age,C927,Sex_Age,E927),F927)</f>
        <v>22.185328947368422</v>
      </c>
      <c r="P927">
        <f t="shared" si="100"/>
        <v>0</v>
      </c>
      <c r="Q927" t="str">
        <f t="shared" si="101"/>
        <v>M</v>
      </c>
      <c r="R927">
        <f t="shared" si="102"/>
        <v>4</v>
      </c>
      <c r="S927">
        <f t="shared" si="103"/>
        <v>0</v>
      </c>
      <c r="T927" t="s">
        <v>1755</v>
      </c>
      <c r="U927" t="str">
        <f>VLOOKUP(T927,Cleaning_title!$A$1:$B$20,2,)</f>
        <v>Mrs</v>
      </c>
      <c r="V927" t="str">
        <f t="shared" si="104"/>
        <v>WC 6607</v>
      </c>
      <c r="W927" t="str">
        <f t="shared" si="105"/>
        <v xml:space="preserve">WC </v>
      </c>
      <c r="X927" t="str">
        <f>VLOOKUP(W927,Cleaned_Ticket!$L$1:$M$37,2,FALSE)</f>
        <v xml:space="preserve">WC </v>
      </c>
    </row>
    <row r="928" spans="1:24" x14ac:dyDescent="0.2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99"/>
        <v>C</v>
      </c>
      <c r="N928">
        <f>IF(J928="",MEDIAN(Fare),J928)</f>
        <v>57.75</v>
      </c>
      <c r="O928" s="4">
        <f>IF(F928="",SUMIFS(Ave_Age,Pclass_Age,C928,Sex_Age,E928),F928)</f>
        <v>30</v>
      </c>
      <c r="P928">
        <f t="shared" si="100"/>
        <v>1</v>
      </c>
      <c r="Q928" t="str">
        <f t="shared" si="101"/>
        <v>C</v>
      </c>
      <c r="R928">
        <f t="shared" si="102"/>
        <v>2</v>
      </c>
      <c r="S928">
        <f t="shared" si="103"/>
        <v>0</v>
      </c>
      <c r="T928" t="s">
        <v>1754</v>
      </c>
      <c r="U928" t="str">
        <f>VLOOKUP(T928,Cleaning_title!$A$1:$B$20,2,)</f>
        <v>Mr</v>
      </c>
      <c r="V928" t="str">
        <f t="shared" si="104"/>
        <v xml:space="preserve">xxx </v>
      </c>
      <c r="W928" t="str">
        <f t="shared" si="105"/>
        <v xml:space="preserve">xxx </v>
      </c>
      <c r="X928" t="str">
        <f>VLOOKUP(W928,Cleaned_Ticket!$L$1:$M$37,2,FALSE)</f>
        <v xml:space="preserve">xxx </v>
      </c>
    </row>
    <row r="929" spans="1:24" x14ac:dyDescent="0.2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99"/>
        <v>C</v>
      </c>
      <c r="N929">
        <f>IF(J929="",MEDIAN(Fare),J929)</f>
        <v>7.2291999999999996</v>
      </c>
      <c r="O929" s="4">
        <f>IF(F929="",SUMIFS(Ave_Age,Pclass_Age,C929,Sex_Age,E929),F929)</f>
        <v>18.5</v>
      </c>
      <c r="P929">
        <f t="shared" si="100"/>
        <v>1</v>
      </c>
      <c r="Q929" t="str">
        <f t="shared" si="101"/>
        <v>M</v>
      </c>
      <c r="R929">
        <f t="shared" si="102"/>
        <v>1</v>
      </c>
      <c r="S929">
        <f t="shared" si="103"/>
        <v>1</v>
      </c>
      <c r="T929" t="s">
        <v>1754</v>
      </c>
      <c r="U929" t="str">
        <f>VLOOKUP(T929,Cleaning_title!$A$1:$B$20,2,)</f>
        <v>Mr</v>
      </c>
      <c r="V929" t="str">
        <f t="shared" si="104"/>
        <v xml:space="preserve">xxx </v>
      </c>
      <c r="W929" t="str">
        <f t="shared" si="105"/>
        <v xml:space="preserve">xxx </v>
      </c>
      <c r="X929" t="str">
        <f>VLOOKUP(W929,Cleaned_Ticket!$L$1:$M$37,2,FALSE)</f>
        <v xml:space="preserve">xxx </v>
      </c>
    </row>
    <row r="930" spans="1:24" x14ac:dyDescent="0.2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99"/>
        <v>S</v>
      </c>
      <c r="N930">
        <f>IF(J930="",MEDIAN(Fare),J930)</f>
        <v>8.0500000000000007</v>
      </c>
      <c r="O930" s="4">
        <f>IF(F930="",SUMIFS(Ave_Age,Pclass_Age,C930,Sex_Age,E930),F930)</f>
        <v>22.185328947368422</v>
      </c>
      <c r="P930">
        <f t="shared" si="100"/>
        <v>0</v>
      </c>
      <c r="Q930" t="str">
        <f t="shared" si="101"/>
        <v>M</v>
      </c>
      <c r="R930">
        <f t="shared" si="102"/>
        <v>1</v>
      </c>
      <c r="S930">
        <f t="shared" si="103"/>
        <v>1</v>
      </c>
      <c r="T930" t="s">
        <v>1756</v>
      </c>
      <c r="U930" t="str">
        <f>VLOOKUP(T930,Cleaning_title!$A$1:$B$20,2,)</f>
        <v>Miss</v>
      </c>
      <c r="V930" t="str">
        <f t="shared" si="104"/>
        <v xml:space="preserve">xxx </v>
      </c>
      <c r="W930" t="str">
        <f t="shared" si="105"/>
        <v xml:space="preserve">xxx </v>
      </c>
      <c r="X930" t="str">
        <f>VLOOKUP(W930,Cleaned_Ticket!$L$1:$M$37,2,FALSE)</f>
        <v xml:space="preserve">xxx </v>
      </c>
    </row>
    <row r="931" spans="1:24" x14ac:dyDescent="0.2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99"/>
        <v>S</v>
      </c>
      <c r="N931">
        <f>IF(J931="",MEDIAN(Fare),J931)</f>
        <v>8.6624999999999996</v>
      </c>
      <c r="O931" s="4">
        <f>IF(F931="",SUMIFS(Ave_Age,Pclass_Age,C931,Sex_Age,E931),F931)</f>
        <v>21</v>
      </c>
      <c r="P931">
        <f t="shared" si="100"/>
        <v>0</v>
      </c>
      <c r="Q931" t="str">
        <f t="shared" si="101"/>
        <v>M</v>
      </c>
      <c r="R931">
        <f t="shared" si="102"/>
        <v>1</v>
      </c>
      <c r="S931">
        <f t="shared" si="103"/>
        <v>1</v>
      </c>
      <c r="T931" t="s">
        <v>1756</v>
      </c>
      <c r="U931" t="str">
        <f>VLOOKUP(T931,Cleaning_title!$A$1:$B$20,2,)</f>
        <v>Miss</v>
      </c>
      <c r="V931" t="str">
        <f t="shared" si="104"/>
        <v xml:space="preserve">xxx </v>
      </c>
      <c r="W931" t="str">
        <f t="shared" si="105"/>
        <v xml:space="preserve">xxx </v>
      </c>
      <c r="X931" t="str">
        <f>VLOOKUP(W931,Cleaned_Ticket!$L$1:$M$37,2,FALSE)</f>
        <v xml:space="preserve">xxx </v>
      </c>
    </row>
    <row r="932" spans="1:24" x14ac:dyDescent="0.2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99"/>
        <v>S</v>
      </c>
      <c r="N932">
        <f>IF(J932="",MEDIAN(Fare),J932)</f>
        <v>9.5</v>
      </c>
      <c r="O932" s="4">
        <f>IF(F932="",SUMIFS(Ave_Age,Pclass_Age,C932,Sex_Age,E932),F932)</f>
        <v>25</v>
      </c>
      <c r="P932">
        <f t="shared" si="100"/>
        <v>1</v>
      </c>
      <c r="Q932" t="str">
        <f t="shared" si="101"/>
        <v>M</v>
      </c>
      <c r="R932">
        <f t="shared" si="102"/>
        <v>1</v>
      </c>
      <c r="S932">
        <f t="shared" si="103"/>
        <v>1</v>
      </c>
      <c r="T932" t="s">
        <v>1754</v>
      </c>
      <c r="U932" t="str">
        <f>VLOOKUP(T932,Cleaning_title!$A$1:$B$20,2,)</f>
        <v>Mr</v>
      </c>
      <c r="V932" t="str">
        <f t="shared" si="104"/>
        <v xml:space="preserve">xxx </v>
      </c>
      <c r="W932" t="str">
        <f t="shared" si="105"/>
        <v xml:space="preserve">xxx </v>
      </c>
      <c r="X932" t="str">
        <f>VLOOKUP(W932,Cleaned_Ticket!$L$1:$M$37,2,FALSE)</f>
        <v xml:space="preserve">xxx </v>
      </c>
    </row>
    <row r="933" spans="1:24" x14ac:dyDescent="0.2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99"/>
        <v>S</v>
      </c>
      <c r="N933">
        <f>IF(J933="",MEDIAN(Fare),J933)</f>
        <v>56.495800000000003</v>
      </c>
      <c r="O933" s="4">
        <f>IF(F933="",SUMIFS(Ave_Age,Pclass_Age,C933,Sex_Age,E933),F933)</f>
        <v>25.962263610315187</v>
      </c>
      <c r="P933">
        <f t="shared" si="100"/>
        <v>1</v>
      </c>
      <c r="Q933" t="str">
        <f t="shared" si="101"/>
        <v>M</v>
      </c>
      <c r="R933">
        <f t="shared" si="102"/>
        <v>1</v>
      </c>
      <c r="S933">
        <f t="shared" si="103"/>
        <v>1</v>
      </c>
      <c r="T933" t="s">
        <v>1754</v>
      </c>
      <c r="U933" t="str">
        <f>VLOOKUP(T933,Cleaning_title!$A$1:$B$20,2,)</f>
        <v>Mr</v>
      </c>
      <c r="V933" t="str">
        <f t="shared" si="104"/>
        <v xml:space="preserve">xxx </v>
      </c>
      <c r="W933" t="str">
        <f t="shared" si="105"/>
        <v xml:space="preserve">xxx </v>
      </c>
      <c r="X933" t="str">
        <f>VLOOKUP(W933,Cleaned_Ticket!$L$1:$M$37,2,FALSE)</f>
        <v xml:space="preserve">xxx </v>
      </c>
    </row>
    <row r="934" spans="1:24" x14ac:dyDescent="0.2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99"/>
        <v>C</v>
      </c>
      <c r="N934">
        <f>IF(J934="",MEDIAN(Fare),J934)</f>
        <v>13.416700000000001</v>
      </c>
      <c r="O934" s="4">
        <f>IF(F934="",SUMIFS(Ave_Age,Pclass_Age,C934,Sex_Age,E934),F934)</f>
        <v>39</v>
      </c>
      <c r="P934">
        <f t="shared" si="100"/>
        <v>1</v>
      </c>
      <c r="Q934" t="str">
        <f t="shared" si="101"/>
        <v>M</v>
      </c>
      <c r="R934">
        <f t="shared" si="102"/>
        <v>2</v>
      </c>
      <c r="S934">
        <f t="shared" si="103"/>
        <v>0</v>
      </c>
      <c r="T934" t="s">
        <v>1754</v>
      </c>
      <c r="U934" t="str">
        <f>VLOOKUP(T934,Cleaning_title!$A$1:$B$20,2,)</f>
        <v>Mr</v>
      </c>
      <c r="V934" t="str">
        <f t="shared" si="104"/>
        <v xml:space="preserve">xxx </v>
      </c>
      <c r="W934" t="str">
        <f t="shared" si="105"/>
        <v xml:space="preserve">xxx </v>
      </c>
      <c r="X934" t="str">
        <f>VLOOKUP(W934,Cleaned_Ticket!$L$1:$M$37,2,FALSE)</f>
        <v xml:space="preserve">xxx </v>
      </c>
    </row>
    <row r="935" spans="1:24" x14ac:dyDescent="0.2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99"/>
        <v>S</v>
      </c>
      <c r="N935">
        <f>IF(J935="",MEDIAN(Fare),J935)</f>
        <v>26.55</v>
      </c>
      <c r="O935" s="4">
        <f>IF(F935="",SUMIFS(Ave_Age,Pclass_Age,C935,Sex_Age,E935),F935)</f>
        <v>41.029271523178807</v>
      </c>
      <c r="P935">
        <f t="shared" si="100"/>
        <v>1</v>
      </c>
      <c r="Q935" t="str">
        <f t="shared" si="101"/>
        <v>D</v>
      </c>
      <c r="R935">
        <f t="shared" si="102"/>
        <v>1</v>
      </c>
      <c r="S935">
        <f t="shared" si="103"/>
        <v>1</v>
      </c>
      <c r="T935" t="s">
        <v>1754</v>
      </c>
      <c r="U935" t="str">
        <f>VLOOKUP(T935,Cleaning_title!$A$1:$B$20,2,)</f>
        <v>Mr</v>
      </c>
      <c r="V935" t="str">
        <f t="shared" si="104"/>
        <v xml:space="preserve">xxx </v>
      </c>
      <c r="W935" t="str">
        <f t="shared" si="105"/>
        <v xml:space="preserve">xxx </v>
      </c>
      <c r="X935" t="str">
        <f>VLOOKUP(W935,Cleaned_Ticket!$L$1:$M$37,2,FALSE)</f>
        <v xml:space="preserve">xxx </v>
      </c>
    </row>
    <row r="936" spans="1:24" x14ac:dyDescent="0.2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99"/>
        <v>S</v>
      </c>
      <c r="N936">
        <f>IF(J936="",MEDIAN(Fare),J936)</f>
        <v>7.85</v>
      </c>
      <c r="O936" s="4">
        <f>IF(F936="",SUMIFS(Ave_Age,Pclass_Age,C936,Sex_Age,E936),F936)</f>
        <v>41</v>
      </c>
      <c r="P936">
        <f t="shared" si="100"/>
        <v>1</v>
      </c>
      <c r="Q936" t="str">
        <f t="shared" si="101"/>
        <v>M</v>
      </c>
      <c r="R936">
        <f t="shared" si="102"/>
        <v>1</v>
      </c>
      <c r="S936">
        <f t="shared" si="103"/>
        <v>1</v>
      </c>
      <c r="T936" t="s">
        <v>1754</v>
      </c>
      <c r="U936" t="str">
        <f>VLOOKUP(T936,Cleaning_title!$A$1:$B$20,2,)</f>
        <v>Mr</v>
      </c>
      <c r="V936" t="str">
        <f t="shared" si="104"/>
        <v>SOTONOQ 3101263</v>
      </c>
      <c r="W936" t="str">
        <f t="shared" si="105"/>
        <v xml:space="preserve">SOTONOQ </v>
      </c>
      <c r="X936" t="str">
        <f>VLOOKUP(W936,Cleaned_Ticket!$L$1:$M$37,2,FALSE)</f>
        <v xml:space="preserve">SOTONOQ </v>
      </c>
    </row>
    <row r="937" spans="1:24" x14ac:dyDescent="0.2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99"/>
        <v>S</v>
      </c>
      <c r="N937">
        <f>IF(J937="",MEDIAN(Fare),J937)</f>
        <v>13</v>
      </c>
      <c r="O937" s="4">
        <f>IF(F937="",SUMIFS(Ave_Age,Pclass_Age,C937,Sex_Age,E937),F937)</f>
        <v>30</v>
      </c>
      <c r="P937">
        <f t="shared" si="100"/>
        <v>0</v>
      </c>
      <c r="Q937" t="str">
        <f t="shared" si="101"/>
        <v>M</v>
      </c>
      <c r="R937">
        <f t="shared" si="102"/>
        <v>1</v>
      </c>
      <c r="S937">
        <f t="shared" si="103"/>
        <v>1</v>
      </c>
      <c r="T937" t="s">
        <v>1755</v>
      </c>
      <c r="U937" t="str">
        <f>VLOOKUP(T937,Cleaning_title!$A$1:$B$20,2,)</f>
        <v>Mrs</v>
      </c>
      <c r="V937" t="str">
        <f t="shared" si="104"/>
        <v xml:space="preserve">xxx </v>
      </c>
      <c r="W937" t="str">
        <f t="shared" si="105"/>
        <v xml:space="preserve">xxx </v>
      </c>
      <c r="X937" t="str">
        <f>VLOOKUP(W937,Cleaned_Ticket!$L$1:$M$37,2,FALSE)</f>
        <v xml:space="preserve">xxx </v>
      </c>
    </row>
    <row r="938" spans="1:24" x14ac:dyDescent="0.2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99"/>
        <v>S</v>
      </c>
      <c r="N938">
        <f>IF(J938="",MEDIAN(Fare),J938)</f>
        <v>52.554200000000002</v>
      </c>
      <c r="O938" s="4">
        <f>IF(F938="",SUMIFS(Ave_Age,Pclass_Age,C938,Sex_Age,E938),F938)</f>
        <v>45</v>
      </c>
      <c r="P938">
        <f t="shared" si="100"/>
        <v>0</v>
      </c>
      <c r="Q938" t="str">
        <f t="shared" si="101"/>
        <v>D</v>
      </c>
      <c r="R938">
        <f t="shared" si="102"/>
        <v>2</v>
      </c>
      <c r="S938">
        <f t="shared" si="103"/>
        <v>0</v>
      </c>
      <c r="T938" t="s">
        <v>1755</v>
      </c>
      <c r="U938" t="str">
        <f>VLOOKUP(T938,Cleaning_title!$A$1:$B$20,2,)</f>
        <v>Mrs</v>
      </c>
      <c r="V938" t="str">
        <f t="shared" si="104"/>
        <v xml:space="preserve">xxx </v>
      </c>
      <c r="W938" t="str">
        <f t="shared" si="105"/>
        <v xml:space="preserve">xxx </v>
      </c>
      <c r="X938" t="str">
        <f>VLOOKUP(W938,Cleaned_Ticket!$L$1:$M$37,2,FALSE)</f>
        <v xml:space="preserve">xxx </v>
      </c>
    </row>
    <row r="939" spans="1:24" x14ac:dyDescent="0.2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99"/>
        <v>S</v>
      </c>
      <c r="N939">
        <f>IF(J939="",MEDIAN(Fare),J939)</f>
        <v>7.9249999999999998</v>
      </c>
      <c r="O939" s="4">
        <f>IF(F939="",SUMIFS(Ave_Age,Pclass_Age,C939,Sex_Age,E939),F939)</f>
        <v>25</v>
      </c>
      <c r="P939">
        <f t="shared" si="100"/>
        <v>1</v>
      </c>
      <c r="Q939" t="str">
        <f t="shared" si="101"/>
        <v>M</v>
      </c>
      <c r="R939">
        <f t="shared" si="102"/>
        <v>1</v>
      </c>
      <c r="S939">
        <f t="shared" si="103"/>
        <v>1</v>
      </c>
      <c r="T939" t="s">
        <v>1754</v>
      </c>
      <c r="U939" t="str">
        <f>VLOOKUP(T939,Cleaning_title!$A$1:$B$20,2,)</f>
        <v>Mr</v>
      </c>
      <c r="V939" t="str">
        <f t="shared" si="104"/>
        <v>STONO 2 3101291</v>
      </c>
      <c r="W939" t="str">
        <f t="shared" si="105"/>
        <v xml:space="preserve">STONO </v>
      </c>
      <c r="X939" t="str">
        <f>VLOOKUP(W939,Cleaned_Ticket!$L$1:$M$37,2,FALSE)</f>
        <v xml:space="preserve">STONO </v>
      </c>
    </row>
    <row r="940" spans="1:24" x14ac:dyDescent="0.2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99"/>
        <v>C</v>
      </c>
      <c r="N940">
        <f>IF(J940="",MEDIAN(Fare),J940)</f>
        <v>29.7</v>
      </c>
      <c r="O940" s="4">
        <f>IF(F940="",SUMIFS(Ave_Age,Pclass_Age,C940,Sex_Age,E940),F940)</f>
        <v>45</v>
      </c>
      <c r="P940">
        <f t="shared" si="100"/>
        <v>1</v>
      </c>
      <c r="Q940" t="str">
        <f t="shared" si="101"/>
        <v>A</v>
      </c>
      <c r="R940">
        <f t="shared" si="102"/>
        <v>1</v>
      </c>
      <c r="S940">
        <f t="shared" si="103"/>
        <v>1</v>
      </c>
      <c r="T940" t="s">
        <v>1754</v>
      </c>
      <c r="U940" t="str">
        <f>VLOOKUP(T940,Cleaning_title!$A$1:$B$20,2,)</f>
        <v>Mr</v>
      </c>
      <c r="V940" t="str">
        <f t="shared" si="104"/>
        <v>PC 17594</v>
      </c>
      <c r="W940" t="str">
        <f t="shared" si="105"/>
        <v xml:space="preserve">PC </v>
      </c>
      <c r="X940" t="str">
        <f>VLOOKUP(W940,Cleaned_Ticket!$L$1:$M$37,2,FALSE)</f>
        <v xml:space="preserve">PC </v>
      </c>
    </row>
    <row r="941" spans="1:24" x14ac:dyDescent="0.2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99"/>
        <v>Q</v>
      </c>
      <c r="N941">
        <f>IF(J941="",MEDIAN(Fare),J941)</f>
        <v>7.75</v>
      </c>
      <c r="O941" s="4">
        <f>IF(F941="",SUMIFS(Ave_Age,Pclass_Age,C941,Sex_Age,E941),F941)</f>
        <v>25.962263610315187</v>
      </c>
      <c r="P941">
        <f t="shared" si="100"/>
        <v>1</v>
      </c>
      <c r="Q941" t="str">
        <f t="shared" si="101"/>
        <v>M</v>
      </c>
      <c r="R941">
        <f t="shared" si="102"/>
        <v>1</v>
      </c>
      <c r="S941">
        <f t="shared" si="103"/>
        <v>1</v>
      </c>
      <c r="T941" t="s">
        <v>1754</v>
      </c>
      <c r="U941" t="str">
        <f>VLOOKUP(T941,Cleaning_title!$A$1:$B$20,2,)</f>
        <v>Mr</v>
      </c>
      <c r="V941" t="str">
        <f t="shared" si="104"/>
        <v xml:space="preserve">xxx </v>
      </c>
      <c r="W941" t="str">
        <f t="shared" si="105"/>
        <v xml:space="preserve">xxx </v>
      </c>
      <c r="X941" t="str">
        <f>VLOOKUP(W941,Cleaned_Ticket!$L$1:$M$37,2,FALSE)</f>
        <v xml:space="preserve">xxx </v>
      </c>
    </row>
    <row r="942" spans="1:24" x14ac:dyDescent="0.2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99"/>
        <v>C</v>
      </c>
      <c r="N942">
        <f>IF(J942="",MEDIAN(Fare),J942)</f>
        <v>76.291700000000006</v>
      </c>
      <c r="O942" s="4">
        <f>IF(F942="",SUMIFS(Ave_Age,Pclass_Age,C942,Sex_Age,E942),F942)</f>
        <v>60</v>
      </c>
      <c r="P942">
        <f t="shared" si="100"/>
        <v>0</v>
      </c>
      <c r="Q942" t="str">
        <f t="shared" si="101"/>
        <v>D</v>
      </c>
      <c r="R942">
        <f t="shared" si="102"/>
        <v>1</v>
      </c>
      <c r="S942">
        <f t="shared" si="103"/>
        <v>1</v>
      </c>
      <c r="T942" t="s">
        <v>1755</v>
      </c>
      <c r="U942" t="str">
        <f>VLOOKUP(T942,Cleaning_title!$A$1:$B$20,2,)</f>
        <v>Mrs</v>
      </c>
      <c r="V942" t="str">
        <f t="shared" si="104"/>
        <v xml:space="preserve">xxx </v>
      </c>
      <c r="W942" t="str">
        <f t="shared" si="105"/>
        <v xml:space="preserve">xxx </v>
      </c>
      <c r="X942" t="str">
        <f>VLOOKUP(W942,Cleaned_Ticket!$L$1:$M$37,2,FALSE)</f>
        <v xml:space="preserve">xxx </v>
      </c>
    </row>
    <row r="943" spans="1:24" x14ac:dyDescent="0.2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99"/>
        <v>S</v>
      </c>
      <c r="N943">
        <f>IF(J943="",MEDIAN(Fare),J943)</f>
        <v>15.9</v>
      </c>
      <c r="O943" s="4">
        <f>IF(F943="",SUMIFS(Ave_Age,Pclass_Age,C943,Sex_Age,E943),F943)</f>
        <v>36</v>
      </c>
      <c r="P943">
        <f t="shared" si="100"/>
        <v>0</v>
      </c>
      <c r="Q943" t="str">
        <f t="shared" si="101"/>
        <v>M</v>
      </c>
      <c r="R943">
        <f t="shared" si="102"/>
        <v>3</v>
      </c>
      <c r="S943">
        <f t="shared" si="103"/>
        <v>0</v>
      </c>
      <c r="T943" t="s">
        <v>1755</v>
      </c>
      <c r="U943" t="str">
        <f>VLOOKUP(T943,Cleaning_title!$A$1:$B$20,2,)</f>
        <v>Mrs</v>
      </c>
      <c r="V943" t="str">
        <f t="shared" si="104"/>
        <v>CA 37671</v>
      </c>
      <c r="W943" t="str">
        <f t="shared" si="105"/>
        <v xml:space="preserve">CA </v>
      </c>
      <c r="X943" t="str">
        <f>VLOOKUP(W943,Cleaned_Ticket!$L$1:$M$37,2,FALSE)</f>
        <v xml:space="preserve">CA </v>
      </c>
    </row>
    <row r="944" spans="1:24" x14ac:dyDescent="0.2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99"/>
        <v>S</v>
      </c>
      <c r="N944">
        <f>IF(J944="",MEDIAN(Fare),J944)</f>
        <v>60</v>
      </c>
      <c r="O944" s="4">
        <f>IF(F944="",SUMIFS(Ave_Age,Pclass_Age,C944,Sex_Age,E944),F944)</f>
        <v>24</v>
      </c>
      <c r="P944">
        <f t="shared" si="100"/>
        <v>1</v>
      </c>
      <c r="Q944" t="str">
        <f t="shared" si="101"/>
        <v>C</v>
      </c>
      <c r="R944">
        <f t="shared" si="102"/>
        <v>2</v>
      </c>
      <c r="S944">
        <f t="shared" si="103"/>
        <v>0</v>
      </c>
      <c r="T944" t="s">
        <v>1754</v>
      </c>
      <c r="U944" t="str">
        <f>VLOOKUP(T944,Cleaning_title!$A$1:$B$20,2,)</f>
        <v>Mr</v>
      </c>
      <c r="V944" t="str">
        <f t="shared" si="104"/>
        <v xml:space="preserve">xxx </v>
      </c>
      <c r="W944" t="str">
        <f t="shared" si="105"/>
        <v xml:space="preserve">xxx </v>
      </c>
      <c r="X944" t="str">
        <f>VLOOKUP(W944,Cleaned_Ticket!$L$1:$M$37,2,FALSE)</f>
        <v xml:space="preserve">xxx </v>
      </c>
    </row>
    <row r="945" spans="1:24" x14ac:dyDescent="0.2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99"/>
        <v>C</v>
      </c>
      <c r="N945">
        <f>IF(J945="",MEDIAN(Fare),J945)</f>
        <v>15.033300000000001</v>
      </c>
      <c r="O945" s="4">
        <f>IF(F945="",SUMIFS(Ave_Age,Pclass_Age,C945,Sex_Age,E945),F945)</f>
        <v>27</v>
      </c>
      <c r="P945">
        <f t="shared" si="100"/>
        <v>1</v>
      </c>
      <c r="Q945" t="str">
        <f t="shared" si="101"/>
        <v>M</v>
      </c>
      <c r="R945">
        <f t="shared" si="102"/>
        <v>1</v>
      </c>
      <c r="S945">
        <f t="shared" si="103"/>
        <v>1</v>
      </c>
      <c r="T945" t="s">
        <v>1754</v>
      </c>
      <c r="U945" t="str">
        <f>VLOOKUP(T945,Cleaning_title!$A$1:$B$20,2,)</f>
        <v>Mr</v>
      </c>
      <c r="V945" t="str">
        <f t="shared" si="104"/>
        <v>SCPARIS 2168</v>
      </c>
      <c r="W945" t="str">
        <f t="shared" si="105"/>
        <v xml:space="preserve">SCPARIS </v>
      </c>
      <c r="X945" t="str">
        <f>VLOOKUP(W945,Cleaned_Ticket!$L$1:$M$37,2,FALSE)</f>
        <v xml:space="preserve">SCParis </v>
      </c>
    </row>
    <row r="946" spans="1:24" x14ac:dyDescent="0.2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99"/>
        <v>S</v>
      </c>
      <c r="N946">
        <f>IF(J946="",MEDIAN(Fare),J946)</f>
        <v>23</v>
      </c>
      <c r="O946" s="4">
        <f>IF(F946="",SUMIFS(Ave_Age,Pclass_Age,C946,Sex_Age,E946),F946)</f>
        <v>20</v>
      </c>
      <c r="P946">
        <f t="shared" si="100"/>
        <v>0</v>
      </c>
      <c r="Q946" t="str">
        <f t="shared" si="101"/>
        <v>M</v>
      </c>
      <c r="R946">
        <f t="shared" si="102"/>
        <v>4</v>
      </c>
      <c r="S946">
        <f t="shared" si="103"/>
        <v>0</v>
      </c>
      <c r="T946" t="s">
        <v>1756</v>
      </c>
      <c r="U946" t="str">
        <f>VLOOKUP(T946,Cleaning_title!$A$1:$B$20,2,)</f>
        <v>Miss</v>
      </c>
      <c r="V946" t="str">
        <f t="shared" si="104"/>
        <v xml:space="preserve">xxx </v>
      </c>
      <c r="W946" t="str">
        <f t="shared" si="105"/>
        <v xml:space="preserve">xxx </v>
      </c>
      <c r="X946" t="str">
        <f>VLOOKUP(W946,Cleaned_Ticket!$L$1:$M$37,2,FALSE)</f>
        <v xml:space="preserve">xxx </v>
      </c>
    </row>
    <row r="947" spans="1:24" x14ac:dyDescent="0.2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99"/>
        <v>S</v>
      </c>
      <c r="N947">
        <f>IF(J947="",MEDIAN(Fare),J947)</f>
        <v>263</v>
      </c>
      <c r="O947" s="4">
        <f>IF(F947="",SUMIFS(Ave_Age,Pclass_Age,C947,Sex_Age,E947),F947)</f>
        <v>28</v>
      </c>
      <c r="P947">
        <f t="shared" si="100"/>
        <v>0</v>
      </c>
      <c r="Q947" t="str">
        <f t="shared" si="101"/>
        <v>C</v>
      </c>
      <c r="R947">
        <f t="shared" si="102"/>
        <v>6</v>
      </c>
      <c r="S947">
        <f t="shared" si="103"/>
        <v>0</v>
      </c>
      <c r="T947" t="s">
        <v>1756</v>
      </c>
      <c r="U947" t="str">
        <f>VLOOKUP(T947,Cleaning_title!$A$1:$B$20,2,)</f>
        <v>Miss</v>
      </c>
      <c r="V947" t="str">
        <f t="shared" si="104"/>
        <v xml:space="preserve">xxx </v>
      </c>
      <c r="W947" t="str">
        <f t="shared" si="105"/>
        <v xml:space="preserve">xxx </v>
      </c>
      <c r="X947" t="str">
        <f>VLOOKUP(W947,Cleaned_Ticket!$L$1:$M$37,2,FALSE)</f>
        <v xml:space="preserve">xxx </v>
      </c>
    </row>
    <row r="948" spans="1:24" x14ac:dyDescent="0.2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99"/>
        <v>C</v>
      </c>
      <c r="N948">
        <f>IF(J948="",MEDIAN(Fare),J948)</f>
        <v>15.5792</v>
      </c>
      <c r="O948" s="4">
        <f>IF(F948="",SUMIFS(Ave_Age,Pclass_Age,C948,Sex_Age,E948),F948)</f>
        <v>30.815379746835443</v>
      </c>
      <c r="P948">
        <f t="shared" si="100"/>
        <v>1</v>
      </c>
      <c r="Q948" t="str">
        <f t="shared" si="101"/>
        <v>M</v>
      </c>
      <c r="R948">
        <f t="shared" si="102"/>
        <v>1</v>
      </c>
      <c r="S948">
        <f t="shared" si="103"/>
        <v>1</v>
      </c>
      <c r="T948" t="s">
        <v>1754</v>
      </c>
      <c r="U948" t="str">
        <f>VLOOKUP(T948,Cleaning_title!$A$1:$B$20,2,)</f>
        <v>Mr</v>
      </c>
      <c r="V948" t="str">
        <f t="shared" si="104"/>
        <v>SCA3 2861</v>
      </c>
      <c r="W948" t="str">
        <f t="shared" si="105"/>
        <v xml:space="preserve">SCA3 </v>
      </c>
      <c r="X948" t="str">
        <f>VLOOKUP(W948,Cleaned_Ticket!$L$1:$M$37,2,FALSE)</f>
        <v>Single</v>
      </c>
    </row>
    <row r="949" spans="1:24" x14ac:dyDescent="0.2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99"/>
        <v>Q</v>
      </c>
      <c r="N949">
        <f>IF(J949="",MEDIAN(Fare),J949)</f>
        <v>29.125</v>
      </c>
      <c r="O949" s="4">
        <f>IF(F949="",SUMIFS(Ave_Age,Pclass_Age,C949,Sex_Age,E949),F949)</f>
        <v>10</v>
      </c>
      <c r="P949">
        <f t="shared" si="100"/>
        <v>1</v>
      </c>
      <c r="Q949" t="str">
        <f t="shared" si="101"/>
        <v>M</v>
      </c>
      <c r="R949">
        <f t="shared" si="102"/>
        <v>6</v>
      </c>
      <c r="S949">
        <f t="shared" si="103"/>
        <v>0</v>
      </c>
      <c r="T949" t="s">
        <v>1757</v>
      </c>
      <c r="U949" t="str">
        <f>VLOOKUP(T949,Cleaning_title!$A$1:$B$20,2,)</f>
        <v>Master</v>
      </c>
      <c r="V949" t="str">
        <f t="shared" si="104"/>
        <v xml:space="preserve">xxx </v>
      </c>
      <c r="W949" t="str">
        <f t="shared" si="105"/>
        <v xml:space="preserve">xxx </v>
      </c>
      <c r="X949" t="str">
        <f>VLOOKUP(W949,Cleaned_Ticket!$L$1:$M$37,2,FALSE)</f>
        <v xml:space="preserve">xxx </v>
      </c>
    </row>
    <row r="950" spans="1:24" x14ac:dyDescent="0.2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99"/>
        <v>S</v>
      </c>
      <c r="N950">
        <f>IF(J950="",MEDIAN(Fare),J950)</f>
        <v>7.8958000000000004</v>
      </c>
      <c r="O950" s="4">
        <f>IF(F950="",SUMIFS(Ave_Age,Pclass_Age,C950,Sex_Age,E950),F950)</f>
        <v>35</v>
      </c>
      <c r="P950">
        <f t="shared" si="100"/>
        <v>1</v>
      </c>
      <c r="Q950" t="str">
        <f t="shared" si="101"/>
        <v>M</v>
      </c>
      <c r="R950">
        <f t="shared" si="102"/>
        <v>1</v>
      </c>
      <c r="S950">
        <f t="shared" si="103"/>
        <v>1</v>
      </c>
      <c r="T950" t="s">
        <v>1754</v>
      </c>
      <c r="U950" t="str">
        <f>VLOOKUP(T950,Cleaning_title!$A$1:$B$20,2,)</f>
        <v>Mr</v>
      </c>
      <c r="V950" t="str">
        <f t="shared" si="104"/>
        <v xml:space="preserve">xxx </v>
      </c>
      <c r="W950" t="str">
        <f t="shared" si="105"/>
        <v xml:space="preserve">xxx </v>
      </c>
      <c r="X950" t="str">
        <f>VLOOKUP(W950,Cleaned_Ticket!$L$1:$M$37,2,FALSE)</f>
        <v xml:space="preserve">xxx </v>
      </c>
    </row>
    <row r="951" spans="1:24" x14ac:dyDescent="0.2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99"/>
        <v>S</v>
      </c>
      <c r="N951">
        <f>IF(J951="",MEDIAN(Fare),J951)</f>
        <v>7.65</v>
      </c>
      <c r="O951" s="4">
        <f>IF(F951="",SUMIFS(Ave_Age,Pclass_Age,C951,Sex_Age,E951),F951)</f>
        <v>25</v>
      </c>
      <c r="P951">
        <f t="shared" si="100"/>
        <v>1</v>
      </c>
      <c r="Q951" t="str">
        <f t="shared" si="101"/>
        <v>F</v>
      </c>
      <c r="R951">
        <f t="shared" si="102"/>
        <v>1</v>
      </c>
      <c r="S951">
        <f t="shared" si="103"/>
        <v>1</v>
      </c>
      <c r="T951" t="s">
        <v>1754</v>
      </c>
      <c r="U951" t="str">
        <f>VLOOKUP(T951,Cleaning_title!$A$1:$B$20,2,)</f>
        <v>Mr</v>
      </c>
      <c r="V951" t="str">
        <f t="shared" si="104"/>
        <v xml:space="preserve">xxx </v>
      </c>
      <c r="W951" t="str">
        <f t="shared" si="105"/>
        <v xml:space="preserve">xxx </v>
      </c>
      <c r="X951" t="str">
        <f>VLOOKUP(W951,Cleaned_Ticket!$L$1:$M$37,2,FALSE)</f>
        <v xml:space="preserve">xxx </v>
      </c>
    </row>
    <row r="952" spans="1:24" x14ac:dyDescent="0.2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99"/>
        <v>S</v>
      </c>
      <c r="N952">
        <f>IF(J952="",MEDIAN(Fare),J952)</f>
        <v>16.100000000000001</v>
      </c>
      <c r="O952" s="4">
        <f>IF(F952="",SUMIFS(Ave_Age,Pclass_Age,C952,Sex_Age,E952),F952)</f>
        <v>25.962263610315187</v>
      </c>
      <c r="P952">
        <f t="shared" si="100"/>
        <v>1</v>
      </c>
      <c r="Q952" t="str">
        <f t="shared" si="101"/>
        <v>M</v>
      </c>
      <c r="R952">
        <f t="shared" si="102"/>
        <v>2</v>
      </c>
      <c r="S952">
        <f t="shared" si="103"/>
        <v>0</v>
      </c>
      <c r="T952" t="s">
        <v>1754</v>
      </c>
      <c r="U952" t="str">
        <f>VLOOKUP(T952,Cleaning_title!$A$1:$B$20,2,)</f>
        <v>Mr</v>
      </c>
      <c r="V952" t="str">
        <f t="shared" si="104"/>
        <v xml:space="preserve">xxx </v>
      </c>
      <c r="W952" t="str">
        <f t="shared" si="105"/>
        <v xml:space="preserve">xxx </v>
      </c>
      <c r="X952" t="str">
        <f>VLOOKUP(W952,Cleaned_Ticket!$L$1:$M$37,2,FALSE)</f>
        <v xml:space="preserve">xxx </v>
      </c>
    </row>
    <row r="953" spans="1:24" x14ac:dyDescent="0.2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99"/>
        <v>C</v>
      </c>
      <c r="N953">
        <f>IF(J953="",MEDIAN(Fare),J953)</f>
        <v>262.375</v>
      </c>
      <c r="O953" s="4">
        <f>IF(F953="",SUMIFS(Ave_Age,Pclass_Age,C953,Sex_Age,E953),F953)</f>
        <v>36</v>
      </c>
      <c r="P953">
        <f t="shared" si="100"/>
        <v>0</v>
      </c>
      <c r="Q953" t="str">
        <f t="shared" si="101"/>
        <v>B</v>
      </c>
      <c r="R953">
        <f t="shared" si="102"/>
        <v>1</v>
      </c>
      <c r="S953">
        <f t="shared" si="103"/>
        <v>1</v>
      </c>
      <c r="T953" t="s">
        <v>1756</v>
      </c>
      <c r="U953" t="str">
        <f>VLOOKUP(T953,Cleaning_title!$A$1:$B$20,2,)</f>
        <v>Miss</v>
      </c>
      <c r="V953" t="str">
        <f t="shared" si="104"/>
        <v>PC 17608</v>
      </c>
      <c r="W953" t="str">
        <f t="shared" si="105"/>
        <v xml:space="preserve">PC </v>
      </c>
      <c r="X953" t="str">
        <f>VLOOKUP(W953,Cleaned_Ticket!$L$1:$M$37,2,FALSE)</f>
        <v xml:space="preserve">PC </v>
      </c>
    </row>
    <row r="954" spans="1:24" x14ac:dyDescent="0.2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99"/>
        <v>S</v>
      </c>
      <c r="N954">
        <f>IF(J954="",MEDIAN(Fare),J954)</f>
        <v>7.8958000000000004</v>
      </c>
      <c r="O954" s="4">
        <f>IF(F954="",SUMIFS(Ave_Age,Pclass_Age,C954,Sex_Age,E954),F954)</f>
        <v>17</v>
      </c>
      <c r="P954">
        <f t="shared" si="100"/>
        <v>1</v>
      </c>
      <c r="Q954" t="str">
        <f t="shared" si="101"/>
        <v>M</v>
      </c>
      <c r="R954">
        <f t="shared" si="102"/>
        <v>1</v>
      </c>
      <c r="S954">
        <f t="shared" si="103"/>
        <v>1</v>
      </c>
      <c r="T954" t="s">
        <v>1754</v>
      </c>
      <c r="U954" t="str">
        <f>VLOOKUP(T954,Cleaning_title!$A$1:$B$20,2,)</f>
        <v>Mr</v>
      </c>
      <c r="V954" t="str">
        <f t="shared" si="104"/>
        <v xml:space="preserve">xxx </v>
      </c>
      <c r="W954" t="str">
        <f t="shared" si="105"/>
        <v xml:space="preserve">xxx </v>
      </c>
      <c r="X954" t="str">
        <f>VLOOKUP(W954,Cleaned_Ticket!$L$1:$M$37,2,FALSE)</f>
        <v xml:space="preserve">xxx </v>
      </c>
    </row>
    <row r="955" spans="1:24" x14ac:dyDescent="0.2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99"/>
        <v>S</v>
      </c>
      <c r="N955">
        <f>IF(J955="",MEDIAN(Fare),J955)</f>
        <v>13.5</v>
      </c>
      <c r="O955" s="4">
        <f>IF(F955="",SUMIFS(Ave_Age,Pclass_Age,C955,Sex_Age,E955),F955)</f>
        <v>32</v>
      </c>
      <c r="P955">
        <f t="shared" si="100"/>
        <v>1</v>
      </c>
      <c r="Q955" t="str">
        <f t="shared" si="101"/>
        <v>M</v>
      </c>
      <c r="R955">
        <f t="shared" si="102"/>
        <v>1</v>
      </c>
      <c r="S955">
        <f t="shared" si="103"/>
        <v>1</v>
      </c>
      <c r="T955" t="s">
        <v>1754</v>
      </c>
      <c r="U955" t="str">
        <f>VLOOKUP(T955,Cleaning_title!$A$1:$B$20,2,)</f>
        <v>Mr</v>
      </c>
      <c r="V955" t="str">
        <f t="shared" si="104"/>
        <v xml:space="preserve">xxx </v>
      </c>
      <c r="W955" t="str">
        <f t="shared" si="105"/>
        <v xml:space="preserve">xxx </v>
      </c>
      <c r="X955" t="str">
        <f>VLOOKUP(W955,Cleaned_Ticket!$L$1:$M$37,2,FALSE)</f>
        <v xml:space="preserve">xxx </v>
      </c>
    </row>
    <row r="956" spans="1:24" x14ac:dyDescent="0.2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99"/>
        <v>S</v>
      </c>
      <c r="N956">
        <f>IF(J956="",MEDIAN(Fare),J956)</f>
        <v>7.75</v>
      </c>
      <c r="O956" s="4">
        <f>IF(F956="",SUMIFS(Ave_Age,Pclass_Age,C956,Sex_Age,E956),F956)</f>
        <v>18</v>
      </c>
      <c r="P956">
        <f t="shared" si="100"/>
        <v>1</v>
      </c>
      <c r="Q956" t="str">
        <f t="shared" si="101"/>
        <v>M</v>
      </c>
      <c r="R956">
        <f t="shared" si="102"/>
        <v>1</v>
      </c>
      <c r="S956">
        <f t="shared" si="103"/>
        <v>1</v>
      </c>
      <c r="T956" t="s">
        <v>1754</v>
      </c>
      <c r="U956" t="str">
        <f>VLOOKUP(T956,Cleaning_title!$A$1:$B$20,2,)</f>
        <v>Mr</v>
      </c>
      <c r="V956" t="str">
        <f t="shared" si="104"/>
        <v xml:space="preserve">xxx </v>
      </c>
      <c r="W956" t="str">
        <f t="shared" si="105"/>
        <v xml:space="preserve">xxx </v>
      </c>
      <c r="X956" t="str">
        <f>VLOOKUP(W956,Cleaned_Ticket!$L$1:$M$37,2,FALSE)</f>
        <v xml:space="preserve">xxx </v>
      </c>
    </row>
    <row r="957" spans="1:24" x14ac:dyDescent="0.2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99"/>
        <v>Q</v>
      </c>
      <c r="N957">
        <f>IF(J957="",MEDIAN(Fare),J957)</f>
        <v>7.7249999999999996</v>
      </c>
      <c r="O957" s="4">
        <f>IF(F957="",SUMIFS(Ave_Age,Pclass_Age,C957,Sex_Age,E957),F957)</f>
        <v>22</v>
      </c>
      <c r="P957">
        <f t="shared" si="100"/>
        <v>0</v>
      </c>
      <c r="Q957" t="str">
        <f t="shared" si="101"/>
        <v>M</v>
      </c>
      <c r="R957">
        <f t="shared" si="102"/>
        <v>1</v>
      </c>
      <c r="S957">
        <f t="shared" si="103"/>
        <v>1</v>
      </c>
      <c r="T957" t="s">
        <v>1756</v>
      </c>
      <c r="U957" t="str">
        <f>VLOOKUP(T957,Cleaning_title!$A$1:$B$20,2,)</f>
        <v>Miss</v>
      </c>
      <c r="V957" t="str">
        <f t="shared" si="104"/>
        <v xml:space="preserve">xxx </v>
      </c>
      <c r="W957" t="str">
        <f t="shared" si="105"/>
        <v xml:space="preserve">xxx </v>
      </c>
      <c r="X957" t="str">
        <f>VLOOKUP(W957,Cleaned_Ticket!$L$1:$M$37,2,FALSE)</f>
        <v xml:space="preserve">xxx </v>
      </c>
    </row>
    <row r="958" spans="1:24" x14ac:dyDescent="0.2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99"/>
        <v>C</v>
      </c>
      <c r="N958">
        <f>IF(J958="",MEDIAN(Fare),J958)</f>
        <v>262.375</v>
      </c>
      <c r="O958" s="4">
        <f>IF(F958="",SUMIFS(Ave_Age,Pclass_Age,C958,Sex_Age,E958),F958)</f>
        <v>13</v>
      </c>
      <c r="P958">
        <f t="shared" si="100"/>
        <v>1</v>
      </c>
      <c r="Q958" t="str">
        <f t="shared" si="101"/>
        <v>B</v>
      </c>
      <c r="R958">
        <f t="shared" si="102"/>
        <v>5</v>
      </c>
      <c r="S958">
        <f t="shared" si="103"/>
        <v>0</v>
      </c>
      <c r="T958" t="s">
        <v>1757</v>
      </c>
      <c r="U958" t="str">
        <f>VLOOKUP(T958,Cleaning_title!$A$1:$B$20,2,)</f>
        <v>Master</v>
      </c>
      <c r="V958" t="str">
        <f t="shared" si="104"/>
        <v>PC 17608</v>
      </c>
      <c r="W958" t="str">
        <f t="shared" si="105"/>
        <v xml:space="preserve">PC </v>
      </c>
      <c r="X958" t="str">
        <f>VLOOKUP(W958,Cleaned_Ticket!$L$1:$M$37,2,FALSE)</f>
        <v xml:space="preserve">PC </v>
      </c>
    </row>
    <row r="959" spans="1:24" x14ac:dyDescent="0.2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99"/>
        <v>S</v>
      </c>
      <c r="N959">
        <f>IF(J959="",MEDIAN(Fare),J959)</f>
        <v>21</v>
      </c>
      <c r="O959" s="4">
        <f>IF(F959="",SUMIFS(Ave_Age,Pclass_Age,C959,Sex_Age,E959),F959)</f>
        <v>27.499223300970876</v>
      </c>
      <c r="P959">
        <f t="shared" si="100"/>
        <v>0</v>
      </c>
      <c r="Q959" t="str">
        <f t="shared" si="101"/>
        <v>M</v>
      </c>
      <c r="R959">
        <f t="shared" si="102"/>
        <v>1</v>
      </c>
      <c r="S959">
        <f t="shared" si="103"/>
        <v>1</v>
      </c>
      <c r="T959" t="s">
        <v>1755</v>
      </c>
      <c r="U959" t="str">
        <f>VLOOKUP(T959,Cleaning_title!$A$1:$B$20,2,)</f>
        <v>Mrs</v>
      </c>
      <c r="V959" t="str">
        <f t="shared" si="104"/>
        <v>FCC 13534</v>
      </c>
      <c r="W959" t="str">
        <f t="shared" si="105"/>
        <v xml:space="preserve">FCC </v>
      </c>
      <c r="X959" t="str">
        <f>VLOOKUP(W959,Cleaned_Ticket!$L$1:$M$37,2,FALSE)</f>
        <v xml:space="preserve">FCC </v>
      </c>
    </row>
    <row r="960" spans="1:24" x14ac:dyDescent="0.2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99"/>
        <v>Q</v>
      </c>
      <c r="N960">
        <f>IF(J960="",MEDIAN(Fare),J960)</f>
        <v>7.8792</v>
      </c>
      <c r="O960" s="4">
        <f>IF(F960="",SUMIFS(Ave_Age,Pclass_Age,C960,Sex_Age,E960),F960)</f>
        <v>18</v>
      </c>
      <c r="P960">
        <f t="shared" si="100"/>
        <v>0</v>
      </c>
      <c r="Q960" t="str">
        <f t="shared" si="101"/>
        <v>M</v>
      </c>
      <c r="R960">
        <f t="shared" si="102"/>
        <v>1</v>
      </c>
      <c r="S960">
        <f t="shared" si="103"/>
        <v>1</v>
      </c>
      <c r="T960" t="s">
        <v>1756</v>
      </c>
      <c r="U960" t="str">
        <f>VLOOKUP(T960,Cleaning_title!$A$1:$B$20,2,)</f>
        <v>Miss</v>
      </c>
      <c r="V960" t="str">
        <f t="shared" si="104"/>
        <v xml:space="preserve">xxx </v>
      </c>
      <c r="W960" t="str">
        <f t="shared" si="105"/>
        <v xml:space="preserve">xxx </v>
      </c>
      <c r="X960" t="str">
        <f>VLOOKUP(W960,Cleaned_Ticket!$L$1:$M$37,2,FALSE)</f>
        <v xml:space="preserve">xxx </v>
      </c>
    </row>
    <row r="961" spans="1:24" x14ac:dyDescent="0.2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99"/>
        <v>S</v>
      </c>
      <c r="N961">
        <f>IF(J961="",MEDIAN(Fare),J961)</f>
        <v>42.4</v>
      </c>
      <c r="O961" s="4">
        <f>IF(F961="",SUMIFS(Ave_Age,Pclass_Age,C961,Sex_Age,E961),F961)</f>
        <v>47</v>
      </c>
      <c r="P961">
        <f t="shared" si="100"/>
        <v>1</v>
      </c>
      <c r="Q961" t="str">
        <f t="shared" si="101"/>
        <v>M</v>
      </c>
      <c r="R961">
        <f t="shared" si="102"/>
        <v>1</v>
      </c>
      <c r="S961">
        <f t="shared" si="103"/>
        <v>1</v>
      </c>
      <c r="T961" t="s">
        <v>1754</v>
      </c>
      <c r="U961" t="str">
        <f>VLOOKUP(T961,Cleaning_title!$A$1:$B$20,2,)</f>
        <v>Mr</v>
      </c>
      <c r="V961" t="str">
        <f t="shared" si="104"/>
        <v xml:space="preserve">xxx </v>
      </c>
      <c r="W961" t="str">
        <f t="shared" si="105"/>
        <v xml:space="preserve">xxx </v>
      </c>
      <c r="X961" t="str">
        <f>VLOOKUP(W961,Cleaned_Ticket!$L$1:$M$37,2,FALSE)</f>
        <v xml:space="preserve">xxx </v>
      </c>
    </row>
    <row r="962" spans="1:24" x14ac:dyDescent="0.2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99"/>
        <v>C</v>
      </c>
      <c r="N962">
        <f>IF(J962="",MEDIAN(Fare),J962)</f>
        <v>28.537500000000001</v>
      </c>
      <c r="O962" s="4">
        <f>IF(F962="",SUMIFS(Ave_Age,Pclass_Age,C962,Sex_Age,E962),F962)</f>
        <v>31</v>
      </c>
      <c r="P962">
        <f t="shared" si="100"/>
        <v>1</v>
      </c>
      <c r="Q962" t="str">
        <f t="shared" si="101"/>
        <v>C</v>
      </c>
      <c r="R962">
        <f t="shared" si="102"/>
        <v>1</v>
      </c>
      <c r="S962">
        <f t="shared" si="103"/>
        <v>1</v>
      </c>
      <c r="T962" t="s">
        <v>1754</v>
      </c>
      <c r="U962" t="str">
        <f>VLOOKUP(T962,Cleaning_title!$A$1:$B$20,2,)</f>
        <v>Mr</v>
      </c>
      <c r="V962" t="str">
        <f t="shared" si="104"/>
        <v xml:space="preserve">xxx </v>
      </c>
      <c r="W962" t="str">
        <f t="shared" si="105"/>
        <v xml:space="preserve">xxx </v>
      </c>
      <c r="X962" t="str">
        <f>VLOOKUP(W962,Cleaned_Ticket!$L$1:$M$37,2,FALSE)</f>
        <v xml:space="preserve">xxx </v>
      </c>
    </row>
    <row r="963" spans="1:24" x14ac:dyDescent="0.2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99"/>
        <v>S</v>
      </c>
      <c r="N963">
        <f>IF(J963="",MEDIAN(Fare),J963)</f>
        <v>263</v>
      </c>
      <c r="O963" s="4">
        <f>IF(F963="",SUMIFS(Ave_Age,Pclass_Age,C963,Sex_Age,E963),F963)</f>
        <v>60</v>
      </c>
      <c r="P963">
        <f t="shared" si="100"/>
        <v>0</v>
      </c>
      <c r="Q963" t="str">
        <f t="shared" si="101"/>
        <v>C</v>
      </c>
      <c r="R963">
        <f t="shared" si="102"/>
        <v>6</v>
      </c>
      <c r="S963">
        <f t="shared" si="103"/>
        <v>0</v>
      </c>
      <c r="T963" t="s">
        <v>1755</v>
      </c>
      <c r="U963" t="str">
        <f>VLOOKUP(T963,Cleaning_title!$A$1:$B$20,2,)</f>
        <v>Mrs</v>
      </c>
      <c r="V963" t="str">
        <f t="shared" si="104"/>
        <v xml:space="preserve">xxx </v>
      </c>
      <c r="W963" t="str">
        <f t="shared" si="105"/>
        <v xml:space="preserve">xxx </v>
      </c>
      <c r="X963" t="str">
        <f>VLOOKUP(W963,Cleaned_Ticket!$L$1:$M$37,2,FALSE)</f>
        <v xml:space="preserve">xxx </v>
      </c>
    </row>
    <row r="964" spans="1:24" x14ac:dyDescent="0.2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06">IF(L964="","S",L964)</f>
        <v>Q</v>
      </c>
      <c r="N964">
        <f>IF(J964="",MEDIAN(Fare),J964)</f>
        <v>7.75</v>
      </c>
      <c r="O964" s="4">
        <f>IF(F964="",SUMIFS(Ave_Age,Pclass_Age,C964,Sex_Age,E964),F964)</f>
        <v>24</v>
      </c>
      <c r="P964">
        <f t="shared" ref="P964:P1027" si="107">IF(E964="male",1,0)</f>
        <v>0</v>
      </c>
      <c r="Q964" t="str">
        <f t="shared" ref="Q964:Q1027" si="108">IF(K964="","M",LEFT(K964,1))</f>
        <v>M</v>
      </c>
      <c r="R964">
        <f t="shared" ref="R964:R1027" si="109">G964+H964+1</f>
        <v>1</v>
      </c>
      <c r="S964">
        <f t="shared" ref="S964:S1027" si="110">IF(R964=1,1,0)</f>
        <v>1</v>
      </c>
      <c r="T964" t="s">
        <v>1756</v>
      </c>
      <c r="U964" t="str">
        <f>VLOOKUP(T964,Cleaning_title!$A$1:$B$20,2,)</f>
        <v>Miss</v>
      </c>
      <c r="V964" t="str">
        <f t="shared" ref="V964:V1027" si="111">IF(ISNUMBER(I964),"xxx ",SUBSTITUTE(SUBSTITUTE(I964,"/",""),".",""))</f>
        <v xml:space="preserve">xxx </v>
      </c>
      <c r="W964" t="str">
        <f t="shared" ref="W964:W1027" si="112">LEFT(V964,FIND(" ",V964))</f>
        <v xml:space="preserve">xxx </v>
      </c>
      <c r="X964" t="str">
        <f>VLOOKUP(W964,Cleaned_Ticket!$L$1:$M$37,2,FALSE)</f>
        <v xml:space="preserve">xxx </v>
      </c>
    </row>
    <row r="965" spans="1:24" x14ac:dyDescent="0.2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06"/>
        <v>S</v>
      </c>
      <c r="N965">
        <f>IF(J965="",MEDIAN(Fare),J965)</f>
        <v>7.8958000000000004</v>
      </c>
      <c r="O965" s="4">
        <f>IF(F965="",SUMIFS(Ave_Age,Pclass_Age,C965,Sex_Age,E965),F965)</f>
        <v>21</v>
      </c>
      <c r="P965">
        <f t="shared" si="107"/>
        <v>1</v>
      </c>
      <c r="Q965" t="str">
        <f t="shared" si="108"/>
        <v>M</v>
      </c>
      <c r="R965">
        <f t="shared" si="109"/>
        <v>1</v>
      </c>
      <c r="S965">
        <f t="shared" si="110"/>
        <v>1</v>
      </c>
      <c r="T965" t="s">
        <v>1754</v>
      </c>
      <c r="U965" t="str">
        <f>VLOOKUP(T965,Cleaning_title!$A$1:$B$20,2,)</f>
        <v>Mr</v>
      </c>
      <c r="V965" t="str">
        <f t="shared" si="111"/>
        <v xml:space="preserve">xxx </v>
      </c>
      <c r="W965" t="str">
        <f t="shared" si="112"/>
        <v xml:space="preserve">xxx </v>
      </c>
      <c r="X965" t="str">
        <f>VLOOKUP(W965,Cleaned_Ticket!$L$1:$M$37,2,FALSE)</f>
        <v xml:space="preserve">xxx </v>
      </c>
    </row>
    <row r="966" spans="1:24" x14ac:dyDescent="0.2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06"/>
        <v>S</v>
      </c>
      <c r="N966">
        <f>IF(J966="",MEDIAN(Fare),J966)</f>
        <v>7.9249999999999998</v>
      </c>
      <c r="O966" s="4">
        <f>IF(F966="",SUMIFS(Ave_Age,Pclass_Age,C966,Sex_Age,E966),F966)</f>
        <v>29</v>
      </c>
      <c r="P966">
        <f t="shared" si="107"/>
        <v>0</v>
      </c>
      <c r="Q966" t="str">
        <f t="shared" si="108"/>
        <v>M</v>
      </c>
      <c r="R966">
        <f t="shared" si="109"/>
        <v>1</v>
      </c>
      <c r="S966">
        <f t="shared" si="110"/>
        <v>1</v>
      </c>
      <c r="T966" t="s">
        <v>1756</v>
      </c>
      <c r="U966" t="str">
        <f>VLOOKUP(T966,Cleaning_title!$A$1:$B$20,2,)</f>
        <v>Miss</v>
      </c>
      <c r="V966" t="str">
        <f t="shared" si="111"/>
        <v xml:space="preserve">xxx </v>
      </c>
      <c r="W966" t="str">
        <f t="shared" si="112"/>
        <v xml:space="preserve">xxx </v>
      </c>
      <c r="X966" t="str">
        <f>VLOOKUP(W966,Cleaned_Ticket!$L$1:$M$37,2,FALSE)</f>
        <v xml:space="preserve">xxx </v>
      </c>
    </row>
    <row r="967" spans="1:24" x14ac:dyDescent="0.2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06"/>
        <v>C</v>
      </c>
      <c r="N967">
        <f>IF(J967="",MEDIAN(Fare),J967)</f>
        <v>27.720800000000001</v>
      </c>
      <c r="O967" s="4">
        <f>IF(F967="",SUMIFS(Ave_Age,Pclass_Age,C967,Sex_Age,E967),F967)</f>
        <v>28.5</v>
      </c>
      <c r="P967">
        <f t="shared" si="107"/>
        <v>1</v>
      </c>
      <c r="Q967" t="str">
        <f t="shared" si="108"/>
        <v>D</v>
      </c>
      <c r="R967">
        <f t="shared" si="109"/>
        <v>1</v>
      </c>
      <c r="S967">
        <f t="shared" si="110"/>
        <v>1</v>
      </c>
      <c r="T967" t="s">
        <v>1754</v>
      </c>
      <c r="U967" t="str">
        <f>VLOOKUP(T967,Cleaning_title!$A$1:$B$20,2,)</f>
        <v>Mr</v>
      </c>
      <c r="V967" t="str">
        <f t="shared" si="111"/>
        <v>PC 17562</v>
      </c>
      <c r="W967" t="str">
        <f t="shared" si="112"/>
        <v xml:space="preserve">PC </v>
      </c>
      <c r="X967" t="str">
        <f>VLOOKUP(W967,Cleaned_Ticket!$L$1:$M$37,2,FALSE)</f>
        <v xml:space="preserve">PC </v>
      </c>
    </row>
    <row r="968" spans="1:24" x14ac:dyDescent="0.2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06"/>
        <v>C</v>
      </c>
      <c r="N968">
        <f>IF(J968="",MEDIAN(Fare),J968)</f>
        <v>211.5</v>
      </c>
      <c r="O968" s="4">
        <f>IF(F968="",SUMIFS(Ave_Age,Pclass_Age,C968,Sex_Age,E968),F968)</f>
        <v>35</v>
      </c>
      <c r="P968">
        <f t="shared" si="107"/>
        <v>0</v>
      </c>
      <c r="Q968" t="str">
        <f t="shared" si="108"/>
        <v>C</v>
      </c>
      <c r="R968">
        <f t="shared" si="109"/>
        <v>1</v>
      </c>
      <c r="S968">
        <f t="shared" si="110"/>
        <v>1</v>
      </c>
      <c r="T968" t="s">
        <v>1756</v>
      </c>
      <c r="U968" t="str">
        <f>VLOOKUP(T968,Cleaning_title!$A$1:$B$20,2,)</f>
        <v>Miss</v>
      </c>
      <c r="V968" t="str">
        <f t="shared" si="111"/>
        <v xml:space="preserve">xxx </v>
      </c>
      <c r="W968" t="str">
        <f t="shared" si="112"/>
        <v xml:space="preserve">xxx </v>
      </c>
      <c r="X968" t="str">
        <f>VLOOKUP(W968,Cleaned_Ticket!$L$1:$M$37,2,FALSE)</f>
        <v xml:space="preserve">xxx </v>
      </c>
    </row>
    <row r="969" spans="1:24" x14ac:dyDescent="0.2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06"/>
        <v>C</v>
      </c>
      <c r="N969">
        <f>IF(J969="",MEDIAN(Fare),J969)</f>
        <v>211.5</v>
      </c>
      <c r="O969" s="4">
        <f>IF(F969="",SUMIFS(Ave_Age,Pclass_Age,C969,Sex_Age,E969),F969)</f>
        <v>32.5</v>
      </c>
      <c r="P969">
        <f t="shared" si="107"/>
        <v>1</v>
      </c>
      <c r="Q969" t="str">
        <f t="shared" si="108"/>
        <v>C</v>
      </c>
      <c r="R969">
        <f t="shared" si="109"/>
        <v>1</v>
      </c>
      <c r="S969">
        <f t="shared" si="110"/>
        <v>1</v>
      </c>
      <c r="T969" t="s">
        <v>1754</v>
      </c>
      <c r="U969" t="str">
        <f>VLOOKUP(T969,Cleaning_title!$A$1:$B$20,2,)</f>
        <v>Mr</v>
      </c>
      <c r="V969" t="str">
        <f t="shared" si="111"/>
        <v xml:space="preserve">xxx </v>
      </c>
      <c r="W969" t="str">
        <f t="shared" si="112"/>
        <v xml:space="preserve">xxx </v>
      </c>
      <c r="X969" t="str">
        <f>VLOOKUP(W969,Cleaned_Ticket!$L$1:$M$37,2,FALSE)</f>
        <v xml:space="preserve">xxx </v>
      </c>
    </row>
    <row r="970" spans="1:24" x14ac:dyDescent="0.2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06"/>
        <v>S</v>
      </c>
      <c r="N970">
        <f>IF(J970="",MEDIAN(Fare),J970)</f>
        <v>8.0500000000000007</v>
      </c>
      <c r="O970" s="4">
        <f>IF(F970="",SUMIFS(Ave_Age,Pclass_Age,C970,Sex_Age,E970),F970)</f>
        <v>25.962263610315187</v>
      </c>
      <c r="P970">
        <f t="shared" si="107"/>
        <v>1</v>
      </c>
      <c r="Q970" t="str">
        <f t="shared" si="108"/>
        <v>M</v>
      </c>
      <c r="R970">
        <f t="shared" si="109"/>
        <v>1</v>
      </c>
      <c r="S970">
        <f t="shared" si="110"/>
        <v>1</v>
      </c>
      <c r="T970" t="s">
        <v>1754</v>
      </c>
      <c r="U970" t="str">
        <f>VLOOKUP(T970,Cleaning_title!$A$1:$B$20,2,)</f>
        <v>Mr</v>
      </c>
      <c r="V970" t="str">
        <f t="shared" si="111"/>
        <v xml:space="preserve">xxx </v>
      </c>
      <c r="W970" t="str">
        <f t="shared" si="112"/>
        <v xml:space="preserve">xxx </v>
      </c>
      <c r="X970" t="str">
        <f>VLOOKUP(W970,Cleaned_Ticket!$L$1:$M$37,2,FALSE)</f>
        <v xml:space="preserve">xxx </v>
      </c>
    </row>
    <row r="971" spans="1:24" x14ac:dyDescent="0.2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06"/>
        <v>S</v>
      </c>
      <c r="N971">
        <f>IF(J971="",MEDIAN(Fare),J971)</f>
        <v>25.7</v>
      </c>
      <c r="O971" s="4">
        <f>IF(F971="",SUMIFS(Ave_Age,Pclass_Age,C971,Sex_Age,E971),F971)</f>
        <v>55</v>
      </c>
      <c r="P971">
        <f t="shared" si="107"/>
        <v>0</v>
      </c>
      <c r="Q971" t="str">
        <f t="shared" si="108"/>
        <v>C</v>
      </c>
      <c r="R971">
        <f t="shared" si="109"/>
        <v>3</v>
      </c>
      <c r="S971">
        <f t="shared" si="110"/>
        <v>0</v>
      </c>
      <c r="T971" t="s">
        <v>1755</v>
      </c>
      <c r="U971" t="str">
        <f>VLOOKUP(T971,Cleaning_title!$A$1:$B$20,2,)</f>
        <v>Mrs</v>
      </c>
      <c r="V971" t="str">
        <f t="shared" si="111"/>
        <v xml:space="preserve">xxx </v>
      </c>
      <c r="W971" t="str">
        <f t="shared" si="112"/>
        <v xml:space="preserve">xxx </v>
      </c>
      <c r="X971" t="str">
        <f>VLOOKUP(W971,Cleaned_Ticket!$L$1:$M$37,2,FALSE)</f>
        <v xml:space="preserve">xxx </v>
      </c>
    </row>
    <row r="972" spans="1:24" x14ac:dyDescent="0.2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06"/>
        <v>S</v>
      </c>
      <c r="N972">
        <f>IF(J972="",MEDIAN(Fare),J972)</f>
        <v>13</v>
      </c>
      <c r="O972" s="4">
        <f>IF(F972="",SUMIFS(Ave_Age,Pclass_Age,C972,Sex_Age,E972),F972)</f>
        <v>30</v>
      </c>
      <c r="P972">
        <f t="shared" si="107"/>
        <v>1</v>
      </c>
      <c r="Q972" t="str">
        <f t="shared" si="108"/>
        <v>M</v>
      </c>
      <c r="R972">
        <f t="shared" si="109"/>
        <v>1</v>
      </c>
      <c r="S972">
        <f t="shared" si="110"/>
        <v>1</v>
      </c>
      <c r="T972" t="s">
        <v>1754</v>
      </c>
      <c r="U972" t="str">
        <f>VLOOKUP(T972,Cleaning_title!$A$1:$B$20,2,)</f>
        <v>Mr</v>
      </c>
      <c r="V972" t="str">
        <f t="shared" si="111"/>
        <v xml:space="preserve">xxx </v>
      </c>
      <c r="W972" t="str">
        <f t="shared" si="112"/>
        <v xml:space="preserve">xxx </v>
      </c>
      <c r="X972" t="str">
        <f>VLOOKUP(W972,Cleaned_Ticket!$L$1:$M$37,2,FALSE)</f>
        <v xml:space="preserve">xxx </v>
      </c>
    </row>
    <row r="973" spans="1:24" x14ac:dyDescent="0.2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06"/>
        <v>Q</v>
      </c>
      <c r="N973">
        <f>IF(J973="",MEDIAN(Fare),J973)</f>
        <v>7.75</v>
      </c>
      <c r="O973" s="4">
        <f>IF(F973="",SUMIFS(Ave_Age,Pclass_Age,C973,Sex_Age,E973),F973)</f>
        <v>24</v>
      </c>
      <c r="P973">
        <f t="shared" si="107"/>
        <v>0</v>
      </c>
      <c r="Q973" t="str">
        <f t="shared" si="108"/>
        <v>M</v>
      </c>
      <c r="R973">
        <f t="shared" si="109"/>
        <v>1</v>
      </c>
      <c r="S973">
        <f t="shared" si="110"/>
        <v>1</v>
      </c>
      <c r="T973" t="s">
        <v>1756</v>
      </c>
      <c r="U973" t="str">
        <f>VLOOKUP(T973,Cleaning_title!$A$1:$B$20,2,)</f>
        <v>Miss</v>
      </c>
      <c r="V973" t="str">
        <f t="shared" si="111"/>
        <v xml:space="preserve">xxx </v>
      </c>
      <c r="W973" t="str">
        <f t="shared" si="112"/>
        <v xml:space="preserve">xxx </v>
      </c>
      <c r="X973" t="str">
        <f>VLOOKUP(W973,Cleaned_Ticket!$L$1:$M$37,2,FALSE)</f>
        <v xml:space="preserve">xxx </v>
      </c>
    </row>
    <row r="974" spans="1:24" x14ac:dyDescent="0.2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06"/>
        <v>C</v>
      </c>
      <c r="N974">
        <f>IF(J974="",MEDIAN(Fare),J974)</f>
        <v>15.245799999999999</v>
      </c>
      <c r="O974" s="4">
        <f>IF(F974="",SUMIFS(Ave_Age,Pclass_Age,C974,Sex_Age,E974),F974)</f>
        <v>6</v>
      </c>
      <c r="P974">
        <f t="shared" si="107"/>
        <v>1</v>
      </c>
      <c r="Q974" t="str">
        <f t="shared" si="108"/>
        <v>M</v>
      </c>
      <c r="R974">
        <f t="shared" si="109"/>
        <v>3</v>
      </c>
      <c r="S974">
        <f t="shared" si="110"/>
        <v>0</v>
      </c>
      <c r="T974" t="s">
        <v>1757</v>
      </c>
      <c r="U974" t="str">
        <f>VLOOKUP(T974,Cleaning_title!$A$1:$B$20,2,)</f>
        <v>Master</v>
      </c>
      <c r="V974" t="str">
        <f t="shared" si="111"/>
        <v xml:space="preserve">xxx </v>
      </c>
      <c r="W974" t="str">
        <f t="shared" si="112"/>
        <v xml:space="preserve">xxx </v>
      </c>
      <c r="X974" t="str">
        <f>VLOOKUP(W974,Cleaned_Ticket!$L$1:$M$37,2,FALSE)</f>
        <v xml:space="preserve">xxx </v>
      </c>
    </row>
    <row r="975" spans="1:24" x14ac:dyDescent="0.2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06"/>
        <v>S</v>
      </c>
      <c r="N975">
        <f>IF(J975="",MEDIAN(Fare),J975)</f>
        <v>221.7792</v>
      </c>
      <c r="O975" s="4">
        <f>IF(F975="",SUMIFS(Ave_Age,Pclass_Age,C975,Sex_Age,E975),F975)</f>
        <v>67</v>
      </c>
      <c r="P975">
        <f t="shared" si="107"/>
        <v>1</v>
      </c>
      <c r="Q975" t="str">
        <f t="shared" si="108"/>
        <v>C</v>
      </c>
      <c r="R975">
        <f t="shared" si="109"/>
        <v>2</v>
      </c>
      <c r="S975">
        <f t="shared" si="110"/>
        <v>0</v>
      </c>
      <c r="T975" t="s">
        <v>1754</v>
      </c>
      <c r="U975" t="str">
        <f>VLOOKUP(T975,Cleaning_title!$A$1:$B$20,2,)</f>
        <v>Mr</v>
      </c>
      <c r="V975" t="str">
        <f t="shared" si="111"/>
        <v>PC 17483</v>
      </c>
      <c r="W975" t="str">
        <f t="shared" si="112"/>
        <v xml:space="preserve">PC </v>
      </c>
      <c r="X975" t="str">
        <f>VLOOKUP(W975,Cleaned_Ticket!$L$1:$M$37,2,FALSE)</f>
        <v xml:space="preserve">PC </v>
      </c>
    </row>
    <row r="976" spans="1:24" x14ac:dyDescent="0.2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06"/>
        <v>S</v>
      </c>
      <c r="N976">
        <f>IF(J976="",MEDIAN(Fare),J976)</f>
        <v>26</v>
      </c>
      <c r="O976" s="4">
        <f>IF(F976="",SUMIFS(Ave_Age,Pclass_Age,C976,Sex_Age,E976),F976)</f>
        <v>49</v>
      </c>
      <c r="P976">
        <f t="shared" si="107"/>
        <v>1</v>
      </c>
      <c r="Q976" t="str">
        <f t="shared" si="108"/>
        <v>M</v>
      </c>
      <c r="R976">
        <f t="shared" si="109"/>
        <v>1</v>
      </c>
      <c r="S976">
        <f t="shared" si="110"/>
        <v>1</v>
      </c>
      <c r="T976" t="s">
        <v>1754</v>
      </c>
      <c r="U976" t="str">
        <f>VLOOKUP(T976,Cleaning_title!$A$1:$B$20,2,)</f>
        <v>Mr</v>
      </c>
      <c r="V976" t="str">
        <f t="shared" si="111"/>
        <v xml:space="preserve">xxx </v>
      </c>
      <c r="W976" t="str">
        <f t="shared" si="112"/>
        <v xml:space="preserve">xxx </v>
      </c>
      <c r="X976" t="str">
        <f>VLOOKUP(W976,Cleaned_Ticket!$L$1:$M$37,2,FALSE)</f>
        <v xml:space="preserve">xxx </v>
      </c>
    </row>
    <row r="977" spans="1:24" x14ac:dyDescent="0.2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06"/>
        <v>S</v>
      </c>
      <c r="N977">
        <f>IF(J977="",MEDIAN(Fare),J977)</f>
        <v>7.8958000000000004</v>
      </c>
      <c r="O977" s="4">
        <f>IF(F977="",SUMIFS(Ave_Age,Pclass_Age,C977,Sex_Age,E977),F977)</f>
        <v>25.962263610315187</v>
      </c>
      <c r="P977">
        <f t="shared" si="107"/>
        <v>1</v>
      </c>
      <c r="Q977" t="str">
        <f t="shared" si="108"/>
        <v>M</v>
      </c>
      <c r="R977">
        <f t="shared" si="109"/>
        <v>1</v>
      </c>
      <c r="S977">
        <f t="shared" si="110"/>
        <v>1</v>
      </c>
      <c r="T977" t="s">
        <v>1754</v>
      </c>
      <c r="U977" t="str">
        <f>VLOOKUP(T977,Cleaning_title!$A$1:$B$20,2,)</f>
        <v>Mr</v>
      </c>
      <c r="V977" t="str">
        <f t="shared" si="111"/>
        <v xml:space="preserve">xxx </v>
      </c>
      <c r="W977" t="str">
        <f t="shared" si="112"/>
        <v xml:space="preserve">xxx </v>
      </c>
      <c r="X977" t="str">
        <f>VLOOKUP(W977,Cleaned_Ticket!$L$1:$M$37,2,FALSE)</f>
        <v xml:space="preserve">xxx </v>
      </c>
    </row>
    <row r="978" spans="1:24" x14ac:dyDescent="0.2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06"/>
        <v>Q</v>
      </c>
      <c r="N978">
        <f>IF(J978="",MEDIAN(Fare),J978)</f>
        <v>10.708299999999999</v>
      </c>
      <c r="O978" s="4">
        <f>IF(F978="",SUMIFS(Ave_Age,Pclass_Age,C978,Sex_Age,E978),F978)</f>
        <v>30.815379746835443</v>
      </c>
      <c r="P978">
        <f t="shared" si="107"/>
        <v>1</v>
      </c>
      <c r="Q978" t="str">
        <f t="shared" si="108"/>
        <v>M</v>
      </c>
      <c r="R978">
        <f t="shared" si="109"/>
        <v>1</v>
      </c>
      <c r="S978">
        <f t="shared" si="110"/>
        <v>1</v>
      </c>
      <c r="T978" t="s">
        <v>1754</v>
      </c>
      <c r="U978" t="str">
        <f>VLOOKUP(T978,Cleaning_title!$A$1:$B$20,2,)</f>
        <v>Mr</v>
      </c>
      <c r="V978" t="str">
        <f t="shared" si="111"/>
        <v xml:space="preserve">xxx </v>
      </c>
      <c r="W978" t="str">
        <f t="shared" si="112"/>
        <v xml:space="preserve">xxx </v>
      </c>
      <c r="X978" t="str">
        <f>VLOOKUP(W978,Cleaned_Ticket!$L$1:$M$37,2,FALSE)</f>
        <v xml:space="preserve">xxx </v>
      </c>
    </row>
    <row r="979" spans="1:24" x14ac:dyDescent="0.2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06"/>
        <v>C</v>
      </c>
      <c r="N979">
        <f>IF(J979="",MEDIAN(Fare),J979)</f>
        <v>14.4542</v>
      </c>
      <c r="O979" s="4">
        <f>IF(F979="",SUMIFS(Ave_Age,Pclass_Age,C979,Sex_Age,E979),F979)</f>
        <v>25.962263610315187</v>
      </c>
      <c r="P979">
        <f t="shared" si="107"/>
        <v>1</v>
      </c>
      <c r="Q979" t="str">
        <f t="shared" si="108"/>
        <v>M</v>
      </c>
      <c r="R979">
        <f t="shared" si="109"/>
        <v>2</v>
      </c>
      <c r="S979">
        <f t="shared" si="110"/>
        <v>0</v>
      </c>
      <c r="T979" t="s">
        <v>1754</v>
      </c>
      <c r="U979" t="str">
        <f>VLOOKUP(T979,Cleaning_title!$A$1:$B$20,2,)</f>
        <v>Mr</v>
      </c>
      <c r="V979" t="str">
        <f t="shared" si="111"/>
        <v xml:space="preserve">xxx </v>
      </c>
      <c r="W979" t="str">
        <f t="shared" si="112"/>
        <v xml:space="preserve">xxx </v>
      </c>
      <c r="X979" t="str">
        <f>VLOOKUP(W979,Cleaned_Ticket!$L$1:$M$37,2,FALSE)</f>
        <v xml:space="preserve">xxx </v>
      </c>
    </row>
    <row r="980" spans="1:24" x14ac:dyDescent="0.2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06"/>
        <v>Q</v>
      </c>
      <c r="N980">
        <f>IF(J980="",MEDIAN(Fare),J980)</f>
        <v>7.8792</v>
      </c>
      <c r="O980" s="4">
        <f>IF(F980="",SUMIFS(Ave_Age,Pclass_Age,C980,Sex_Age,E980),F980)</f>
        <v>27</v>
      </c>
      <c r="P980">
        <f t="shared" si="107"/>
        <v>0</v>
      </c>
      <c r="Q980" t="str">
        <f t="shared" si="108"/>
        <v>M</v>
      </c>
      <c r="R980">
        <f t="shared" si="109"/>
        <v>1</v>
      </c>
      <c r="S980">
        <f t="shared" si="110"/>
        <v>1</v>
      </c>
      <c r="T980" t="s">
        <v>1756</v>
      </c>
      <c r="U980" t="str">
        <f>VLOOKUP(T980,Cleaning_title!$A$1:$B$20,2,)</f>
        <v>Miss</v>
      </c>
      <c r="V980" t="str">
        <f t="shared" si="111"/>
        <v xml:space="preserve">xxx </v>
      </c>
      <c r="W980" t="str">
        <f t="shared" si="112"/>
        <v xml:space="preserve">xxx </v>
      </c>
      <c r="X980" t="str">
        <f>VLOOKUP(W980,Cleaned_Ticket!$L$1:$M$37,2,FALSE)</f>
        <v xml:space="preserve">xxx </v>
      </c>
    </row>
    <row r="981" spans="1:24" x14ac:dyDescent="0.2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06"/>
        <v>S</v>
      </c>
      <c r="N981">
        <f>IF(J981="",MEDIAN(Fare),J981)</f>
        <v>8.0500000000000007</v>
      </c>
      <c r="O981" s="4">
        <f>IF(F981="",SUMIFS(Ave_Age,Pclass_Age,C981,Sex_Age,E981),F981)</f>
        <v>18</v>
      </c>
      <c r="P981">
        <f t="shared" si="107"/>
        <v>0</v>
      </c>
      <c r="Q981" t="str">
        <f t="shared" si="108"/>
        <v>M</v>
      </c>
      <c r="R981">
        <f t="shared" si="109"/>
        <v>1</v>
      </c>
      <c r="S981">
        <f t="shared" si="110"/>
        <v>1</v>
      </c>
      <c r="T981" t="s">
        <v>1756</v>
      </c>
      <c r="U981" t="str">
        <f>VLOOKUP(T981,Cleaning_title!$A$1:$B$20,2,)</f>
        <v>Miss</v>
      </c>
      <c r="V981" t="str">
        <f t="shared" si="111"/>
        <v>A4 31416</v>
      </c>
      <c r="W981" t="str">
        <f t="shared" si="112"/>
        <v xml:space="preserve">A4 </v>
      </c>
      <c r="X981" t="str">
        <f>VLOOKUP(W981,Cleaned_Ticket!$L$1:$M$37,2,FALSE)</f>
        <v xml:space="preserve">A4 </v>
      </c>
    </row>
    <row r="982" spans="1:24" x14ac:dyDescent="0.2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06"/>
        <v>Q</v>
      </c>
      <c r="N982">
        <f>IF(J982="",MEDIAN(Fare),J982)</f>
        <v>7.75</v>
      </c>
      <c r="O982" s="4">
        <f>IF(F982="",SUMIFS(Ave_Age,Pclass_Age,C982,Sex_Age,E982),F982)</f>
        <v>22.185328947368422</v>
      </c>
      <c r="P982">
        <f t="shared" si="107"/>
        <v>0</v>
      </c>
      <c r="Q982" t="str">
        <f t="shared" si="108"/>
        <v>M</v>
      </c>
      <c r="R982">
        <f t="shared" si="109"/>
        <v>1</v>
      </c>
      <c r="S982">
        <f t="shared" si="110"/>
        <v>1</v>
      </c>
      <c r="T982" t="s">
        <v>1762</v>
      </c>
      <c r="U982" t="str">
        <f>VLOOKUP(T982,Cleaning_title!$A$1:$B$20,2,)</f>
        <v>Miss</v>
      </c>
      <c r="V982" t="str">
        <f t="shared" si="111"/>
        <v xml:space="preserve">xxx </v>
      </c>
      <c r="W982" t="str">
        <f t="shared" si="112"/>
        <v xml:space="preserve">xxx </v>
      </c>
      <c r="X982" t="str">
        <f>VLOOKUP(W982,Cleaned_Ticket!$L$1:$M$37,2,FALSE)</f>
        <v xml:space="preserve">xxx </v>
      </c>
    </row>
    <row r="983" spans="1:24" x14ac:dyDescent="0.2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06"/>
        <v>S</v>
      </c>
      <c r="N983">
        <f>IF(J983="",MEDIAN(Fare),J983)</f>
        <v>23</v>
      </c>
      <c r="O983" s="4">
        <f>IF(F983="",SUMIFS(Ave_Age,Pclass_Age,C983,Sex_Age,E983),F983)</f>
        <v>2</v>
      </c>
      <c r="P983">
        <f t="shared" si="107"/>
        <v>1</v>
      </c>
      <c r="Q983" t="str">
        <f t="shared" si="108"/>
        <v>M</v>
      </c>
      <c r="R983">
        <f t="shared" si="109"/>
        <v>3</v>
      </c>
      <c r="S983">
        <f t="shared" si="110"/>
        <v>0</v>
      </c>
      <c r="T983" t="s">
        <v>1757</v>
      </c>
      <c r="U983" t="str">
        <f>VLOOKUP(T983,Cleaning_title!$A$1:$B$20,2,)</f>
        <v>Master</v>
      </c>
      <c r="V983" t="str">
        <f t="shared" si="111"/>
        <v xml:space="preserve">xxx </v>
      </c>
      <c r="W983" t="str">
        <f t="shared" si="112"/>
        <v xml:space="preserve">xxx </v>
      </c>
      <c r="X983" t="str">
        <f>VLOOKUP(W983,Cleaned_Ticket!$L$1:$M$37,2,FALSE)</f>
        <v xml:space="preserve">xxx </v>
      </c>
    </row>
    <row r="984" spans="1:24" x14ac:dyDescent="0.2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06"/>
        <v>S</v>
      </c>
      <c r="N984">
        <f>IF(J984="",MEDIAN(Fare),J984)</f>
        <v>13.9</v>
      </c>
      <c r="O984" s="4">
        <f>IF(F984="",SUMIFS(Ave_Age,Pclass_Age,C984,Sex_Age,E984),F984)</f>
        <v>22</v>
      </c>
      <c r="P984">
        <f t="shared" si="107"/>
        <v>0</v>
      </c>
      <c r="Q984" t="str">
        <f t="shared" si="108"/>
        <v>M</v>
      </c>
      <c r="R984">
        <f t="shared" si="109"/>
        <v>2</v>
      </c>
      <c r="S984">
        <f t="shared" si="110"/>
        <v>0</v>
      </c>
      <c r="T984" t="s">
        <v>1755</v>
      </c>
      <c r="U984" t="str">
        <f>VLOOKUP(T984,Cleaning_title!$A$1:$B$20,2,)</f>
        <v>Mrs</v>
      </c>
      <c r="V984" t="str">
        <f t="shared" si="111"/>
        <v xml:space="preserve">xxx </v>
      </c>
      <c r="W984" t="str">
        <f t="shared" si="112"/>
        <v xml:space="preserve">xxx </v>
      </c>
      <c r="X984" t="str">
        <f>VLOOKUP(W984,Cleaned_Ticket!$L$1:$M$37,2,FALSE)</f>
        <v xml:space="preserve">xxx </v>
      </c>
    </row>
    <row r="985" spans="1:24" x14ac:dyDescent="0.2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06"/>
        <v>S</v>
      </c>
      <c r="N985">
        <f>IF(J985="",MEDIAN(Fare),J985)</f>
        <v>7.7750000000000004</v>
      </c>
      <c r="O985" s="4">
        <f>IF(F985="",SUMIFS(Ave_Age,Pclass_Age,C985,Sex_Age,E985),F985)</f>
        <v>25.962263610315187</v>
      </c>
      <c r="P985">
        <f t="shared" si="107"/>
        <v>1</v>
      </c>
      <c r="Q985" t="str">
        <f t="shared" si="108"/>
        <v>M</v>
      </c>
      <c r="R985">
        <f t="shared" si="109"/>
        <v>1</v>
      </c>
      <c r="S985">
        <f t="shared" si="110"/>
        <v>1</v>
      </c>
      <c r="T985" t="s">
        <v>1754</v>
      </c>
      <c r="U985" t="str">
        <f>VLOOKUP(T985,Cleaning_title!$A$1:$B$20,2,)</f>
        <v>Mr</v>
      </c>
      <c r="V985" t="str">
        <f t="shared" si="111"/>
        <v xml:space="preserve">xxx </v>
      </c>
      <c r="W985" t="str">
        <f t="shared" si="112"/>
        <v xml:space="preserve">xxx </v>
      </c>
      <c r="X985" t="str">
        <f>VLOOKUP(W985,Cleaned_Ticket!$L$1:$M$37,2,FALSE)</f>
        <v xml:space="preserve">xxx </v>
      </c>
    </row>
    <row r="986" spans="1:24" x14ac:dyDescent="0.2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06"/>
        <v>S</v>
      </c>
      <c r="N986">
        <f>IF(J986="",MEDIAN(Fare),J986)</f>
        <v>52</v>
      </c>
      <c r="O986" s="4">
        <f>IF(F986="",SUMIFS(Ave_Age,Pclass_Age,C986,Sex_Age,E986),F986)</f>
        <v>27</v>
      </c>
      <c r="P986">
        <f t="shared" si="107"/>
        <v>0</v>
      </c>
      <c r="Q986" t="str">
        <f t="shared" si="108"/>
        <v>B</v>
      </c>
      <c r="R986">
        <f t="shared" si="109"/>
        <v>4</v>
      </c>
      <c r="S986">
        <f t="shared" si="110"/>
        <v>0</v>
      </c>
      <c r="T986" t="s">
        <v>1755</v>
      </c>
      <c r="U986" t="str">
        <f>VLOOKUP(T986,Cleaning_title!$A$1:$B$20,2,)</f>
        <v>Mrs</v>
      </c>
      <c r="V986" t="str">
        <f t="shared" si="111"/>
        <v>FC 12750</v>
      </c>
      <c r="W986" t="str">
        <f t="shared" si="112"/>
        <v xml:space="preserve">FC </v>
      </c>
      <c r="X986" t="str">
        <f>VLOOKUP(W986,Cleaned_Ticket!$L$1:$M$37,2,FALSE)</f>
        <v xml:space="preserve">FC </v>
      </c>
    </row>
    <row r="987" spans="1:24" x14ac:dyDescent="0.2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06"/>
        <v>S</v>
      </c>
      <c r="N987">
        <f>IF(J987="",MEDIAN(Fare),J987)</f>
        <v>8.0500000000000007</v>
      </c>
      <c r="O987" s="4">
        <f>IF(F987="",SUMIFS(Ave_Age,Pclass_Age,C987,Sex_Age,E987),F987)</f>
        <v>25.962263610315187</v>
      </c>
      <c r="P987">
        <f t="shared" si="107"/>
        <v>1</v>
      </c>
      <c r="Q987" t="str">
        <f t="shared" si="108"/>
        <v>M</v>
      </c>
      <c r="R987">
        <f t="shared" si="109"/>
        <v>1</v>
      </c>
      <c r="S987">
        <f t="shared" si="110"/>
        <v>1</v>
      </c>
      <c r="T987" t="s">
        <v>1754</v>
      </c>
      <c r="U987" t="str">
        <f>VLOOKUP(T987,Cleaning_title!$A$1:$B$20,2,)</f>
        <v>Mr</v>
      </c>
      <c r="V987" t="str">
        <f t="shared" si="111"/>
        <v xml:space="preserve">xxx </v>
      </c>
      <c r="W987" t="str">
        <f t="shared" si="112"/>
        <v xml:space="preserve">xxx </v>
      </c>
      <c r="X987" t="str">
        <f>VLOOKUP(W987,Cleaned_Ticket!$L$1:$M$37,2,FALSE)</f>
        <v xml:space="preserve">xxx </v>
      </c>
    </row>
    <row r="988" spans="1:24" x14ac:dyDescent="0.2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06"/>
        <v>C</v>
      </c>
      <c r="N988">
        <f>IF(J988="",MEDIAN(Fare),J988)</f>
        <v>26</v>
      </c>
      <c r="O988" s="4">
        <f>IF(F988="",SUMIFS(Ave_Age,Pclass_Age,C988,Sex_Age,E988),F988)</f>
        <v>25</v>
      </c>
      <c r="P988">
        <f t="shared" si="107"/>
        <v>1</v>
      </c>
      <c r="Q988" t="str">
        <f t="shared" si="108"/>
        <v>M</v>
      </c>
      <c r="R988">
        <f t="shared" si="109"/>
        <v>1</v>
      </c>
      <c r="S988">
        <f t="shared" si="110"/>
        <v>1</v>
      </c>
      <c r="T988" t="s">
        <v>1754</v>
      </c>
      <c r="U988" t="str">
        <f>VLOOKUP(T988,Cleaning_title!$A$1:$B$20,2,)</f>
        <v>Mr</v>
      </c>
      <c r="V988" t="str">
        <f t="shared" si="111"/>
        <v xml:space="preserve">xxx </v>
      </c>
      <c r="W988" t="str">
        <f t="shared" si="112"/>
        <v xml:space="preserve">xxx </v>
      </c>
      <c r="X988" t="str">
        <f>VLOOKUP(W988,Cleaned_Ticket!$L$1:$M$37,2,FALSE)</f>
        <v xml:space="preserve">xxx </v>
      </c>
    </row>
    <row r="989" spans="1:24" x14ac:dyDescent="0.2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06"/>
        <v>S</v>
      </c>
      <c r="N989">
        <f>IF(J989="",MEDIAN(Fare),J989)</f>
        <v>7.7957999999999998</v>
      </c>
      <c r="O989" s="4">
        <f>IF(F989="",SUMIFS(Ave_Age,Pclass_Age,C989,Sex_Age,E989),F989)</f>
        <v>25</v>
      </c>
      <c r="P989">
        <f t="shared" si="107"/>
        <v>1</v>
      </c>
      <c r="Q989" t="str">
        <f t="shared" si="108"/>
        <v>M</v>
      </c>
      <c r="R989">
        <f t="shared" si="109"/>
        <v>1</v>
      </c>
      <c r="S989">
        <f t="shared" si="110"/>
        <v>1</v>
      </c>
      <c r="T989" t="s">
        <v>1754</v>
      </c>
      <c r="U989" t="str">
        <f>VLOOKUP(T989,Cleaning_title!$A$1:$B$20,2,)</f>
        <v>Mr</v>
      </c>
      <c r="V989" t="str">
        <f t="shared" si="111"/>
        <v xml:space="preserve">xxx </v>
      </c>
      <c r="W989" t="str">
        <f t="shared" si="112"/>
        <v xml:space="preserve">xxx </v>
      </c>
      <c r="X989" t="str">
        <f>VLOOKUP(W989,Cleaned_Ticket!$L$1:$M$37,2,FALSE)</f>
        <v xml:space="preserve">xxx </v>
      </c>
    </row>
    <row r="990" spans="1:24" x14ac:dyDescent="0.2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06"/>
        <v>S</v>
      </c>
      <c r="N990">
        <f>IF(J990="",MEDIAN(Fare),J990)</f>
        <v>78.849999999999994</v>
      </c>
      <c r="O990" s="4">
        <f>IF(F990="",SUMIFS(Ave_Age,Pclass_Age,C990,Sex_Age,E990),F990)</f>
        <v>76</v>
      </c>
      <c r="P990">
        <f t="shared" si="107"/>
        <v>0</v>
      </c>
      <c r="Q990" t="str">
        <f t="shared" si="108"/>
        <v>C</v>
      </c>
      <c r="R990">
        <f t="shared" si="109"/>
        <v>2</v>
      </c>
      <c r="S990">
        <f t="shared" si="110"/>
        <v>0</v>
      </c>
      <c r="T990" t="s">
        <v>1755</v>
      </c>
      <c r="U990" t="str">
        <f>VLOOKUP(T990,Cleaning_title!$A$1:$B$20,2,)</f>
        <v>Mrs</v>
      </c>
      <c r="V990" t="str">
        <f t="shared" si="111"/>
        <v xml:space="preserve">xxx </v>
      </c>
      <c r="W990" t="str">
        <f t="shared" si="112"/>
        <v xml:space="preserve">xxx </v>
      </c>
      <c r="X990" t="str">
        <f>VLOOKUP(W990,Cleaned_Ticket!$L$1:$M$37,2,FALSE)</f>
        <v xml:space="preserve">xxx </v>
      </c>
    </row>
    <row r="991" spans="1:24" x14ac:dyDescent="0.2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06"/>
        <v>S</v>
      </c>
      <c r="N991">
        <f>IF(J991="",MEDIAN(Fare),J991)</f>
        <v>7.9249999999999998</v>
      </c>
      <c r="O991" s="4">
        <f>IF(F991="",SUMIFS(Ave_Age,Pclass_Age,C991,Sex_Age,E991),F991)</f>
        <v>29</v>
      </c>
      <c r="P991">
        <f t="shared" si="107"/>
        <v>1</v>
      </c>
      <c r="Q991" t="str">
        <f t="shared" si="108"/>
        <v>M</v>
      </c>
      <c r="R991">
        <f t="shared" si="109"/>
        <v>1</v>
      </c>
      <c r="S991">
        <f t="shared" si="110"/>
        <v>1</v>
      </c>
      <c r="T991" t="s">
        <v>1754</v>
      </c>
      <c r="U991" t="str">
        <f>VLOOKUP(T991,Cleaning_title!$A$1:$B$20,2,)</f>
        <v>Mr</v>
      </c>
      <c r="V991" t="str">
        <f t="shared" si="111"/>
        <v>STONO 2 3101268</v>
      </c>
      <c r="W991" t="str">
        <f t="shared" si="112"/>
        <v xml:space="preserve">STONO </v>
      </c>
      <c r="X991" t="str">
        <f>VLOOKUP(W991,Cleaned_Ticket!$L$1:$M$37,2,FALSE)</f>
        <v xml:space="preserve">STONO </v>
      </c>
    </row>
    <row r="992" spans="1:24" x14ac:dyDescent="0.2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06"/>
        <v>S</v>
      </c>
      <c r="N992">
        <f>IF(J992="",MEDIAN(Fare),J992)</f>
        <v>7.8541999999999996</v>
      </c>
      <c r="O992" s="4">
        <f>IF(F992="",SUMIFS(Ave_Age,Pclass_Age,C992,Sex_Age,E992),F992)</f>
        <v>20</v>
      </c>
      <c r="P992">
        <f t="shared" si="107"/>
        <v>0</v>
      </c>
      <c r="Q992" t="str">
        <f t="shared" si="108"/>
        <v>M</v>
      </c>
      <c r="R992">
        <f t="shared" si="109"/>
        <v>1</v>
      </c>
      <c r="S992">
        <f t="shared" si="110"/>
        <v>1</v>
      </c>
      <c r="T992" t="s">
        <v>1756</v>
      </c>
      <c r="U992" t="str">
        <f>VLOOKUP(T992,Cleaning_title!$A$1:$B$20,2,)</f>
        <v>Miss</v>
      </c>
      <c r="V992" t="str">
        <f t="shared" si="111"/>
        <v xml:space="preserve">xxx </v>
      </c>
      <c r="W992" t="str">
        <f t="shared" si="112"/>
        <v xml:space="preserve">xxx </v>
      </c>
      <c r="X992" t="str">
        <f>VLOOKUP(W992,Cleaned_Ticket!$L$1:$M$37,2,FALSE)</f>
        <v xml:space="preserve">xxx </v>
      </c>
    </row>
    <row r="993" spans="1:24" x14ac:dyDescent="0.2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06"/>
        <v>S</v>
      </c>
      <c r="N993">
        <f>IF(J993="",MEDIAN(Fare),J993)</f>
        <v>8.0500000000000007</v>
      </c>
      <c r="O993" s="4">
        <f>IF(F993="",SUMIFS(Ave_Age,Pclass_Age,C993,Sex_Age,E993),F993)</f>
        <v>33</v>
      </c>
      <c r="P993">
        <f t="shared" si="107"/>
        <v>1</v>
      </c>
      <c r="Q993" t="str">
        <f t="shared" si="108"/>
        <v>M</v>
      </c>
      <c r="R993">
        <f t="shared" si="109"/>
        <v>1</v>
      </c>
      <c r="S993">
        <f t="shared" si="110"/>
        <v>1</v>
      </c>
      <c r="T993" t="s">
        <v>1754</v>
      </c>
      <c r="U993" t="str">
        <f>VLOOKUP(T993,Cleaning_title!$A$1:$B$20,2,)</f>
        <v>Mr</v>
      </c>
      <c r="V993" t="str">
        <f t="shared" si="111"/>
        <v>A5 3338</v>
      </c>
      <c r="W993" t="str">
        <f t="shared" si="112"/>
        <v xml:space="preserve">A5 </v>
      </c>
      <c r="X993" t="str">
        <f>VLOOKUP(W993,Cleaned_Ticket!$L$1:$M$37,2,FALSE)</f>
        <v xml:space="preserve">A5 </v>
      </c>
    </row>
    <row r="994" spans="1:24" x14ac:dyDescent="0.2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06"/>
        <v>C</v>
      </c>
      <c r="N994">
        <f>IF(J994="",MEDIAN(Fare),J994)</f>
        <v>55.441699999999997</v>
      </c>
      <c r="O994" s="4">
        <f>IF(F994="",SUMIFS(Ave_Age,Pclass_Age,C994,Sex_Age,E994),F994)</f>
        <v>43</v>
      </c>
      <c r="P994">
        <f t="shared" si="107"/>
        <v>0</v>
      </c>
      <c r="Q994" t="str">
        <f t="shared" si="108"/>
        <v>C</v>
      </c>
      <c r="R994">
        <f t="shared" si="109"/>
        <v>2</v>
      </c>
      <c r="S994">
        <f t="shared" si="110"/>
        <v>0</v>
      </c>
      <c r="T994" t="s">
        <v>1755</v>
      </c>
      <c r="U994" t="str">
        <f>VLOOKUP(T994,Cleaning_title!$A$1:$B$20,2,)</f>
        <v>Mrs</v>
      </c>
      <c r="V994" t="str">
        <f t="shared" si="111"/>
        <v xml:space="preserve">xxx </v>
      </c>
      <c r="W994" t="str">
        <f t="shared" si="112"/>
        <v xml:space="preserve">xxx </v>
      </c>
      <c r="X994" t="str">
        <f>VLOOKUP(W994,Cleaned_Ticket!$L$1:$M$37,2,FALSE)</f>
        <v xml:space="preserve">xxx </v>
      </c>
    </row>
    <row r="995" spans="1:24" x14ac:dyDescent="0.2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06"/>
        <v>S</v>
      </c>
      <c r="N995">
        <f>IF(J995="",MEDIAN(Fare),J995)</f>
        <v>26</v>
      </c>
      <c r="O995" s="4">
        <f>IF(F995="",SUMIFS(Ave_Age,Pclass_Age,C995,Sex_Age,E995),F995)</f>
        <v>27</v>
      </c>
      <c r="P995">
        <f t="shared" si="107"/>
        <v>1</v>
      </c>
      <c r="Q995" t="str">
        <f t="shared" si="108"/>
        <v>M</v>
      </c>
      <c r="R995">
        <f t="shared" si="109"/>
        <v>2</v>
      </c>
      <c r="S995">
        <f t="shared" si="110"/>
        <v>0</v>
      </c>
      <c r="T995" t="s">
        <v>1754</v>
      </c>
      <c r="U995" t="str">
        <f>VLOOKUP(T995,Cleaning_title!$A$1:$B$20,2,)</f>
        <v>Mr</v>
      </c>
      <c r="V995" t="str">
        <f t="shared" si="111"/>
        <v xml:space="preserve">xxx </v>
      </c>
      <c r="W995" t="str">
        <f t="shared" si="112"/>
        <v xml:space="preserve">xxx </v>
      </c>
      <c r="X995" t="str">
        <f>VLOOKUP(W995,Cleaned_Ticket!$L$1:$M$37,2,FALSE)</f>
        <v xml:space="preserve">xxx </v>
      </c>
    </row>
    <row r="996" spans="1:24" x14ac:dyDescent="0.2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06"/>
        <v>Q</v>
      </c>
      <c r="N996">
        <f>IF(J996="",MEDIAN(Fare),J996)</f>
        <v>7.75</v>
      </c>
      <c r="O996" s="4">
        <f>IF(F996="",SUMIFS(Ave_Age,Pclass_Age,C996,Sex_Age,E996),F996)</f>
        <v>25.962263610315187</v>
      </c>
      <c r="P996">
        <f t="shared" si="107"/>
        <v>1</v>
      </c>
      <c r="Q996" t="str">
        <f t="shared" si="108"/>
        <v>M</v>
      </c>
      <c r="R996">
        <f t="shared" si="109"/>
        <v>1</v>
      </c>
      <c r="S996">
        <f t="shared" si="110"/>
        <v>1</v>
      </c>
      <c r="T996" t="s">
        <v>1754</v>
      </c>
      <c r="U996" t="str">
        <f>VLOOKUP(T996,Cleaning_title!$A$1:$B$20,2,)</f>
        <v>Mr</v>
      </c>
      <c r="V996" t="str">
        <f t="shared" si="111"/>
        <v xml:space="preserve">xxx </v>
      </c>
      <c r="W996" t="str">
        <f t="shared" si="112"/>
        <v xml:space="preserve">xxx </v>
      </c>
      <c r="X996" t="str">
        <f>VLOOKUP(W996,Cleaned_Ticket!$L$1:$M$37,2,FALSE)</f>
        <v xml:space="preserve">xxx </v>
      </c>
    </row>
    <row r="997" spans="1:24" x14ac:dyDescent="0.2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06"/>
        <v>S</v>
      </c>
      <c r="N997">
        <f>IF(J997="",MEDIAN(Fare),J997)</f>
        <v>7.7750000000000004</v>
      </c>
      <c r="O997" s="4">
        <f>IF(F997="",SUMIFS(Ave_Age,Pclass_Age,C997,Sex_Age,E997),F997)</f>
        <v>26</v>
      </c>
      <c r="P997">
        <f t="shared" si="107"/>
        <v>1</v>
      </c>
      <c r="Q997" t="str">
        <f t="shared" si="108"/>
        <v>M</v>
      </c>
      <c r="R997">
        <f t="shared" si="109"/>
        <v>1</v>
      </c>
      <c r="S997">
        <f t="shared" si="110"/>
        <v>1</v>
      </c>
      <c r="T997" t="s">
        <v>1754</v>
      </c>
      <c r="U997" t="str">
        <f>VLOOKUP(T997,Cleaning_title!$A$1:$B$20,2,)</f>
        <v>Mr</v>
      </c>
      <c r="V997" t="str">
        <f t="shared" si="111"/>
        <v xml:space="preserve">xxx </v>
      </c>
      <c r="W997" t="str">
        <f t="shared" si="112"/>
        <v xml:space="preserve">xxx </v>
      </c>
      <c r="X997" t="str">
        <f>VLOOKUP(W997,Cleaned_Ticket!$L$1:$M$37,2,FALSE)</f>
        <v xml:space="preserve">xxx </v>
      </c>
    </row>
    <row r="998" spans="1:24" x14ac:dyDescent="0.2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06"/>
        <v>C</v>
      </c>
      <c r="N998">
        <f>IF(J998="",MEDIAN(Fare),J998)</f>
        <v>8.5167000000000002</v>
      </c>
      <c r="O998" s="4">
        <f>IF(F998="",SUMIFS(Ave_Age,Pclass_Age,C998,Sex_Age,E998),F998)</f>
        <v>16</v>
      </c>
      <c r="P998">
        <f t="shared" si="107"/>
        <v>0</v>
      </c>
      <c r="Q998" t="str">
        <f t="shared" si="108"/>
        <v>M</v>
      </c>
      <c r="R998">
        <f t="shared" si="109"/>
        <v>3</v>
      </c>
      <c r="S998">
        <f t="shared" si="110"/>
        <v>0</v>
      </c>
      <c r="T998" t="s">
        <v>1755</v>
      </c>
      <c r="U998" t="str">
        <f>VLOOKUP(T998,Cleaning_title!$A$1:$B$20,2,)</f>
        <v>Mrs</v>
      </c>
      <c r="V998" t="str">
        <f t="shared" si="111"/>
        <v xml:space="preserve">xxx </v>
      </c>
      <c r="W998" t="str">
        <f t="shared" si="112"/>
        <v xml:space="preserve">xxx </v>
      </c>
      <c r="X998" t="str">
        <f>VLOOKUP(W998,Cleaned_Ticket!$L$1:$M$37,2,FALSE)</f>
        <v xml:space="preserve">xxx </v>
      </c>
    </row>
    <row r="999" spans="1:24" x14ac:dyDescent="0.2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06"/>
        <v>S</v>
      </c>
      <c r="N999">
        <f>IF(J999="",MEDIAN(Fare),J999)</f>
        <v>22.524999999999999</v>
      </c>
      <c r="O999" s="4">
        <f>IF(F999="",SUMIFS(Ave_Age,Pclass_Age,C999,Sex_Age,E999),F999)</f>
        <v>28</v>
      </c>
      <c r="P999">
        <f t="shared" si="107"/>
        <v>1</v>
      </c>
      <c r="Q999" t="str">
        <f t="shared" si="108"/>
        <v>M</v>
      </c>
      <c r="R999">
        <f t="shared" si="109"/>
        <v>1</v>
      </c>
      <c r="S999">
        <f t="shared" si="110"/>
        <v>1</v>
      </c>
      <c r="T999" t="s">
        <v>1754</v>
      </c>
      <c r="U999" t="str">
        <f>VLOOKUP(T999,Cleaning_title!$A$1:$B$20,2,)</f>
        <v>Mr</v>
      </c>
      <c r="V999" t="str">
        <f t="shared" si="111"/>
        <v>C 4001</v>
      </c>
      <c r="W999" t="str">
        <f t="shared" si="112"/>
        <v xml:space="preserve">C </v>
      </c>
      <c r="X999" t="str">
        <f>VLOOKUP(W999,Cleaned_Ticket!$L$1:$M$37,2,FALSE)</f>
        <v xml:space="preserve">C </v>
      </c>
    </row>
    <row r="1000" spans="1:24" x14ac:dyDescent="0.2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06"/>
        <v>Q</v>
      </c>
      <c r="N1000">
        <f>IF(J1000="",MEDIAN(Fare),J1000)</f>
        <v>7.8208000000000002</v>
      </c>
      <c r="O1000" s="4">
        <f>IF(F1000="",SUMIFS(Ave_Age,Pclass_Age,C1000,Sex_Age,E1000),F1000)</f>
        <v>21</v>
      </c>
      <c r="P1000">
        <f t="shared" si="107"/>
        <v>1</v>
      </c>
      <c r="Q1000" t="str">
        <f t="shared" si="108"/>
        <v>M</v>
      </c>
      <c r="R1000">
        <f t="shared" si="109"/>
        <v>1</v>
      </c>
      <c r="S1000">
        <f t="shared" si="110"/>
        <v>1</v>
      </c>
      <c r="T1000" t="s">
        <v>1754</v>
      </c>
      <c r="U1000" t="str">
        <f>VLOOKUP(T1000,Cleaning_title!$A$1:$B$20,2,)</f>
        <v>Mr</v>
      </c>
      <c r="V1000" t="str">
        <f t="shared" si="111"/>
        <v xml:space="preserve">xxx </v>
      </c>
      <c r="W1000" t="str">
        <f t="shared" si="112"/>
        <v xml:space="preserve">xxx </v>
      </c>
      <c r="X1000" t="str">
        <f>VLOOKUP(W1000,Cleaned_Ticket!$L$1:$M$37,2,FALSE)</f>
        <v xml:space="preserve">xxx </v>
      </c>
    </row>
    <row r="1001" spans="1:24" x14ac:dyDescent="0.2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06"/>
        <v>Q</v>
      </c>
      <c r="N1001">
        <f>IF(J1001="",MEDIAN(Fare),J1001)</f>
        <v>7.75</v>
      </c>
      <c r="O1001" s="4">
        <f>IF(F1001="",SUMIFS(Ave_Age,Pclass_Age,C1001,Sex_Age,E1001),F1001)</f>
        <v>25.962263610315187</v>
      </c>
      <c r="P1001">
        <f t="shared" si="107"/>
        <v>1</v>
      </c>
      <c r="Q1001" t="str">
        <f t="shared" si="108"/>
        <v>M</v>
      </c>
      <c r="R1001">
        <f t="shared" si="109"/>
        <v>1</v>
      </c>
      <c r="S1001">
        <f t="shared" si="110"/>
        <v>1</v>
      </c>
      <c r="T1001" t="s">
        <v>1754</v>
      </c>
      <c r="U1001" t="str">
        <f>VLOOKUP(T1001,Cleaning_title!$A$1:$B$20,2,)</f>
        <v>Mr</v>
      </c>
      <c r="V1001" t="str">
        <f t="shared" si="111"/>
        <v xml:space="preserve">xxx </v>
      </c>
      <c r="W1001" t="str">
        <f t="shared" si="112"/>
        <v xml:space="preserve">xxx </v>
      </c>
      <c r="X1001" t="str">
        <f>VLOOKUP(W1001,Cleaned_Ticket!$L$1:$M$37,2,FALSE)</f>
        <v xml:space="preserve">xxx </v>
      </c>
    </row>
    <row r="1002" spans="1:24" x14ac:dyDescent="0.2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06"/>
        <v>S</v>
      </c>
      <c r="N1002">
        <f>IF(J1002="",MEDIAN(Fare),J1002)</f>
        <v>8.7125000000000004</v>
      </c>
      <c r="O1002" s="4">
        <f>IF(F1002="",SUMIFS(Ave_Age,Pclass_Age,C1002,Sex_Age,E1002),F1002)</f>
        <v>25.962263610315187</v>
      </c>
      <c r="P1002">
        <f t="shared" si="107"/>
        <v>1</v>
      </c>
      <c r="Q1002" t="str">
        <f t="shared" si="108"/>
        <v>M</v>
      </c>
      <c r="R1002">
        <f t="shared" si="109"/>
        <v>1</v>
      </c>
      <c r="S1002">
        <f t="shared" si="110"/>
        <v>1</v>
      </c>
      <c r="T1002" t="s">
        <v>1754</v>
      </c>
      <c r="U1002" t="str">
        <f>VLOOKUP(T1002,Cleaning_title!$A$1:$B$20,2,)</f>
        <v>Mr</v>
      </c>
      <c r="V1002" t="str">
        <f t="shared" si="111"/>
        <v xml:space="preserve">xxx </v>
      </c>
      <c r="W1002" t="str">
        <f t="shared" si="112"/>
        <v xml:space="preserve">xxx </v>
      </c>
      <c r="X1002" t="str">
        <f>VLOOKUP(W1002,Cleaned_Ticket!$L$1:$M$37,2,FALSE)</f>
        <v xml:space="preserve">xxx </v>
      </c>
    </row>
    <row r="1003" spans="1:24" x14ac:dyDescent="0.2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06"/>
        <v>S</v>
      </c>
      <c r="N1003">
        <f>IF(J1003="",MEDIAN(Fare),J1003)</f>
        <v>13</v>
      </c>
      <c r="O1003" s="4">
        <f>IF(F1003="",SUMIFS(Ave_Age,Pclass_Age,C1003,Sex_Age,E1003),F1003)</f>
        <v>18.5</v>
      </c>
      <c r="P1003">
        <f t="shared" si="107"/>
        <v>1</v>
      </c>
      <c r="Q1003" t="str">
        <f t="shared" si="108"/>
        <v>F</v>
      </c>
      <c r="R1003">
        <f t="shared" si="109"/>
        <v>1</v>
      </c>
      <c r="S1003">
        <f t="shared" si="110"/>
        <v>1</v>
      </c>
      <c r="T1003" t="s">
        <v>1754</v>
      </c>
      <c r="U1003" t="str">
        <f>VLOOKUP(T1003,Cleaning_title!$A$1:$B$20,2,)</f>
        <v>Mr</v>
      </c>
      <c r="V1003" t="str">
        <f t="shared" si="111"/>
        <v xml:space="preserve">xxx </v>
      </c>
      <c r="W1003" t="str">
        <f t="shared" si="112"/>
        <v xml:space="preserve">xxx </v>
      </c>
      <c r="X1003" t="str">
        <f>VLOOKUP(W1003,Cleaned_Ticket!$L$1:$M$37,2,FALSE)</f>
        <v xml:space="preserve">xxx </v>
      </c>
    </row>
    <row r="1004" spans="1:24" x14ac:dyDescent="0.2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06"/>
        <v>C</v>
      </c>
      <c r="N1004">
        <f>IF(J1004="",MEDIAN(Fare),J1004)</f>
        <v>15.0458</v>
      </c>
      <c r="O1004" s="4">
        <f>IF(F1004="",SUMIFS(Ave_Age,Pclass_Age,C1004,Sex_Age,E1004),F1004)</f>
        <v>41</v>
      </c>
      <c r="P1004">
        <f t="shared" si="107"/>
        <v>1</v>
      </c>
      <c r="Q1004" t="str">
        <f t="shared" si="108"/>
        <v>M</v>
      </c>
      <c r="R1004">
        <f t="shared" si="109"/>
        <v>1</v>
      </c>
      <c r="S1004">
        <f t="shared" si="110"/>
        <v>1</v>
      </c>
      <c r="T1004" t="s">
        <v>1754</v>
      </c>
      <c r="U1004" t="str">
        <f>VLOOKUP(T1004,Cleaning_title!$A$1:$B$20,2,)</f>
        <v>Mr</v>
      </c>
      <c r="V1004" t="str">
        <f t="shared" si="111"/>
        <v xml:space="preserve">xxx </v>
      </c>
      <c r="W1004" t="str">
        <f t="shared" si="112"/>
        <v xml:space="preserve">xxx </v>
      </c>
      <c r="X1004" t="str">
        <f>VLOOKUP(W1004,Cleaned_Ticket!$L$1:$M$37,2,FALSE)</f>
        <v xml:space="preserve">xxx </v>
      </c>
    </row>
    <row r="1005" spans="1:24" x14ac:dyDescent="0.2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06"/>
        <v>Q</v>
      </c>
      <c r="N1005">
        <f>IF(J1005="",MEDIAN(Fare),J1005)</f>
        <v>7.7792000000000003</v>
      </c>
      <c r="O1005" s="4">
        <f>IF(F1005="",SUMIFS(Ave_Age,Pclass_Age,C1005,Sex_Age,E1005),F1005)</f>
        <v>22.185328947368422</v>
      </c>
      <c r="P1005">
        <f t="shared" si="107"/>
        <v>0</v>
      </c>
      <c r="Q1005" t="str">
        <f t="shared" si="108"/>
        <v>M</v>
      </c>
      <c r="R1005">
        <f t="shared" si="109"/>
        <v>1</v>
      </c>
      <c r="S1005">
        <f t="shared" si="110"/>
        <v>1</v>
      </c>
      <c r="T1005" t="s">
        <v>1756</v>
      </c>
      <c r="U1005" t="str">
        <f>VLOOKUP(T1005,Cleaning_title!$A$1:$B$20,2,)</f>
        <v>Miss</v>
      </c>
      <c r="V1005" t="str">
        <f t="shared" si="111"/>
        <v xml:space="preserve">xxx </v>
      </c>
      <c r="W1005" t="str">
        <f t="shared" si="112"/>
        <v xml:space="preserve">xxx </v>
      </c>
      <c r="X1005" t="str">
        <f>VLOOKUP(W1005,Cleaned_Ticket!$L$1:$M$37,2,FALSE)</f>
        <v xml:space="preserve">xxx </v>
      </c>
    </row>
    <row r="1006" spans="1:24" x14ac:dyDescent="0.2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06"/>
        <v>C</v>
      </c>
      <c r="N1006">
        <f>IF(J1006="",MEDIAN(Fare),J1006)</f>
        <v>31.679200000000002</v>
      </c>
      <c r="O1006" s="4">
        <f>IF(F1006="",SUMIFS(Ave_Age,Pclass_Age,C1006,Sex_Age,E1006),F1006)</f>
        <v>36</v>
      </c>
      <c r="P1006">
        <f t="shared" si="107"/>
        <v>0</v>
      </c>
      <c r="Q1006" t="str">
        <f t="shared" si="108"/>
        <v>A</v>
      </c>
      <c r="R1006">
        <f t="shared" si="109"/>
        <v>1</v>
      </c>
      <c r="S1006">
        <f t="shared" si="110"/>
        <v>1</v>
      </c>
      <c r="T1006" t="s">
        <v>1756</v>
      </c>
      <c r="U1006" t="str">
        <f>VLOOKUP(T1006,Cleaning_title!$A$1:$B$20,2,)</f>
        <v>Miss</v>
      </c>
      <c r="V1006" t="str">
        <f t="shared" si="111"/>
        <v>PC 17531</v>
      </c>
      <c r="W1006" t="str">
        <f t="shared" si="112"/>
        <v xml:space="preserve">PC </v>
      </c>
      <c r="X1006" t="str">
        <f>VLOOKUP(W1006,Cleaned_Ticket!$L$1:$M$37,2,FALSE)</f>
        <v xml:space="preserve">PC </v>
      </c>
    </row>
    <row r="1007" spans="1:24" x14ac:dyDescent="0.2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06"/>
        <v>Q</v>
      </c>
      <c r="N1007">
        <f>IF(J1007="",MEDIAN(Fare),J1007)</f>
        <v>7.2832999999999997</v>
      </c>
      <c r="O1007" s="4">
        <f>IF(F1007="",SUMIFS(Ave_Age,Pclass_Age,C1007,Sex_Age,E1007),F1007)</f>
        <v>18.5</v>
      </c>
      <c r="P1007">
        <f t="shared" si="107"/>
        <v>0</v>
      </c>
      <c r="Q1007" t="str">
        <f t="shared" si="108"/>
        <v>M</v>
      </c>
      <c r="R1007">
        <f t="shared" si="109"/>
        <v>1</v>
      </c>
      <c r="S1007">
        <f t="shared" si="110"/>
        <v>1</v>
      </c>
      <c r="T1007" t="s">
        <v>1756</v>
      </c>
      <c r="U1007" t="str">
        <f>VLOOKUP(T1007,Cleaning_title!$A$1:$B$20,2,)</f>
        <v>Miss</v>
      </c>
      <c r="V1007" t="str">
        <f t="shared" si="111"/>
        <v xml:space="preserve">xxx </v>
      </c>
      <c r="W1007" t="str">
        <f t="shared" si="112"/>
        <v xml:space="preserve">xxx </v>
      </c>
      <c r="X1007" t="str">
        <f>VLOOKUP(W1007,Cleaned_Ticket!$L$1:$M$37,2,FALSE)</f>
        <v xml:space="preserve">xxx </v>
      </c>
    </row>
    <row r="1008" spans="1:24" x14ac:dyDescent="0.2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06"/>
        <v>S</v>
      </c>
      <c r="N1008">
        <f>IF(J1008="",MEDIAN(Fare),J1008)</f>
        <v>221.7792</v>
      </c>
      <c r="O1008" s="4">
        <f>IF(F1008="",SUMIFS(Ave_Age,Pclass_Age,C1008,Sex_Age,E1008),F1008)</f>
        <v>63</v>
      </c>
      <c r="P1008">
        <f t="shared" si="107"/>
        <v>0</v>
      </c>
      <c r="Q1008" t="str">
        <f t="shared" si="108"/>
        <v>C</v>
      </c>
      <c r="R1008">
        <f t="shared" si="109"/>
        <v>2</v>
      </c>
      <c r="S1008">
        <f t="shared" si="110"/>
        <v>0</v>
      </c>
      <c r="T1008" t="s">
        <v>1755</v>
      </c>
      <c r="U1008" t="str">
        <f>VLOOKUP(T1008,Cleaning_title!$A$1:$B$20,2,)</f>
        <v>Mrs</v>
      </c>
      <c r="V1008" t="str">
        <f t="shared" si="111"/>
        <v>PC 17483</v>
      </c>
      <c r="W1008" t="str">
        <f t="shared" si="112"/>
        <v xml:space="preserve">PC </v>
      </c>
      <c r="X1008" t="str">
        <f>VLOOKUP(W1008,Cleaned_Ticket!$L$1:$M$37,2,FALSE)</f>
        <v xml:space="preserve">PC </v>
      </c>
    </row>
    <row r="1009" spans="1:24" x14ac:dyDescent="0.2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06"/>
        <v>C</v>
      </c>
      <c r="N1009">
        <f>IF(J1009="",MEDIAN(Fare),J1009)</f>
        <v>14.4542</v>
      </c>
      <c r="O1009" s="4">
        <f>IF(F1009="",SUMIFS(Ave_Age,Pclass_Age,C1009,Sex_Age,E1009),F1009)</f>
        <v>18</v>
      </c>
      <c r="P1009">
        <f t="shared" si="107"/>
        <v>1</v>
      </c>
      <c r="Q1009" t="str">
        <f t="shared" si="108"/>
        <v>M</v>
      </c>
      <c r="R1009">
        <f t="shared" si="109"/>
        <v>2</v>
      </c>
      <c r="S1009">
        <f t="shared" si="110"/>
        <v>0</v>
      </c>
      <c r="T1009" t="s">
        <v>1754</v>
      </c>
      <c r="U1009" t="str">
        <f>VLOOKUP(T1009,Cleaning_title!$A$1:$B$20,2,)</f>
        <v>Mr</v>
      </c>
      <c r="V1009" t="str">
        <f t="shared" si="111"/>
        <v xml:space="preserve">xxx </v>
      </c>
      <c r="W1009" t="str">
        <f t="shared" si="112"/>
        <v xml:space="preserve">xxx </v>
      </c>
      <c r="X1009" t="str">
        <f>VLOOKUP(W1009,Cleaned_Ticket!$L$1:$M$37,2,FALSE)</f>
        <v xml:space="preserve">xxx </v>
      </c>
    </row>
    <row r="1010" spans="1:24" x14ac:dyDescent="0.2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06"/>
        <v>C</v>
      </c>
      <c r="N1010">
        <f>IF(J1010="",MEDIAN(Fare),J1010)</f>
        <v>6.4375</v>
      </c>
      <c r="O1010" s="4">
        <f>IF(F1010="",SUMIFS(Ave_Age,Pclass_Age,C1010,Sex_Age,E1010),F1010)</f>
        <v>25.962263610315187</v>
      </c>
      <c r="P1010">
        <f t="shared" si="107"/>
        <v>1</v>
      </c>
      <c r="Q1010" t="str">
        <f t="shared" si="108"/>
        <v>M</v>
      </c>
      <c r="R1010">
        <f t="shared" si="109"/>
        <v>1</v>
      </c>
      <c r="S1010">
        <f t="shared" si="110"/>
        <v>1</v>
      </c>
      <c r="T1010" t="s">
        <v>1754</v>
      </c>
      <c r="U1010" t="str">
        <f>VLOOKUP(T1010,Cleaning_title!$A$1:$B$20,2,)</f>
        <v>Mr</v>
      </c>
      <c r="V1010" t="str">
        <f t="shared" si="111"/>
        <v xml:space="preserve">xxx </v>
      </c>
      <c r="W1010" t="str">
        <f t="shared" si="112"/>
        <v xml:space="preserve">xxx </v>
      </c>
      <c r="X1010" t="str">
        <f>VLOOKUP(W1010,Cleaned_Ticket!$L$1:$M$37,2,FALSE)</f>
        <v xml:space="preserve">xxx </v>
      </c>
    </row>
    <row r="1011" spans="1:24" x14ac:dyDescent="0.2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06"/>
        <v>S</v>
      </c>
      <c r="N1011">
        <f>IF(J1011="",MEDIAN(Fare),J1011)</f>
        <v>16.7</v>
      </c>
      <c r="O1011" s="4">
        <f>IF(F1011="",SUMIFS(Ave_Age,Pclass_Age,C1011,Sex_Age,E1011),F1011)</f>
        <v>1</v>
      </c>
      <c r="P1011">
        <f t="shared" si="107"/>
        <v>0</v>
      </c>
      <c r="Q1011" t="str">
        <f t="shared" si="108"/>
        <v>G</v>
      </c>
      <c r="R1011">
        <f t="shared" si="109"/>
        <v>3</v>
      </c>
      <c r="S1011">
        <f t="shared" si="110"/>
        <v>0</v>
      </c>
      <c r="T1011" t="s">
        <v>1756</v>
      </c>
      <c r="U1011" t="str">
        <f>VLOOKUP(T1011,Cleaning_title!$A$1:$B$20,2,)</f>
        <v>Miss</v>
      </c>
      <c r="V1011" t="str">
        <f t="shared" si="111"/>
        <v>PP 9549</v>
      </c>
      <c r="W1011" t="str">
        <f t="shared" si="112"/>
        <v xml:space="preserve">PP </v>
      </c>
      <c r="X1011" t="str">
        <f>VLOOKUP(W1011,Cleaned_Ticket!$L$1:$M$37,2,FALSE)</f>
        <v xml:space="preserve">PP </v>
      </c>
    </row>
    <row r="1012" spans="1:24" x14ac:dyDescent="0.2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06"/>
        <v>C</v>
      </c>
      <c r="N1012">
        <f>IF(J1012="",MEDIAN(Fare),J1012)</f>
        <v>75.241699999999994</v>
      </c>
      <c r="O1012" s="4">
        <f>IF(F1012="",SUMIFS(Ave_Age,Pclass_Age,C1012,Sex_Age,E1012),F1012)</f>
        <v>36</v>
      </c>
      <c r="P1012">
        <f t="shared" si="107"/>
        <v>1</v>
      </c>
      <c r="Q1012" t="str">
        <f t="shared" si="108"/>
        <v>C</v>
      </c>
      <c r="R1012">
        <f t="shared" si="109"/>
        <v>1</v>
      </c>
      <c r="S1012">
        <f t="shared" si="110"/>
        <v>1</v>
      </c>
      <c r="T1012" t="s">
        <v>1754</v>
      </c>
      <c r="U1012" t="str">
        <f>VLOOKUP(T1012,Cleaning_title!$A$1:$B$20,2,)</f>
        <v>Mr</v>
      </c>
      <c r="V1012" t="str">
        <f t="shared" si="111"/>
        <v xml:space="preserve">xxx </v>
      </c>
      <c r="W1012" t="str">
        <f t="shared" si="112"/>
        <v xml:space="preserve">xxx </v>
      </c>
      <c r="X1012" t="str">
        <f>VLOOKUP(W1012,Cleaned_Ticket!$L$1:$M$37,2,FALSE)</f>
        <v xml:space="preserve">xxx </v>
      </c>
    </row>
    <row r="1013" spans="1:24" x14ac:dyDescent="0.2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06"/>
        <v>S</v>
      </c>
      <c r="N1013">
        <f>IF(J1013="",MEDIAN(Fare),J1013)</f>
        <v>26</v>
      </c>
      <c r="O1013" s="4">
        <f>IF(F1013="",SUMIFS(Ave_Age,Pclass_Age,C1013,Sex_Age,E1013),F1013)</f>
        <v>29</v>
      </c>
      <c r="P1013">
        <f t="shared" si="107"/>
        <v>0</v>
      </c>
      <c r="Q1013" t="str">
        <f t="shared" si="108"/>
        <v>M</v>
      </c>
      <c r="R1013">
        <f t="shared" si="109"/>
        <v>2</v>
      </c>
      <c r="S1013">
        <f t="shared" si="110"/>
        <v>0</v>
      </c>
      <c r="T1013" t="s">
        <v>1755</v>
      </c>
      <c r="U1013" t="str">
        <f>VLOOKUP(T1013,Cleaning_title!$A$1:$B$20,2,)</f>
        <v>Mrs</v>
      </c>
      <c r="V1013" t="str">
        <f t="shared" si="111"/>
        <v>SCAH 29037</v>
      </c>
      <c r="W1013" t="str">
        <f t="shared" si="112"/>
        <v xml:space="preserve">SCAH </v>
      </c>
      <c r="X1013" t="str">
        <f>VLOOKUP(W1013,Cleaned_Ticket!$L$1:$M$37,2,FALSE)</f>
        <v xml:space="preserve">SCAH </v>
      </c>
    </row>
    <row r="1014" spans="1:24" x14ac:dyDescent="0.2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06"/>
        <v>S</v>
      </c>
      <c r="N1014">
        <f>IF(J1014="",MEDIAN(Fare),J1014)</f>
        <v>15.75</v>
      </c>
      <c r="O1014" s="4">
        <f>IF(F1014="",SUMIFS(Ave_Age,Pclass_Age,C1014,Sex_Age,E1014),F1014)</f>
        <v>12</v>
      </c>
      <c r="P1014">
        <f t="shared" si="107"/>
        <v>0</v>
      </c>
      <c r="Q1014" t="str">
        <f t="shared" si="108"/>
        <v>M</v>
      </c>
      <c r="R1014">
        <f t="shared" si="109"/>
        <v>1</v>
      </c>
      <c r="S1014">
        <f t="shared" si="110"/>
        <v>1</v>
      </c>
      <c r="T1014" t="s">
        <v>1756</v>
      </c>
      <c r="U1014" t="str">
        <f>VLOOKUP(T1014,Cleaning_title!$A$1:$B$20,2,)</f>
        <v>Miss</v>
      </c>
      <c r="V1014" t="str">
        <f t="shared" si="111"/>
        <v>CA 33595</v>
      </c>
      <c r="W1014" t="str">
        <f t="shared" si="112"/>
        <v xml:space="preserve">CA </v>
      </c>
      <c r="X1014" t="str">
        <f>VLOOKUP(W1014,Cleaned_Ticket!$L$1:$M$37,2,FALSE)</f>
        <v xml:space="preserve">CA </v>
      </c>
    </row>
    <row r="1015" spans="1:24" x14ac:dyDescent="0.2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06"/>
        <v>Q</v>
      </c>
      <c r="N1015">
        <f>IF(J1015="",MEDIAN(Fare),J1015)</f>
        <v>7.75</v>
      </c>
      <c r="O1015" s="4">
        <f>IF(F1015="",SUMIFS(Ave_Age,Pclass_Age,C1015,Sex_Age,E1015),F1015)</f>
        <v>25.962263610315187</v>
      </c>
      <c r="P1015">
        <f t="shared" si="107"/>
        <v>1</v>
      </c>
      <c r="Q1015" t="str">
        <f t="shared" si="108"/>
        <v>M</v>
      </c>
      <c r="R1015">
        <f t="shared" si="109"/>
        <v>2</v>
      </c>
      <c r="S1015">
        <f t="shared" si="110"/>
        <v>0</v>
      </c>
      <c r="T1015" t="s">
        <v>1754</v>
      </c>
      <c r="U1015" t="str">
        <f>VLOOKUP(T1015,Cleaning_title!$A$1:$B$20,2,)</f>
        <v>Mr</v>
      </c>
      <c r="V1015" t="str">
        <f t="shared" si="111"/>
        <v xml:space="preserve">xxx </v>
      </c>
      <c r="W1015" t="str">
        <f t="shared" si="112"/>
        <v xml:space="preserve">xxx </v>
      </c>
      <c r="X1015" t="str">
        <f>VLOOKUP(W1015,Cleaned_Ticket!$L$1:$M$37,2,FALSE)</f>
        <v xml:space="preserve">xxx </v>
      </c>
    </row>
    <row r="1016" spans="1:24" x14ac:dyDescent="0.2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06"/>
        <v>C</v>
      </c>
      <c r="N1016">
        <f>IF(J1016="",MEDIAN(Fare),J1016)</f>
        <v>57.75</v>
      </c>
      <c r="O1016" s="4">
        <f>IF(F1016="",SUMIFS(Ave_Age,Pclass_Age,C1016,Sex_Age,E1016),F1016)</f>
        <v>35</v>
      </c>
      <c r="P1016">
        <f t="shared" si="107"/>
        <v>0</v>
      </c>
      <c r="Q1016" t="str">
        <f t="shared" si="108"/>
        <v>C</v>
      </c>
      <c r="R1016">
        <f t="shared" si="109"/>
        <v>2</v>
      </c>
      <c r="S1016">
        <f t="shared" si="110"/>
        <v>0</v>
      </c>
      <c r="T1016" t="s">
        <v>1755</v>
      </c>
      <c r="U1016" t="str">
        <f>VLOOKUP(T1016,Cleaning_title!$A$1:$B$20,2,)</f>
        <v>Mrs</v>
      </c>
      <c r="V1016" t="str">
        <f t="shared" si="111"/>
        <v xml:space="preserve">xxx </v>
      </c>
      <c r="W1016" t="str">
        <f t="shared" si="112"/>
        <v xml:space="preserve">xxx </v>
      </c>
      <c r="X1016" t="str">
        <f>VLOOKUP(W1016,Cleaned_Ticket!$L$1:$M$37,2,FALSE)</f>
        <v xml:space="preserve">xxx </v>
      </c>
    </row>
    <row r="1017" spans="1:24" x14ac:dyDescent="0.2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06"/>
        <v>S</v>
      </c>
      <c r="N1017">
        <f>IF(J1017="",MEDIAN(Fare),J1017)</f>
        <v>7.25</v>
      </c>
      <c r="O1017" s="4">
        <f>IF(F1017="",SUMIFS(Ave_Age,Pclass_Age,C1017,Sex_Age,E1017),F1017)</f>
        <v>28</v>
      </c>
      <c r="P1017">
        <f t="shared" si="107"/>
        <v>1</v>
      </c>
      <c r="Q1017" t="str">
        <f t="shared" si="108"/>
        <v>M</v>
      </c>
      <c r="R1017">
        <f t="shared" si="109"/>
        <v>1</v>
      </c>
      <c r="S1017">
        <f t="shared" si="110"/>
        <v>1</v>
      </c>
      <c r="T1017" t="s">
        <v>1754</v>
      </c>
      <c r="U1017" t="str">
        <f>VLOOKUP(T1017,Cleaning_title!$A$1:$B$20,2,)</f>
        <v>Mr</v>
      </c>
      <c r="V1017" t="str">
        <f t="shared" si="111"/>
        <v xml:space="preserve">xxx </v>
      </c>
      <c r="W1017" t="str">
        <f t="shared" si="112"/>
        <v xml:space="preserve">xxx </v>
      </c>
      <c r="X1017" t="str">
        <f>VLOOKUP(W1017,Cleaned_Ticket!$L$1:$M$37,2,FALSE)</f>
        <v xml:space="preserve">xxx </v>
      </c>
    </row>
    <row r="1018" spans="1:24" x14ac:dyDescent="0.2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06"/>
        <v>Q</v>
      </c>
      <c r="N1018">
        <f>IF(J1018="",MEDIAN(Fare),J1018)</f>
        <v>7.75</v>
      </c>
      <c r="O1018" s="4">
        <f>IF(F1018="",SUMIFS(Ave_Age,Pclass_Age,C1018,Sex_Age,E1018),F1018)</f>
        <v>25.962263610315187</v>
      </c>
      <c r="P1018">
        <f t="shared" si="107"/>
        <v>1</v>
      </c>
      <c r="Q1018" t="str">
        <f t="shared" si="108"/>
        <v>M</v>
      </c>
      <c r="R1018">
        <f t="shared" si="109"/>
        <v>1</v>
      </c>
      <c r="S1018">
        <f t="shared" si="110"/>
        <v>1</v>
      </c>
      <c r="T1018" t="s">
        <v>1754</v>
      </c>
      <c r="U1018" t="str">
        <f>VLOOKUP(T1018,Cleaning_title!$A$1:$B$20,2,)</f>
        <v>Mr</v>
      </c>
      <c r="V1018" t="str">
        <f t="shared" si="111"/>
        <v xml:space="preserve">xxx </v>
      </c>
      <c r="W1018" t="str">
        <f t="shared" si="112"/>
        <v xml:space="preserve">xxx </v>
      </c>
      <c r="X1018" t="str">
        <f>VLOOKUP(W1018,Cleaned_Ticket!$L$1:$M$37,2,FALSE)</f>
        <v xml:space="preserve">xxx </v>
      </c>
    </row>
    <row r="1019" spans="1:24" x14ac:dyDescent="0.2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06"/>
        <v>S</v>
      </c>
      <c r="N1019">
        <f>IF(J1019="",MEDIAN(Fare),J1019)</f>
        <v>16.100000000000001</v>
      </c>
      <c r="O1019" s="4">
        <f>IF(F1019="",SUMIFS(Ave_Age,Pclass_Age,C1019,Sex_Age,E1019),F1019)</f>
        <v>17</v>
      </c>
      <c r="P1019">
        <f t="shared" si="107"/>
        <v>0</v>
      </c>
      <c r="Q1019" t="str">
        <f t="shared" si="108"/>
        <v>M</v>
      </c>
      <c r="R1019">
        <f t="shared" si="109"/>
        <v>2</v>
      </c>
      <c r="S1019">
        <f t="shared" si="110"/>
        <v>0</v>
      </c>
      <c r="T1019" t="s">
        <v>1756</v>
      </c>
      <c r="U1019" t="str">
        <f>VLOOKUP(T1019,Cleaning_title!$A$1:$B$20,2,)</f>
        <v>Miss</v>
      </c>
      <c r="V1019" t="str">
        <f t="shared" si="111"/>
        <v xml:space="preserve">xxx </v>
      </c>
      <c r="W1019" t="str">
        <f t="shared" si="112"/>
        <v xml:space="preserve">xxx </v>
      </c>
      <c r="X1019" t="str">
        <f>VLOOKUP(W1019,Cleaned_Ticket!$L$1:$M$37,2,FALSE)</f>
        <v xml:space="preserve">xxx </v>
      </c>
    </row>
    <row r="1020" spans="1:24" x14ac:dyDescent="0.2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06"/>
        <v>S</v>
      </c>
      <c r="N1020">
        <f>IF(J1020="",MEDIAN(Fare),J1020)</f>
        <v>7.7957999999999998</v>
      </c>
      <c r="O1020" s="4">
        <f>IF(F1020="",SUMIFS(Ave_Age,Pclass_Age,C1020,Sex_Age,E1020),F1020)</f>
        <v>22</v>
      </c>
      <c r="P1020">
        <f t="shared" si="107"/>
        <v>1</v>
      </c>
      <c r="Q1020" t="str">
        <f t="shared" si="108"/>
        <v>M</v>
      </c>
      <c r="R1020">
        <f t="shared" si="109"/>
        <v>1</v>
      </c>
      <c r="S1020">
        <f t="shared" si="110"/>
        <v>1</v>
      </c>
      <c r="T1020" t="s">
        <v>1754</v>
      </c>
      <c r="U1020" t="str">
        <f>VLOOKUP(T1020,Cleaning_title!$A$1:$B$20,2,)</f>
        <v>Mr</v>
      </c>
      <c r="V1020" t="str">
        <f t="shared" si="111"/>
        <v xml:space="preserve">xxx </v>
      </c>
      <c r="W1020" t="str">
        <f t="shared" si="112"/>
        <v xml:space="preserve">xxx </v>
      </c>
      <c r="X1020" t="str">
        <f>VLOOKUP(W1020,Cleaned_Ticket!$L$1:$M$37,2,FALSE)</f>
        <v xml:space="preserve">xxx </v>
      </c>
    </row>
    <row r="1021" spans="1:24" x14ac:dyDescent="0.2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06"/>
        <v>Q</v>
      </c>
      <c r="N1021">
        <f>IF(J1021="",MEDIAN(Fare),J1021)</f>
        <v>23.25</v>
      </c>
      <c r="O1021" s="4">
        <f>IF(F1021="",SUMIFS(Ave_Age,Pclass_Age,C1021,Sex_Age,E1021),F1021)</f>
        <v>22.185328947368422</v>
      </c>
      <c r="P1021">
        <f t="shared" si="107"/>
        <v>0</v>
      </c>
      <c r="Q1021" t="str">
        <f t="shared" si="108"/>
        <v>M</v>
      </c>
      <c r="R1021">
        <f t="shared" si="109"/>
        <v>3</v>
      </c>
      <c r="S1021">
        <f t="shared" si="110"/>
        <v>0</v>
      </c>
      <c r="T1021" t="s">
        <v>1756</v>
      </c>
      <c r="U1021" t="str">
        <f>VLOOKUP(T1021,Cleaning_title!$A$1:$B$20,2,)</f>
        <v>Miss</v>
      </c>
      <c r="V1021" t="str">
        <f t="shared" si="111"/>
        <v xml:space="preserve">xxx </v>
      </c>
      <c r="W1021" t="str">
        <f t="shared" si="112"/>
        <v xml:space="preserve">xxx </v>
      </c>
      <c r="X1021" t="str">
        <f>VLOOKUP(W1021,Cleaned_Ticket!$L$1:$M$37,2,FALSE)</f>
        <v xml:space="preserve">xxx </v>
      </c>
    </row>
    <row r="1022" spans="1:24" x14ac:dyDescent="0.2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06"/>
        <v>S</v>
      </c>
      <c r="N1022">
        <f>IF(J1022="",MEDIAN(Fare),J1022)</f>
        <v>13</v>
      </c>
      <c r="O1022" s="4">
        <f>IF(F1022="",SUMIFS(Ave_Age,Pclass_Age,C1022,Sex_Age,E1022),F1022)</f>
        <v>42</v>
      </c>
      <c r="P1022">
        <f t="shared" si="107"/>
        <v>1</v>
      </c>
      <c r="Q1022" t="str">
        <f t="shared" si="108"/>
        <v>M</v>
      </c>
      <c r="R1022">
        <f t="shared" si="109"/>
        <v>1</v>
      </c>
      <c r="S1022">
        <f t="shared" si="110"/>
        <v>1</v>
      </c>
      <c r="T1022" t="s">
        <v>1754</v>
      </c>
      <c r="U1022" t="str">
        <f>VLOOKUP(T1022,Cleaning_title!$A$1:$B$20,2,)</f>
        <v>Mr</v>
      </c>
      <c r="V1022" t="str">
        <f t="shared" si="111"/>
        <v xml:space="preserve">xxx </v>
      </c>
      <c r="W1022" t="str">
        <f t="shared" si="112"/>
        <v xml:space="preserve">xxx </v>
      </c>
      <c r="X1022" t="str">
        <f>VLOOKUP(W1022,Cleaned_Ticket!$L$1:$M$37,2,FALSE)</f>
        <v xml:space="preserve">xxx </v>
      </c>
    </row>
    <row r="1023" spans="1:24" x14ac:dyDescent="0.2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06"/>
        <v>S</v>
      </c>
      <c r="N1023">
        <f>IF(J1023="",MEDIAN(Fare),J1023)</f>
        <v>8.0500000000000007</v>
      </c>
      <c r="O1023" s="4">
        <f>IF(F1023="",SUMIFS(Ave_Age,Pclass_Age,C1023,Sex_Age,E1023),F1023)</f>
        <v>24</v>
      </c>
      <c r="P1023">
        <f t="shared" si="107"/>
        <v>1</v>
      </c>
      <c r="Q1023" t="str">
        <f t="shared" si="108"/>
        <v>M</v>
      </c>
      <c r="R1023">
        <f t="shared" si="109"/>
        <v>1</v>
      </c>
      <c r="S1023">
        <f t="shared" si="110"/>
        <v>1</v>
      </c>
      <c r="T1023" t="s">
        <v>1754</v>
      </c>
      <c r="U1023" t="str">
        <f>VLOOKUP(T1023,Cleaning_title!$A$1:$B$20,2,)</f>
        <v>Mr</v>
      </c>
      <c r="V1023" t="str">
        <f t="shared" si="111"/>
        <v xml:space="preserve">xxx </v>
      </c>
      <c r="W1023" t="str">
        <f t="shared" si="112"/>
        <v xml:space="preserve">xxx </v>
      </c>
      <c r="X1023" t="str">
        <f>VLOOKUP(W1023,Cleaned_Ticket!$L$1:$M$37,2,FALSE)</f>
        <v xml:space="preserve">xxx </v>
      </c>
    </row>
    <row r="1024" spans="1:24" x14ac:dyDescent="0.2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06"/>
        <v>S</v>
      </c>
      <c r="N1024">
        <f>IF(J1024="",MEDIAN(Fare),J1024)</f>
        <v>8.0500000000000007</v>
      </c>
      <c r="O1024" s="4">
        <f>IF(F1024="",SUMIFS(Ave_Age,Pclass_Age,C1024,Sex_Age,E1024),F1024)</f>
        <v>32</v>
      </c>
      <c r="P1024">
        <f t="shared" si="107"/>
        <v>1</v>
      </c>
      <c r="Q1024" t="str">
        <f t="shared" si="108"/>
        <v>M</v>
      </c>
      <c r="R1024">
        <f t="shared" si="109"/>
        <v>1</v>
      </c>
      <c r="S1024">
        <f t="shared" si="110"/>
        <v>1</v>
      </c>
      <c r="T1024" t="s">
        <v>1754</v>
      </c>
      <c r="U1024" t="str">
        <f>VLOOKUP(T1024,Cleaning_title!$A$1:$B$20,2,)</f>
        <v>Mr</v>
      </c>
      <c r="V1024" t="str">
        <f t="shared" si="111"/>
        <v>STONOQ 369943</v>
      </c>
      <c r="W1024" t="str">
        <f t="shared" si="112"/>
        <v xml:space="preserve">STONOQ </v>
      </c>
      <c r="X1024" t="str">
        <f>VLOOKUP(W1024,Cleaned_Ticket!$L$1:$M$37,2,FALSE)</f>
        <v>Single</v>
      </c>
    </row>
    <row r="1025" spans="1:24" x14ac:dyDescent="0.2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06"/>
        <v>C</v>
      </c>
      <c r="N1025">
        <f>IF(J1025="",MEDIAN(Fare),J1025)</f>
        <v>28.5</v>
      </c>
      <c r="O1025" s="4">
        <f>IF(F1025="",SUMIFS(Ave_Age,Pclass_Age,C1025,Sex_Age,E1025),F1025)</f>
        <v>53</v>
      </c>
      <c r="P1025">
        <f t="shared" si="107"/>
        <v>1</v>
      </c>
      <c r="Q1025" t="str">
        <f t="shared" si="108"/>
        <v>C</v>
      </c>
      <c r="R1025">
        <f t="shared" si="109"/>
        <v>1</v>
      </c>
      <c r="S1025">
        <f t="shared" si="110"/>
        <v>1</v>
      </c>
      <c r="T1025" t="s">
        <v>1765</v>
      </c>
      <c r="U1025" t="str">
        <f>VLOOKUP(T1025,Cleaning_title!$A$1:$B$20,2,)</f>
        <v>Royalty</v>
      </c>
      <c r="V1025" t="str">
        <f t="shared" si="111"/>
        <v xml:space="preserve">xxx </v>
      </c>
      <c r="W1025" t="str">
        <f t="shared" si="112"/>
        <v xml:space="preserve">xxx </v>
      </c>
      <c r="X1025" t="str">
        <f>VLOOKUP(W1025,Cleaned_Ticket!$L$1:$M$37,2,FALSE)</f>
        <v xml:space="preserve">xxx </v>
      </c>
    </row>
    <row r="1026" spans="1:24" x14ac:dyDescent="0.2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06"/>
        <v>S</v>
      </c>
      <c r="N1026">
        <f>IF(J1026="",MEDIAN(Fare),J1026)</f>
        <v>25.466699999999999</v>
      </c>
      <c r="O1026" s="4">
        <f>IF(F1026="",SUMIFS(Ave_Age,Pclass_Age,C1026,Sex_Age,E1026),F1026)</f>
        <v>22.185328947368422</v>
      </c>
      <c r="P1026">
        <f t="shared" si="107"/>
        <v>0</v>
      </c>
      <c r="Q1026" t="str">
        <f t="shared" si="108"/>
        <v>M</v>
      </c>
      <c r="R1026">
        <f t="shared" si="109"/>
        <v>5</v>
      </c>
      <c r="S1026">
        <f t="shared" si="110"/>
        <v>0</v>
      </c>
      <c r="T1026" t="s">
        <v>1755</v>
      </c>
      <c r="U1026" t="str">
        <f>VLOOKUP(T1026,Cleaning_title!$A$1:$B$20,2,)</f>
        <v>Mrs</v>
      </c>
      <c r="V1026" t="str">
        <f t="shared" si="111"/>
        <v xml:space="preserve">xxx </v>
      </c>
      <c r="W1026" t="str">
        <f t="shared" si="112"/>
        <v xml:space="preserve">xxx </v>
      </c>
      <c r="X1026" t="str">
        <f>VLOOKUP(W1026,Cleaned_Ticket!$L$1:$M$37,2,FALSE)</f>
        <v xml:space="preserve">xxx </v>
      </c>
    </row>
    <row r="1027" spans="1:24" x14ac:dyDescent="0.2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06"/>
        <v>C</v>
      </c>
      <c r="N1027">
        <f>IF(J1027="",MEDIAN(Fare),J1027)</f>
        <v>6.4375</v>
      </c>
      <c r="O1027" s="4">
        <f>IF(F1027="",SUMIFS(Ave_Age,Pclass_Age,C1027,Sex_Age,E1027),F1027)</f>
        <v>25.962263610315187</v>
      </c>
      <c r="P1027">
        <f t="shared" si="107"/>
        <v>1</v>
      </c>
      <c r="Q1027" t="str">
        <f t="shared" si="108"/>
        <v>M</v>
      </c>
      <c r="R1027">
        <f t="shared" si="109"/>
        <v>2</v>
      </c>
      <c r="S1027">
        <f t="shared" si="110"/>
        <v>0</v>
      </c>
      <c r="T1027" t="s">
        <v>1754</v>
      </c>
      <c r="U1027" t="str">
        <f>VLOOKUP(T1027,Cleaning_title!$A$1:$B$20,2,)</f>
        <v>Mr</v>
      </c>
      <c r="V1027" t="str">
        <f t="shared" si="111"/>
        <v xml:space="preserve">xxx </v>
      </c>
      <c r="W1027" t="str">
        <f t="shared" si="112"/>
        <v xml:space="preserve">xxx </v>
      </c>
      <c r="X1027" t="str">
        <f>VLOOKUP(W1027,Cleaned_Ticket!$L$1:$M$37,2,FALSE)</f>
        <v xml:space="preserve">xxx </v>
      </c>
    </row>
    <row r="1028" spans="1:24" x14ac:dyDescent="0.2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13">IF(L1028="","S",L1028)</f>
        <v>S</v>
      </c>
      <c r="N1028">
        <f>IF(J1028="",MEDIAN(Fare),J1028)</f>
        <v>7.8958000000000004</v>
      </c>
      <c r="O1028" s="4">
        <f>IF(F1028="",SUMIFS(Ave_Age,Pclass_Age,C1028,Sex_Age,E1028),F1028)</f>
        <v>43</v>
      </c>
      <c r="P1028">
        <f t="shared" ref="P1028:P1091" si="114">IF(E1028="male",1,0)</f>
        <v>1</v>
      </c>
      <c r="Q1028" t="str">
        <f t="shared" ref="Q1028:Q1091" si="115">IF(K1028="","M",LEFT(K1028,1))</f>
        <v>M</v>
      </c>
      <c r="R1028">
        <f t="shared" ref="R1028:R1091" si="116">G1028+H1028+1</f>
        <v>1</v>
      </c>
      <c r="S1028">
        <f t="shared" ref="S1028:S1091" si="117">IF(R1028=1,1,0)</f>
        <v>1</v>
      </c>
      <c r="T1028" t="s">
        <v>1754</v>
      </c>
      <c r="U1028" t="str">
        <f>VLOOKUP(T1028,Cleaning_title!$A$1:$B$20,2,)</f>
        <v>Mr</v>
      </c>
      <c r="V1028" t="str">
        <f t="shared" ref="V1028:V1091" si="118">IF(ISNUMBER(I1028),"xxx ",SUBSTITUTE(SUBSTITUTE(I1028,"/",""),".",""))</f>
        <v xml:space="preserve">xxx </v>
      </c>
      <c r="W1028" t="str">
        <f t="shared" ref="W1028:W1091" si="119">LEFT(V1028,FIND(" ",V1028))</f>
        <v xml:space="preserve">xxx </v>
      </c>
      <c r="X1028" t="str">
        <f>VLOOKUP(W1028,Cleaned_Ticket!$L$1:$M$37,2,FALSE)</f>
        <v xml:space="preserve">xxx </v>
      </c>
    </row>
    <row r="1029" spans="1:24" x14ac:dyDescent="0.2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13"/>
        <v>S</v>
      </c>
      <c r="N1029">
        <f>IF(J1029="",MEDIAN(Fare),J1029)</f>
        <v>7.8541999999999996</v>
      </c>
      <c r="O1029" s="4">
        <f>IF(F1029="",SUMIFS(Ave_Age,Pclass_Age,C1029,Sex_Age,E1029),F1029)</f>
        <v>24</v>
      </c>
      <c r="P1029">
        <f t="shared" si="114"/>
        <v>1</v>
      </c>
      <c r="Q1029" t="str">
        <f t="shared" si="115"/>
        <v>M</v>
      </c>
      <c r="R1029">
        <f t="shared" si="116"/>
        <v>1</v>
      </c>
      <c r="S1029">
        <f t="shared" si="117"/>
        <v>1</v>
      </c>
      <c r="T1029" t="s">
        <v>1754</v>
      </c>
      <c r="U1029" t="str">
        <f>VLOOKUP(T1029,Cleaning_title!$A$1:$B$20,2,)</f>
        <v>Mr</v>
      </c>
      <c r="V1029" t="str">
        <f t="shared" si="118"/>
        <v xml:space="preserve">xxx </v>
      </c>
      <c r="W1029" t="str">
        <f t="shared" si="119"/>
        <v xml:space="preserve">xxx </v>
      </c>
      <c r="X1029" t="str">
        <f>VLOOKUP(W1029,Cleaned_Ticket!$L$1:$M$37,2,FALSE)</f>
        <v xml:space="preserve">xxx </v>
      </c>
    </row>
    <row r="1030" spans="1:24" x14ac:dyDescent="0.2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13"/>
        <v>C</v>
      </c>
      <c r="N1030">
        <f>IF(J1030="",MEDIAN(Fare),J1030)</f>
        <v>7.2249999999999996</v>
      </c>
      <c r="O1030" s="4">
        <f>IF(F1030="",SUMIFS(Ave_Age,Pclass_Age,C1030,Sex_Age,E1030),F1030)</f>
        <v>26.5</v>
      </c>
      <c r="P1030">
        <f t="shared" si="114"/>
        <v>1</v>
      </c>
      <c r="Q1030" t="str">
        <f t="shared" si="115"/>
        <v>M</v>
      </c>
      <c r="R1030">
        <f t="shared" si="116"/>
        <v>1</v>
      </c>
      <c r="S1030">
        <f t="shared" si="117"/>
        <v>1</v>
      </c>
      <c r="T1030" t="s">
        <v>1754</v>
      </c>
      <c r="U1030" t="str">
        <f>VLOOKUP(T1030,Cleaning_title!$A$1:$B$20,2,)</f>
        <v>Mr</v>
      </c>
      <c r="V1030" t="str">
        <f t="shared" si="118"/>
        <v xml:space="preserve">xxx </v>
      </c>
      <c r="W1030" t="str">
        <f t="shared" si="119"/>
        <v xml:space="preserve">xxx </v>
      </c>
      <c r="X1030" t="str">
        <f>VLOOKUP(W1030,Cleaned_Ticket!$L$1:$M$37,2,FALSE)</f>
        <v xml:space="preserve">xxx </v>
      </c>
    </row>
    <row r="1031" spans="1:24" x14ac:dyDescent="0.2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13"/>
        <v>S</v>
      </c>
      <c r="N1031">
        <f>IF(J1031="",MEDIAN(Fare),J1031)</f>
        <v>13</v>
      </c>
      <c r="O1031" s="4">
        <f>IF(F1031="",SUMIFS(Ave_Age,Pclass_Age,C1031,Sex_Age,E1031),F1031)</f>
        <v>26</v>
      </c>
      <c r="P1031">
        <f t="shared" si="114"/>
        <v>1</v>
      </c>
      <c r="Q1031" t="str">
        <f t="shared" si="115"/>
        <v>M</v>
      </c>
      <c r="R1031">
        <f t="shared" si="116"/>
        <v>1</v>
      </c>
      <c r="S1031">
        <f t="shared" si="117"/>
        <v>1</v>
      </c>
      <c r="T1031" t="s">
        <v>1754</v>
      </c>
      <c r="U1031" t="str">
        <f>VLOOKUP(T1031,Cleaning_title!$A$1:$B$20,2,)</f>
        <v>Mr</v>
      </c>
      <c r="V1031" t="str">
        <f t="shared" si="118"/>
        <v xml:space="preserve">xxx </v>
      </c>
      <c r="W1031" t="str">
        <f t="shared" si="119"/>
        <v xml:space="preserve">xxx </v>
      </c>
      <c r="X1031" t="str">
        <f>VLOOKUP(W1031,Cleaned_Ticket!$L$1:$M$37,2,FALSE)</f>
        <v xml:space="preserve">xxx </v>
      </c>
    </row>
    <row r="1032" spans="1:24" x14ac:dyDescent="0.2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13"/>
        <v>S</v>
      </c>
      <c r="N1032">
        <f>IF(J1032="",MEDIAN(Fare),J1032)</f>
        <v>8.0500000000000007</v>
      </c>
      <c r="O1032" s="4">
        <f>IF(F1032="",SUMIFS(Ave_Age,Pclass_Age,C1032,Sex_Age,E1032),F1032)</f>
        <v>23</v>
      </c>
      <c r="P1032">
        <f t="shared" si="114"/>
        <v>0</v>
      </c>
      <c r="Q1032" t="str">
        <f t="shared" si="115"/>
        <v>M</v>
      </c>
      <c r="R1032">
        <f t="shared" si="116"/>
        <v>1</v>
      </c>
      <c r="S1032">
        <f t="shared" si="117"/>
        <v>1</v>
      </c>
      <c r="T1032" t="s">
        <v>1756</v>
      </c>
      <c r="U1032" t="str">
        <f>VLOOKUP(T1032,Cleaning_title!$A$1:$B$20,2,)</f>
        <v>Miss</v>
      </c>
      <c r="V1032" t="str">
        <f t="shared" si="118"/>
        <v>SOTONOQ 392083</v>
      </c>
      <c r="W1032" t="str">
        <f t="shared" si="119"/>
        <v xml:space="preserve">SOTONOQ </v>
      </c>
      <c r="X1032" t="str">
        <f>VLOOKUP(W1032,Cleaned_Ticket!$L$1:$M$37,2,FALSE)</f>
        <v xml:space="preserve">SOTONOQ </v>
      </c>
    </row>
    <row r="1033" spans="1:24" x14ac:dyDescent="0.2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13"/>
        <v>S</v>
      </c>
      <c r="N1033">
        <f>IF(J1033="",MEDIAN(Fare),J1033)</f>
        <v>46.9</v>
      </c>
      <c r="O1033" s="4">
        <f>IF(F1033="",SUMIFS(Ave_Age,Pclass_Age,C1033,Sex_Age,E1033),F1033)</f>
        <v>40</v>
      </c>
      <c r="P1033">
        <f t="shared" si="114"/>
        <v>1</v>
      </c>
      <c r="Q1033" t="str">
        <f t="shared" si="115"/>
        <v>M</v>
      </c>
      <c r="R1033">
        <f t="shared" si="116"/>
        <v>8</v>
      </c>
      <c r="S1033">
        <f t="shared" si="117"/>
        <v>0</v>
      </c>
      <c r="T1033" t="s">
        <v>1754</v>
      </c>
      <c r="U1033" t="str">
        <f>VLOOKUP(T1033,Cleaning_title!$A$1:$B$20,2,)</f>
        <v>Mr</v>
      </c>
      <c r="V1033" t="str">
        <f t="shared" si="118"/>
        <v>CA 2144</v>
      </c>
      <c r="W1033" t="str">
        <f t="shared" si="119"/>
        <v xml:space="preserve">CA </v>
      </c>
      <c r="X1033" t="str">
        <f>VLOOKUP(W1033,Cleaned_Ticket!$L$1:$M$37,2,FALSE)</f>
        <v xml:space="preserve">CA </v>
      </c>
    </row>
    <row r="1034" spans="1:24" x14ac:dyDescent="0.2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13"/>
        <v>S</v>
      </c>
      <c r="N1034">
        <f>IF(J1034="",MEDIAN(Fare),J1034)</f>
        <v>46.9</v>
      </c>
      <c r="O1034" s="4">
        <f>IF(F1034="",SUMIFS(Ave_Age,Pclass_Age,C1034,Sex_Age,E1034),F1034)</f>
        <v>10</v>
      </c>
      <c r="P1034">
        <f t="shared" si="114"/>
        <v>0</v>
      </c>
      <c r="Q1034" t="str">
        <f t="shared" si="115"/>
        <v>M</v>
      </c>
      <c r="R1034">
        <f t="shared" si="116"/>
        <v>8</v>
      </c>
      <c r="S1034">
        <f t="shared" si="117"/>
        <v>0</v>
      </c>
      <c r="T1034" t="s">
        <v>1756</v>
      </c>
      <c r="U1034" t="str">
        <f>VLOOKUP(T1034,Cleaning_title!$A$1:$B$20,2,)</f>
        <v>Miss</v>
      </c>
      <c r="V1034" t="str">
        <f t="shared" si="118"/>
        <v>CA 2144</v>
      </c>
      <c r="W1034" t="str">
        <f t="shared" si="119"/>
        <v xml:space="preserve">CA </v>
      </c>
      <c r="X1034" t="str">
        <f>VLOOKUP(W1034,Cleaned_Ticket!$L$1:$M$37,2,FALSE)</f>
        <v xml:space="preserve">CA </v>
      </c>
    </row>
    <row r="1035" spans="1:24" x14ac:dyDescent="0.2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13"/>
        <v>S</v>
      </c>
      <c r="N1035">
        <f>IF(J1035="",MEDIAN(Fare),J1035)</f>
        <v>151.55000000000001</v>
      </c>
      <c r="O1035" s="4">
        <f>IF(F1035="",SUMIFS(Ave_Age,Pclass_Age,C1035,Sex_Age,E1035),F1035)</f>
        <v>33</v>
      </c>
      <c r="P1035">
        <f t="shared" si="114"/>
        <v>0</v>
      </c>
      <c r="Q1035" t="str">
        <f t="shared" si="115"/>
        <v>M</v>
      </c>
      <c r="R1035">
        <f t="shared" si="116"/>
        <v>1</v>
      </c>
      <c r="S1035">
        <f t="shared" si="117"/>
        <v>1</v>
      </c>
      <c r="T1035" t="s">
        <v>1756</v>
      </c>
      <c r="U1035" t="str">
        <f>VLOOKUP(T1035,Cleaning_title!$A$1:$B$20,2,)</f>
        <v>Miss</v>
      </c>
      <c r="V1035" t="str">
        <f t="shared" si="118"/>
        <v xml:space="preserve">xxx </v>
      </c>
      <c r="W1035" t="str">
        <f t="shared" si="119"/>
        <v xml:space="preserve">xxx </v>
      </c>
      <c r="X1035" t="str">
        <f>VLOOKUP(W1035,Cleaned_Ticket!$L$1:$M$37,2,FALSE)</f>
        <v xml:space="preserve">xxx </v>
      </c>
    </row>
    <row r="1036" spans="1:24" x14ac:dyDescent="0.2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13"/>
        <v>C</v>
      </c>
      <c r="N1036">
        <f>IF(J1036="",MEDIAN(Fare),J1036)</f>
        <v>262.375</v>
      </c>
      <c r="O1036" s="4">
        <f>IF(F1036="",SUMIFS(Ave_Age,Pclass_Age,C1036,Sex_Age,E1036),F1036)</f>
        <v>61</v>
      </c>
      <c r="P1036">
        <f t="shared" si="114"/>
        <v>1</v>
      </c>
      <c r="Q1036" t="str">
        <f t="shared" si="115"/>
        <v>B</v>
      </c>
      <c r="R1036">
        <f t="shared" si="116"/>
        <v>5</v>
      </c>
      <c r="S1036">
        <f t="shared" si="117"/>
        <v>0</v>
      </c>
      <c r="T1036" t="s">
        <v>1754</v>
      </c>
      <c r="U1036" t="str">
        <f>VLOOKUP(T1036,Cleaning_title!$A$1:$B$20,2,)</f>
        <v>Mr</v>
      </c>
      <c r="V1036" t="str">
        <f t="shared" si="118"/>
        <v>PC 17608</v>
      </c>
      <c r="W1036" t="str">
        <f t="shared" si="119"/>
        <v xml:space="preserve">PC </v>
      </c>
      <c r="X1036" t="str">
        <f>VLOOKUP(W1036,Cleaned_Ticket!$L$1:$M$37,2,FALSE)</f>
        <v xml:space="preserve">PC </v>
      </c>
    </row>
    <row r="1037" spans="1:24" x14ac:dyDescent="0.2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13"/>
        <v>S</v>
      </c>
      <c r="N1037">
        <f>IF(J1037="",MEDIAN(Fare),J1037)</f>
        <v>26</v>
      </c>
      <c r="O1037" s="4">
        <f>IF(F1037="",SUMIFS(Ave_Age,Pclass_Age,C1037,Sex_Age,E1037),F1037)</f>
        <v>28</v>
      </c>
      <c r="P1037">
        <f t="shared" si="114"/>
        <v>1</v>
      </c>
      <c r="Q1037" t="str">
        <f t="shared" si="115"/>
        <v>M</v>
      </c>
      <c r="R1037">
        <f t="shared" si="116"/>
        <v>1</v>
      </c>
      <c r="S1037">
        <f t="shared" si="117"/>
        <v>1</v>
      </c>
      <c r="T1037" t="s">
        <v>1754</v>
      </c>
      <c r="U1037" t="str">
        <f>VLOOKUP(T1037,Cleaning_title!$A$1:$B$20,2,)</f>
        <v>Mr</v>
      </c>
      <c r="V1037" t="str">
        <f t="shared" si="118"/>
        <v xml:space="preserve">xxx </v>
      </c>
      <c r="W1037" t="str">
        <f t="shared" si="119"/>
        <v xml:space="preserve">xxx </v>
      </c>
      <c r="X1037" t="str">
        <f>VLOOKUP(W1037,Cleaned_Ticket!$L$1:$M$37,2,FALSE)</f>
        <v xml:space="preserve">xxx </v>
      </c>
    </row>
    <row r="1038" spans="1:24" x14ac:dyDescent="0.2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13"/>
        <v>S</v>
      </c>
      <c r="N1038">
        <f>IF(J1038="",MEDIAN(Fare),J1038)</f>
        <v>26.55</v>
      </c>
      <c r="O1038" s="4">
        <f>IF(F1038="",SUMIFS(Ave_Age,Pclass_Age,C1038,Sex_Age,E1038),F1038)</f>
        <v>42</v>
      </c>
      <c r="P1038">
        <f t="shared" si="114"/>
        <v>1</v>
      </c>
      <c r="Q1038" t="str">
        <f t="shared" si="115"/>
        <v>M</v>
      </c>
      <c r="R1038">
        <f t="shared" si="116"/>
        <v>1</v>
      </c>
      <c r="S1038">
        <f t="shared" si="117"/>
        <v>1</v>
      </c>
      <c r="T1038" t="s">
        <v>1754</v>
      </c>
      <c r="U1038" t="str">
        <f>VLOOKUP(T1038,Cleaning_title!$A$1:$B$20,2,)</f>
        <v>Mr</v>
      </c>
      <c r="V1038" t="str">
        <f t="shared" si="118"/>
        <v xml:space="preserve">xxx </v>
      </c>
      <c r="W1038" t="str">
        <f t="shared" si="119"/>
        <v xml:space="preserve">xxx </v>
      </c>
      <c r="X1038" t="str">
        <f>VLOOKUP(W1038,Cleaned_Ticket!$L$1:$M$37,2,FALSE)</f>
        <v xml:space="preserve">xxx </v>
      </c>
    </row>
    <row r="1039" spans="1:24" x14ac:dyDescent="0.2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13"/>
        <v>S</v>
      </c>
      <c r="N1039">
        <f>IF(J1039="",MEDIAN(Fare),J1039)</f>
        <v>18</v>
      </c>
      <c r="O1039" s="4">
        <f>IF(F1039="",SUMIFS(Ave_Age,Pclass_Age,C1039,Sex_Age,E1039),F1039)</f>
        <v>31</v>
      </c>
      <c r="P1039">
        <f t="shared" si="114"/>
        <v>1</v>
      </c>
      <c r="Q1039" t="str">
        <f t="shared" si="115"/>
        <v>M</v>
      </c>
      <c r="R1039">
        <f t="shared" si="116"/>
        <v>4</v>
      </c>
      <c r="S1039">
        <f t="shared" si="117"/>
        <v>0</v>
      </c>
      <c r="T1039" t="s">
        <v>1754</v>
      </c>
      <c r="U1039" t="str">
        <f>VLOOKUP(T1039,Cleaning_title!$A$1:$B$20,2,)</f>
        <v>Mr</v>
      </c>
      <c r="V1039" t="str">
        <f t="shared" si="118"/>
        <v xml:space="preserve">xxx </v>
      </c>
      <c r="W1039" t="str">
        <f t="shared" si="119"/>
        <v xml:space="preserve">xxx </v>
      </c>
      <c r="X1039" t="str">
        <f>VLOOKUP(W1039,Cleaned_Ticket!$L$1:$M$37,2,FALSE)</f>
        <v xml:space="preserve">xxx </v>
      </c>
    </row>
    <row r="1040" spans="1:24" x14ac:dyDescent="0.2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13"/>
        <v>S</v>
      </c>
      <c r="N1040">
        <f>IF(J1040="",MEDIAN(Fare),J1040)</f>
        <v>51.862499999999997</v>
      </c>
      <c r="O1040" s="4">
        <f>IF(F1040="",SUMIFS(Ave_Age,Pclass_Age,C1040,Sex_Age,E1040),F1040)</f>
        <v>41.029271523178807</v>
      </c>
      <c r="P1040">
        <f t="shared" si="114"/>
        <v>1</v>
      </c>
      <c r="Q1040" t="str">
        <f t="shared" si="115"/>
        <v>E</v>
      </c>
      <c r="R1040">
        <f t="shared" si="116"/>
        <v>1</v>
      </c>
      <c r="S1040">
        <f t="shared" si="117"/>
        <v>1</v>
      </c>
      <c r="T1040" t="s">
        <v>1754</v>
      </c>
      <c r="U1040" t="str">
        <f>VLOOKUP(T1040,Cleaning_title!$A$1:$B$20,2,)</f>
        <v>Mr</v>
      </c>
      <c r="V1040" t="str">
        <f t="shared" si="118"/>
        <v xml:space="preserve">xxx </v>
      </c>
      <c r="W1040" t="str">
        <f t="shared" si="119"/>
        <v xml:space="preserve">xxx </v>
      </c>
      <c r="X1040" t="str">
        <f>VLOOKUP(W1040,Cleaned_Ticket!$L$1:$M$37,2,FALSE)</f>
        <v xml:space="preserve">xxx </v>
      </c>
    </row>
    <row r="1041" spans="1:24" x14ac:dyDescent="0.2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13"/>
        <v>S</v>
      </c>
      <c r="N1041">
        <f>IF(J1041="",MEDIAN(Fare),J1041)</f>
        <v>8.0500000000000007</v>
      </c>
      <c r="O1041" s="4">
        <f>IF(F1041="",SUMIFS(Ave_Age,Pclass_Age,C1041,Sex_Age,E1041),F1041)</f>
        <v>22</v>
      </c>
      <c r="P1041">
        <f t="shared" si="114"/>
        <v>1</v>
      </c>
      <c r="Q1041" t="str">
        <f t="shared" si="115"/>
        <v>M</v>
      </c>
      <c r="R1041">
        <f t="shared" si="116"/>
        <v>1</v>
      </c>
      <c r="S1041">
        <f t="shared" si="117"/>
        <v>1</v>
      </c>
      <c r="T1041" t="s">
        <v>1754</v>
      </c>
      <c r="U1041" t="str">
        <f>VLOOKUP(T1041,Cleaning_title!$A$1:$B$20,2,)</f>
        <v>Mr</v>
      </c>
      <c r="V1041" t="str">
        <f t="shared" si="118"/>
        <v>SCA4 23568</v>
      </c>
      <c r="W1041" t="str">
        <f t="shared" si="119"/>
        <v xml:space="preserve">SCA4 </v>
      </c>
      <c r="X1041" t="str">
        <f>VLOOKUP(W1041,Cleaned_Ticket!$L$1:$M$37,2,FALSE)</f>
        <v xml:space="preserve">SCA4 </v>
      </c>
    </row>
    <row r="1042" spans="1:24" x14ac:dyDescent="0.2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13"/>
        <v>S</v>
      </c>
      <c r="N1042">
        <f>IF(J1042="",MEDIAN(Fare),J1042)</f>
        <v>26.55</v>
      </c>
      <c r="O1042" s="4">
        <f>IF(F1042="",SUMIFS(Ave_Age,Pclass_Age,C1042,Sex_Age,E1042),F1042)</f>
        <v>41.029271523178807</v>
      </c>
      <c r="P1042">
        <f t="shared" si="114"/>
        <v>1</v>
      </c>
      <c r="Q1042" t="str">
        <f t="shared" si="115"/>
        <v>M</v>
      </c>
      <c r="R1042">
        <f t="shared" si="116"/>
        <v>1</v>
      </c>
      <c r="S1042">
        <f t="shared" si="117"/>
        <v>1</v>
      </c>
      <c r="T1042" t="s">
        <v>1754</v>
      </c>
      <c r="U1042" t="str">
        <f>VLOOKUP(T1042,Cleaning_title!$A$1:$B$20,2,)</f>
        <v>Mr</v>
      </c>
      <c r="V1042" t="str">
        <f t="shared" si="118"/>
        <v xml:space="preserve">xxx </v>
      </c>
      <c r="W1042" t="str">
        <f t="shared" si="119"/>
        <v xml:space="preserve">xxx </v>
      </c>
      <c r="X1042" t="str">
        <f>VLOOKUP(W1042,Cleaned_Ticket!$L$1:$M$37,2,FALSE)</f>
        <v xml:space="preserve">xxx </v>
      </c>
    </row>
    <row r="1043" spans="1:24" x14ac:dyDescent="0.2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13"/>
        <v>S</v>
      </c>
      <c r="N1043">
        <f>IF(J1043="",MEDIAN(Fare),J1043)</f>
        <v>26</v>
      </c>
      <c r="O1043" s="4">
        <f>IF(F1043="",SUMIFS(Ave_Age,Pclass_Age,C1043,Sex_Age,E1043),F1043)</f>
        <v>30</v>
      </c>
      <c r="P1043">
        <f t="shared" si="114"/>
        <v>1</v>
      </c>
      <c r="Q1043" t="str">
        <f t="shared" si="115"/>
        <v>M</v>
      </c>
      <c r="R1043">
        <f t="shared" si="116"/>
        <v>3</v>
      </c>
      <c r="S1043">
        <f t="shared" si="117"/>
        <v>0</v>
      </c>
      <c r="T1043" t="s">
        <v>1759</v>
      </c>
      <c r="U1043" t="str">
        <f>VLOOKUP(T1043,Cleaning_title!$A$1:$B$20,2,)</f>
        <v>Royalty</v>
      </c>
      <c r="V1043" t="str">
        <f t="shared" si="118"/>
        <v xml:space="preserve">xxx </v>
      </c>
      <c r="W1043" t="str">
        <f t="shared" si="119"/>
        <v xml:space="preserve">xxx </v>
      </c>
      <c r="X1043" t="str">
        <f>VLOOKUP(W1043,Cleaned_Ticket!$L$1:$M$37,2,FALSE)</f>
        <v xml:space="preserve">xxx </v>
      </c>
    </row>
    <row r="1044" spans="1:24" x14ac:dyDescent="0.2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13"/>
        <v>C</v>
      </c>
      <c r="N1044">
        <f>IF(J1044="",MEDIAN(Fare),J1044)</f>
        <v>83.158299999999997</v>
      </c>
      <c r="O1044" s="4">
        <f>IF(F1044="",SUMIFS(Ave_Age,Pclass_Age,C1044,Sex_Age,E1044),F1044)</f>
        <v>23</v>
      </c>
      <c r="P1044">
        <f t="shared" si="114"/>
        <v>0</v>
      </c>
      <c r="Q1044" t="str">
        <f t="shared" si="115"/>
        <v>C</v>
      </c>
      <c r="R1044">
        <f t="shared" si="116"/>
        <v>2</v>
      </c>
      <c r="S1044">
        <f t="shared" si="117"/>
        <v>0</v>
      </c>
      <c r="T1044" t="s">
        <v>1755</v>
      </c>
      <c r="U1044" t="str">
        <f>VLOOKUP(T1044,Cleaning_title!$A$1:$B$20,2,)</f>
        <v>Mrs</v>
      </c>
      <c r="V1044" t="str">
        <f t="shared" si="118"/>
        <v xml:space="preserve">xxx </v>
      </c>
      <c r="W1044" t="str">
        <f t="shared" si="119"/>
        <v xml:space="preserve">xxx </v>
      </c>
      <c r="X1044" t="str">
        <f>VLOOKUP(W1044,Cleaned_Ticket!$L$1:$M$37,2,FALSE)</f>
        <v xml:space="preserve">xxx </v>
      </c>
    </row>
    <row r="1045" spans="1:24" x14ac:dyDescent="0.2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13"/>
        <v>C</v>
      </c>
      <c r="N1045">
        <f>IF(J1045="",MEDIAN(Fare),J1045)</f>
        <v>7.8958000000000004</v>
      </c>
      <c r="O1045" s="4">
        <f>IF(F1045="",SUMIFS(Ave_Age,Pclass_Age,C1045,Sex_Age,E1045),F1045)</f>
        <v>25.962263610315187</v>
      </c>
      <c r="P1045">
        <f t="shared" si="114"/>
        <v>1</v>
      </c>
      <c r="Q1045" t="str">
        <f t="shared" si="115"/>
        <v>M</v>
      </c>
      <c r="R1045">
        <f t="shared" si="116"/>
        <v>1</v>
      </c>
      <c r="S1045">
        <f t="shared" si="117"/>
        <v>1</v>
      </c>
      <c r="T1045" t="s">
        <v>1754</v>
      </c>
      <c r="U1045" t="str">
        <f>VLOOKUP(T1045,Cleaning_title!$A$1:$B$20,2,)</f>
        <v>Mr</v>
      </c>
      <c r="V1045" t="str">
        <f t="shared" si="118"/>
        <v xml:space="preserve">xxx </v>
      </c>
      <c r="W1045" t="str">
        <f t="shared" si="119"/>
        <v xml:space="preserve">xxx </v>
      </c>
      <c r="X1045" t="str">
        <f>VLOOKUP(W1045,Cleaned_Ticket!$L$1:$M$37,2,FALSE)</f>
        <v xml:space="preserve">xxx </v>
      </c>
    </row>
    <row r="1046" spans="1:24" x14ac:dyDescent="0.2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13"/>
        <v>S</v>
      </c>
      <c r="N1046">
        <f>IF(J1046="",MEDIAN(Fare),J1046)</f>
        <v>14.4542</v>
      </c>
      <c r="O1046" s="4">
        <f>IF(F1046="",SUMIFS(Ave_Age,Pclass_Age,C1046,Sex_Age,E1046),F1046)</f>
        <v>60.5</v>
      </c>
      <c r="P1046">
        <f t="shared" si="114"/>
        <v>1</v>
      </c>
      <c r="Q1046" t="str">
        <f t="shared" si="115"/>
        <v>M</v>
      </c>
      <c r="R1046">
        <f t="shared" si="116"/>
        <v>1</v>
      </c>
      <c r="S1046">
        <f t="shared" si="117"/>
        <v>1</v>
      </c>
      <c r="T1046" t="s">
        <v>1754</v>
      </c>
      <c r="U1046" t="str">
        <f>VLOOKUP(T1046,Cleaning_title!$A$1:$B$20,2,)</f>
        <v>Mr</v>
      </c>
      <c r="V1046" t="str">
        <f t="shared" si="118"/>
        <v xml:space="preserve">xxx </v>
      </c>
      <c r="W1046" t="str">
        <f t="shared" si="119"/>
        <v xml:space="preserve">xxx </v>
      </c>
      <c r="X1046" t="str">
        <f>VLOOKUP(W1046,Cleaned_Ticket!$L$1:$M$37,2,FALSE)</f>
        <v xml:space="preserve">xxx </v>
      </c>
    </row>
    <row r="1047" spans="1:24" x14ac:dyDescent="0.2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13"/>
        <v>S</v>
      </c>
      <c r="N1047">
        <f>IF(J1047="",MEDIAN(Fare),J1047)</f>
        <v>12.183299999999999</v>
      </c>
      <c r="O1047" s="4">
        <f>IF(F1047="",SUMIFS(Ave_Age,Pclass_Age,C1047,Sex_Age,E1047),F1047)</f>
        <v>36</v>
      </c>
      <c r="P1047">
        <f t="shared" si="114"/>
        <v>0</v>
      </c>
      <c r="Q1047" t="str">
        <f t="shared" si="115"/>
        <v>M</v>
      </c>
      <c r="R1047">
        <f t="shared" si="116"/>
        <v>3</v>
      </c>
      <c r="S1047">
        <f t="shared" si="117"/>
        <v>0</v>
      </c>
      <c r="T1047" t="s">
        <v>1755</v>
      </c>
      <c r="U1047" t="str">
        <f>VLOOKUP(T1047,Cleaning_title!$A$1:$B$20,2,)</f>
        <v>Mrs</v>
      </c>
      <c r="V1047" t="str">
        <f t="shared" si="118"/>
        <v xml:space="preserve">xxx </v>
      </c>
      <c r="W1047" t="str">
        <f t="shared" si="119"/>
        <v xml:space="preserve">xxx </v>
      </c>
      <c r="X1047" t="str">
        <f>VLOOKUP(W1047,Cleaned_Ticket!$L$1:$M$37,2,FALSE)</f>
        <v xml:space="preserve">xxx </v>
      </c>
    </row>
    <row r="1048" spans="1:24" x14ac:dyDescent="0.2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13"/>
        <v>S</v>
      </c>
      <c r="N1048">
        <f>IF(J1048="",MEDIAN(Fare),J1048)</f>
        <v>31.387499999999999</v>
      </c>
      <c r="O1048" s="4">
        <f>IF(F1048="",SUMIFS(Ave_Age,Pclass_Age,C1048,Sex_Age,E1048),F1048)</f>
        <v>13</v>
      </c>
      <c r="P1048">
        <f t="shared" si="114"/>
        <v>1</v>
      </c>
      <c r="Q1048" t="str">
        <f t="shared" si="115"/>
        <v>M</v>
      </c>
      <c r="R1048">
        <f t="shared" si="116"/>
        <v>7</v>
      </c>
      <c r="S1048">
        <f t="shared" si="117"/>
        <v>0</v>
      </c>
      <c r="T1048" t="s">
        <v>1757</v>
      </c>
      <c r="U1048" t="str">
        <f>VLOOKUP(T1048,Cleaning_title!$A$1:$B$20,2,)</f>
        <v>Master</v>
      </c>
      <c r="V1048" t="str">
        <f t="shared" si="118"/>
        <v xml:space="preserve">xxx </v>
      </c>
      <c r="W1048" t="str">
        <f t="shared" si="119"/>
        <v xml:space="preserve">xxx </v>
      </c>
      <c r="X1048" t="str">
        <f>VLOOKUP(W1048,Cleaned_Ticket!$L$1:$M$37,2,FALSE)</f>
        <v xml:space="preserve">xxx </v>
      </c>
    </row>
    <row r="1049" spans="1:24" x14ac:dyDescent="0.2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13"/>
        <v>S</v>
      </c>
      <c r="N1049">
        <f>IF(J1049="",MEDIAN(Fare),J1049)</f>
        <v>7.55</v>
      </c>
      <c r="O1049" s="4">
        <f>IF(F1049="",SUMIFS(Ave_Age,Pclass_Age,C1049,Sex_Age,E1049),F1049)</f>
        <v>24</v>
      </c>
      <c r="P1049">
        <f t="shared" si="114"/>
        <v>1</v>
      </c>
      <c r="Q1049" t="str">
        <f t="shared" si="115"/>
        <v>M</v>
      </c>
      <c r="R1049">
        <f t="shared" si="116"/>
        <v>1</v>
      </c>
      <c r="S1049">
        <f t="shared" si="117"/>
        <v>1</v>
      </c>
      <c r="T1049" t="s">
        <v>1754</v>
      </c>
      <c r="U1049" t="str">
        <f>VLOOKUP(T1049,Cleaning_title!$A$1:$B$20,2,)</f>
        <v>Mr</v>
      </c>
      <c r="V1049" t="str">
        <f t="shared" si="118"/>
        <v>SOPP 752</v>
      </c>
      <c r="W1049" t="str">
        <f t="shared" si="119"/>
        <v xml:space="preserve">SOPP </v>
      </c>
      <c r="X1049" t="str">
        <f>VLOOKUP(W1049,Cleaned_Ticket!$L$1:$M$37,2,FALSE)</f>
        <v xml:space="preserve">SOPP </v>
      </c>
    </row>
    <row r="1050" spans="1:24" x14ac:dyDescent="0.2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13"/>
        <v>S</v>
      </c>
      <c r="N1050">
        <f>IF(J1050="",MEDIAN(Fare),J1050)</f>
        <v>221.7792</v>
      </c>
      <c r="O1050" s="4">
        <f>IF(F1050="",SUMIFS(Ave_Age,Pclass_Age,C1050,Sex_Age,E1050),F1050)</f>
        <v>29</v>
      </c>
      <c r="P1050">
        <f t="shared" si="114"/>
        <v>0</v>
      </c>
      <c r="Q1050" t="str">
        <f t="shared" si="115"/>
        <v>C</v>
      </c>
      <c r="R1050">
        <f t="shared" si="116"/>
        <v>1</v>
      </c>
      <c r="S1050">
        <f t="shared" si="117"/>
        <v>1</v>
      </c>
      <c r="T1050" t="s">
        <v>1756</v>
      </c>
      <c r="U1050" t="str">
        <f>VLOOKUP(T1050,Cleaning_title!$A$1:$B$20,2,)</f>
        <v>Miss</v>
      </c>
      <c r="V1050" t="str">
        <f t="shared" si="118"/>
        <v>PC 17483</v>
      </c>
      <c r="W1050" t="str">
        <f t="shared" si="119"/>
        <v xml:space="preserve">PC </v>
      </c>
      <c r="X1050" t="str">
        <f>VLOOKUP(W1050,Cleaned_Ticket!$L$1:$M$37,2,FALSE)</f>
        <v xml:space="preserve">PC </v>
      </c>
    </row>
    <row r="1051" spans="1:24" x14ac:dyDescent="0.2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13"/>
        <v>S</v>
      </c>
      <c r="N1051">
        <f>IF(J1051="",MEDIAN(Fare),J1051)</f>
        <v>7.8541999999999996</v>
      </c>
      <c r="O1051" s="4">
        <f>IF(F1051="",SUMIFS(Ave_Age,Pclass_Age,C1051,Sex_Age,E1051),F1051)</f>
        <v>23</v>
      </c>
      <c r="P1051">
        <f t="shared" si="114"/>
        <v>0</v>
      </c>
      <c r="Q1051" t="str">
        <f t="shared" si="115"/>
        <v>M</v>
      </c>
      <c r="R1051">
        <f t="shared" si="116"/>
        <v>1</v>
      </c>
      <c r="S1051">
        <f t="shared" si="117"/>
        <v>1</v>
      </c>
      <c r="T1051" t="s">
        <v>1756</v>
      </c>
      <c r="U1051" t="str">
        <f>VLOOKUP(T1051,Cleaning_title!$A$1:$B$20,2,)</f>
        <v>Miss</v>
      </c>
      <c r="V1051" t="str">
        <f t="shared" si="118"/>
        <v xml:space="preserve">xxx </v>
      </c>
      <c r="W1051" t="str">
        <f t="shared" si="119"/>
        <v xml:space="preserve">xxx </v>
      </c>
      <c r="X1051" t="str">
        <f>VLOOKUP(W1051,Cleaned_Ticket!$L$1:$M$37,2,FALSE)</f>
        <v xml:space="preserve">xxx </v>
      </c>
    </row>
    <row r="1052" spans="1:24" x14ac:dyDescent="0.2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13"/>
        <v>S</v>
      </c>
      <c r="N1052">
        <f>IF(J1052="",MEDIAN(Fare),J1052)</f>
        <v>26.55</v>
      </c>
      <c r="O1052" s="4">
        <f>IF(F1052="",SUMIFS(Ave_Age,Pclass_Age,C1052,Sex_Age,E1052),F1052)</f>
        <v>42</v>
      </c>
      <c r="P1052">
        <f t="shared" si="114"/>
        <v>1</v>
      </c>
      <c r="Q1052" t="str">
        <f t="shared" si="115"/>
        <v>D</v>
      </c>
      <c r="R1052">
        <f t="shared" si="116"/>
        <v>1</v>
      </c>
      <c r="S1052">
        <f t="shared" si="117"/>
        <v>1</v>
      </c>
      <c r="T1052" t="s">
        <v>1754</v>
      </c>
      <c r="U1052" t="str">
        <f>VLOOKUP(T1052,Cleaning_title!$A$1:$B$20,2,)</f>
        <v>Mr</v>
      </c>
      <c r="V1052" t="str">
        <f t="shared" si="118"/>
        <v xml:space="preserve">xxx </v>
      </c>
      <c r="W1052" t="str">
        <f t="shared" si="119"/>
        <v xml:space="preserve">xxx </v>
      </c>
      <c r="X1052" t="str">
        <f>VLOOKUP(W1052,Cleaned_Ticket!$L$1:$M$37,2,FALSE)</f>
        <v xml:space="preserve">xxx </v>
      </c>
    </row>
    <row r="1053" spans="1:24" x14ac:dyDescent="0.2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13"/>
        <v>S</v>
      </c>
      <c r="N1053">
        <f>IF(J1053="",MEDIAN(Fare),J1053)</f>
        <v>13.775</v>
      </c>
      <c r="O1053" s="4">
        <f>IF(F1053="",SUMIFS(Ave_Age,Pclass_Age,C1053,Sex_Age,E1053),F1053)</f>
        <v>26</v>
      </c>
      <c r="P1053">
        <f t="shared" si="114"/>
        <v>0</v>
      </c>
      <c r="Q1053" t="str">
        <f t="shared" si="115"/>
        <v>M</v>
      </c>
      <c r="R1053">
        <f t="shared" si="116"/>
        <v>3</v>
      </c>
      <c r="S1053">
        <f t="shared" si="117"/>
        <v>0</v>
      </c>
      <c r="T1053" t="s">
        <v>1755</v>
      </c>
      <c r="U1053" t="str">
        <f>VLOOKUP(T1053,Cleaning_title!$A$1:$B$20,2,)</f>
        <v>Mrs</v>
      </c>
      <c r="V1053" t="str">
        <f t="shared" si="118"/>
        <v>SOTONOQ 3101315</v>
      </c>
      <c r="W1053" t="str">
        <f t="shared" si="119"/>
        <v xml:space="preserve">SOTONOQ </v>
      </c>
      <c r="X1053" t="str">
        <f>VLOOKUP(W1053,Cleaned_Ticket!$L$1:$M$37,2,FALSE)</f>
        <v xml:space="preserve">SOTONOQ </v>
      </c>
    </row>
    <row r="1054" spans="1:24" x14ac:dyDescent="0.2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13"/>
        <v>Q</v>
      </c>
      <c r="N1054">
        <f>IF(J1054="",MEDIAN(Fare),J1054)</f>
        <v>7.7332999999999998</v>
      </c>
      <c r="O1054" s="4">
        <f>IF(F1054="",SUMIFS(Ave_Age,Pclass_Age,C1054,Sex_Age,E1054),F1054)</f>
        <v>22.185328947368422</v>
      </c>
      <c r="P1054">
        <f t="shared" si="114"/>
        <v>0</v>
      </c>
      <c r="Q1054" t="str">
        <f t="shared" si="115"/>
        <v>M</v>
      </c>
      <c r="R1054">
        <f t="shared" si="116"/>
        <v>1</v>
      </c>
      <c r="S1054">
        <f t="shared" si="117"/>
        <v>1</v>
      </c>
      <c r="T1054" t="s">
        <v>1756</v>
      </c>
      <c r="U1054" t="str">
        <f>VLOOKUP(T1054,Cleaning_title!$A$1:$B$20,2,)</f>
        <v>Miss</v>
      </c>
      <c r="V1054" t="str">
        <f t="shared" si="118"/>
        <v xml:space="preserve">xxx </v>
      </c>
      <c r="W1054" t="str">
        <f t="shared" si="119"/>
        <v xml:space="preserve">xxx </v>
      </c>
      <c r="X1054" t="str">
        <f>VLOOKUP(W1054,Cleaned_Ticket!$L$1:$M$37,2,FALSE)</f>
        <v xml:space="preserve">xxx </v>
      </c>
    </row>
    <row r="1055" spans="1:24" x14ac:dyDescent="0.2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13"/>
        <v>C</v>
      </c>
      <c r="N1055">
        <f>IF(J1055="",MEDIAN(Fare),J1055)</f>
        <v>15.245799999999999</v>
      </c>
      <c r="O1055" s="4">
        <f>IF(F1055="",SUMIFS(Ave_Age,Pclass_Age,C1055,Sex_Age,E1055),F1055)</f>
        <v>7</v>
      </c>
      <c r="P1055">
        <f t="shared" si="114"/>
        <v>1</v>
      </c>
      <c r="Q1055" t="str">
        <f t="shared" si="115"/>
        <v>M</v>
      </c>
      <c r="R1055">
        <f t="shared" si="116"/>
        <v>3</v>
      </c>
      <c r="S1055">
        <f t="shared" si="117"/>
        <v>0</v>
      </c>
      <c r="T1055" t="s">
        <v>1757</v>
      </c>
      <c r="U1055" t="str">
        <f>VLOOKUP(T1055,Cleaning_title!$A$1:$B$20,2,)</f>
        <v>Master</v>
      </c>
      <c r="V1055" t="str">
        <f t="shared" si="118"/>
        <v xml:space="preserve">xxx </v>
      </c>
      <c r="W1055" t="str">
        <f t="shared" si="119"/>
        <v xml:space="preserve">xxx </v>
      </c>
      <c r="X1055" t="str">
        <f>VLOOKUP(W1055,Cleaned_Ticket!$L$1:$M$37,2,FALSE)</f>
        <v xml:space="preserve">xxx </v>
      </c>
    </row>
    <row r="1056" spans="1:24" x14ac:dyDescent="0.2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13"/>
        <v>S</v>
      </c>
      <c r="N1056">
        <f>IF(J1056="",MEDIAN(Fare),J1056)</f>
        <v>13.5</v>
      </c>
      <c r="O1056" s="4">
        <f>IF(F1056="",SUMIFS(Ave_Age,Pclass_Age,C1056,Sex_Age,E1056),F1056)</f>
        <v>26</v>
      </c>
      <c r="P1056">
        <f t="shared" si="114"/>
        <v>0</v>
      </c>
      <c r="Q1056" t="str">
        <f t="shared" si="115"/>
        <v>M</v>
      </c>
      <c r="R1056">
        <f t="shared" si="116"/>
        <v>1</v>
      </c>
      <c r="S1056">
        <f t="shared" si="117"/>
        <v>1</v>
      </c>
      <c r="T1056" t="s">
        <v>1756</v>
      </c>
      <c r="U1056" t="str">
        <f>VLOOKUP(T1056,Cleaning_title!$A$1:$B$20,2,)</f>
        <v>Miss</v>
      </c>
      <c r="V1056" t="str">
        <f t="shared" si="118"/>
        <v xml:space="preserve">xxx </v>
      </c>
      <c r="W1056" t="str">
        <f t="shared" si="119"/>
        <v xml:space="preserve">xxx </v>
      </c>
      <c r="X1056" t="str">
        <f>VLOOKUP(W1056,Cleaned_Ticket!$L$1:$M$37,2,FALSE)</f>
        <v xml:space="preserve">xxx </v>
      </c>
    </row>
    <row r="1057" spans="1:24" x14ac:dyDescent="0.2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13"/>
        <v>S</v>
      </c>
      <c r="N1057">
        <f>IF(J1057="",MEDIAN(Fare),J1057)</f>
        <v>7</v>
      </c>
      <c r="O1057" s="4">
        <f>IF(F1057="",SUMIFS(Ave_Age,Pclass_Age,C1057,Sex_Age,E1057),F1057)</f>
        <v>25.962263610315187</v>
      </c>
      <c r="P1057">
        <f t="shared" si="114"/>
        <v>1</v>
      </c>
      <c r="Q1057" t="str">
        <f t="shared" si="115"/>
        <v>M</v>
      </c>
      <c r="R1057">
        <f t="shared" si="116"/>
        <v>1</v>
      </c>
      <c r="S1057">
        <f t="shared" si="117"/>
        <v>1</v>
      </c>
      <c r="T1057" t="s">
        <v>1754</v>
      </c>
      <c r="U1057" t="str">
        <f>VLOOKUP(T1057,Cleaning_title!$A$1:$B$20,2,)</f>
        <v>Mr</v>
      </c>
      <c r="V1057" t="str">
        <f t="shared" si="118"/>
        <v xml:space="preserve">xxx </v>
      </c>
      <c r="W1057" t="str">
        <f t="shared" si="119"/>
        <v xml:space="preserve">xxx </v>
      </c>
      <c r="X1057" t="str">
        <f>VLOOKUP(W1057,Cleaned_Ticket!$L$1:$M$37,2,FALSE)</f>
        <v xml:space="preserve">xxx </v>
      </c>
    </row>
    <row r="1058" spans="1:24" x14ac:dyDescent="0.2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13"/>
        <v>S</v>
      </c>
      <c r="N1058">
        <f>IF(J1058="",MEDIAN(Fare),J1058)</f>
        <v>13</v>
      </c>
      <c r="O1058" s="4">
        <f>IF(F1058="",SUMIFS(Ave_Age,Pclass_Age,C1058,Sex_Age,E1058),F1058)</f>
        <v>41</v>
      </c>
      <c r="P1058">
        <f t="shared" si="114"/>
        <v>1</v>
      </c>
      <c r="Q1058" t="str">
        <f t="shared" si="115"/>
        <v>M</v>
      </c>
      <c r="R1058">
        <f t="shared" si="116"/>
        <v>1</v>
      </c>
      <c r="S1058">
        <f t="shared" si="117"/>
        <v>1</v>
      </c>
      <c r="T1058" t="s">
        <v>1759</v>
      </c>
      <c r="U1058" t="str">
        <f>VLOOKUP(T1058,Cleaning_title!$A$1:$B$20,2,)</f>
        <v>Royalty</v>
      </c>
      <c r="V1058" t="str">
        <f t="shared" si="118"/>
        <v xml:space="preserve">xxx </v>
      </c>
      <c r="W1058" t="str">
        <f t="shared" si="119"/>
        <v xml:space="preserve">xxx </v>
      </c>
      <c r="X1058" t="str">
        <f>VLOOKUP(W1058,Cleaned_Ticket!$L$1:$M$37,2,FALSE)</f>
        <v xml:space="preserve">xxx </v>
      </c>
    </row>
    <row r="1059" spans="1:24" x14ac:dyDescent="0.2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13"/>
        <v>S</v>
      </c>
      <c r="N1059">
        <f>IF(J1059="",MEDIAN(Fare),J1059)</f>
        <v>22.024999999999999</v>
      </c>
      <c r="O1059" s="4">
        <f>IF(F1059="",SUMIFS(Ave_Age,Pclass_Age,C1059,Sex_Age,E1059),F1059)</f>
        <v>26</v>
      </c>
      <c r="P1059">
        <f t="shared" si="114"/>
        <v>0</v>
      </c>
      <c r="Q1059" t="str">
        <f t="shared" si="115"/>
        <v>M</v>
      </c>
      <c r="R1059">
        <f t="shared" si="116"/>
        <v>3</v>
      </c>
      <c r="S1059">
        <f t="shared" si="117"/>
        <v>0</v>
      </c>
      <c r="T1059" t="s">
        <v>1755</v>
      </c>
      <c r="U1059" t="str">
        <f>VLOOKUP(T1059,Cleaning_title!$A$1:$B$20,2,)</f>
        <v>Mrs</v>
      </c>
      <c r="V1059" t="str">
        <f t="shared" si="118"/>
        <v xml:space="preserve">xxx </v>
      </c>
      <c r="W1059" t="str">
        <f t="shared" si="119"/>
        <v xml:space="preserve">xxx </v>
      </c>
      <c r="X1059" t="str">
        <f>VLOOKUP(W1059,Cleaned_Ticket!$L$1:$M$37,2,FALSE)</f>
        <v xml:space="preserve">xxx </v>
      </c>
    </row>
    <row r="1060" spans="1:24" x14ac:dyDescent="0.2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13"/>
        <v>C</v>
      </c>
      <c r="N1060">
        <f>IF(J1060="",MEDIAN(Fare),J1060)</f>
        <v>50.495800000000003</v>
      </c>
      <c r="O1060" s="4">
        <f>IF(F1060="",SUMIFS(Ave_Age,Pclass_Age,C1060,Sex_Age,E1060),F1060)</f>
        <v>48</v>
      </c>
      <c r="P1060">
        <f t="shared" si="114"/>
        <v>1</v>
      </c>
      <c r="Q1060" t="str">
        <f t="shared" si="115"/>
        <v>B</v>
      </c>
      <c r="R1060">
        <f t="shared" si="116"/>
        <v>1</v>
      </c>
      <c r="S1060">
        <f t="shared" si="117"/>
        <v>1</v>
      </c>
      <c r="T1060" t="s">
        <v>1754</v>
      </c>
      <c r="U1060" t="str">
        <f>VLOOKUP(T1060,Cleaning_title!$A$1:$B$20,2,)</f>
        <v>Mr</v>
      </c>
      <c r="V1060" t="str">
        <f t="shared" si="118"/>
        <v>PC 17591</v>
      </c>
      <c r="W1060" t="str">
        <f t="shared" si="119"/>
        <v xml:space="preserve">PC </v>
      </c>
      <c r="X1060" t="str">
        <f>VLOOKUP(W1060,Cleaned_Ticket!$L$1:$M$37,2,FALSE)</f>
        <v xml:space="preserve">PC </v>
      </c>
    </row>
    <row r="1061" spans="1:24" x14ac:dyDescent="0.2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13"/>
        <v>S</v>
      </c>
      <c r="N1061">
        <f>IF(J1061="",MEDIAN(Fare),J1061)</f>
        <v>34.375</v>
      </c>
      <c r="O1061" s="4">
        <f>IF(F1061="",SUMIFS(Ave_Age,Pclass_Age,C1061,Sex_Age,E1061),F1061)</f>
        <v>18</v>
      </c>
      <c r="P1061">
        <f t="shared" si="114"/>
        <v>1</v>
      </c>
      <c r="Q1061" t="str">
        <f t="shared" si="115"/>
        <v>M</v>
      </c>
      <c r="R1061">
        <f t="shared" si="116"/>
        <v>5</v>
      </c>
      <c r="S1061">
        <f t="shared" si="117"/>
        <v>0</v>
      </c>
      <c r="T1061" t="s">
        <v>1754</v>
      </c>
      <c r="U1061" t="str">
        <f>VLOOKUP(T1061,Cleaning_title!$A$1:$B$20,2,)</f>
        <v>Mr</v>
      </c>
      <c r="V1061" t="str">
        <f t="shared" si="118"/>
        <v>WC 6608</v>
      </c>
      <c r="W1061" t="str">
        <f t="shared" si="119"/>
        <v xml:space="preserve">WC </v>
      </c>
      <c r="X1061" t="str">
        <f>VLOOKUP(W1061,Cleaned_Ticket!$L$1:$M$37,2,FALSE)</f>
        <v xml:space="preserve">WC </v>
      </c>
    </row>
    <row r="1062" spans="1:24" x14ac:dyDescent="0.2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13"/>
        <v>C</v>
      </c>
      <c r="N1062">
        <f>IF(J1062="",MEDIAN(Fare),J1062)</f>
        <v>27.720800000000001</v>
      </c>
      <c r="O1062" s="4">
        <f>IF(F1062="",SUMIFS(Ave_Age,Pclass_Age,C1062,Sex_Age,E1062),F1062)</f>
        <v>37.037593984962406</v>
      </c>
      <c r="P1062">
        <f t="shared" si="114"/>
        <v>0</v>
      </c>
      <c r="Q1062" t="str">
        <f t="shared" si="115"/>
        <v>M</v>
      </c>
      <c r="R1062">
        <f t="shared" si="116"/>
        <v>1</v>
      </c>
      <c r="S1062">
        <f t="shared" si="117"/>
        <v>1</v>
      </c>
      <c r="T1062" t="s">
        <v>1755</v>
      </c>
      <c r="U1062" t="str">
        <f>VLOOKUP(T1062,Cleaning_title!$A$1:$B$20,2,)</f>
        <v>Mrs</v>
      </c>
      <c r="V1062" t="str">
        <f t="shared" si="118"/>
        <v xml:space="preserve">xxx </v>
      </c>
      <c r="W1062" t="str">
        <f t="shared" si="119"/>
        <v xml:space="preserve">xxx </v>
      </c>
      <c r="X1062" t="str">
        <f>VLOOKUP(W1062,Cleaned_Ticket!$L$1:$M$37,2,FALSE)</f>
        <v xml:space="preserve">xxx </v>
      </c>
    </row>
    <row r="1063" spans="1:24" x14ac:dyDescent="0.2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13"/>
        <v>S</v>
      </c>
      <c r="N1063">
        <f>IF(J1063="",MEDIAN(Fare),J1063)</f>
        <v>8.9625000000000004</v>
      </c>
      <c r="O1063" s="4">
        <f>IF(F1063="",SUMIFS(Ave_Age,Pclass_Age,C1063,Sex_Age,E1063),F1063)</f>
        <v>22</v>
      </c>
      <c r="P1063">
        <f t="shared" si="114"/>
        <v>0</v>
      </c>
      <c r="Q1063" t="str">
        <f t="shared" si="115"/>
        <v>M</v>
      </c>
      <c r="R1063">
        <f t="shared" si="116"/>
        <v>1</v>
      </c>
      <c r="S1063">
        <f t="shared" si="117"/>
        <v>1</v>
      </c>
      <c r="T1063" t="s">
        <v>1756</v>
      </c>
      <c r="U1063" t="str">
        <f>VLOOKUP(T1063,Cleaning_title!$A$1:$B$20,2,)</f>
        <v>Miss</v>
      </c>
      <c r="V1063" t="str">
        <f t="shared" si="118"/>
        <v xml:space="preserve">xxx </v>
      </c>
      <c r="W1063" t="str">
        <f t="shared" si="119"/>
        <v xml:space="preserve">xxx </v>
      </c>
      <c r="X1063" t="str">
        <f>VLOOKUP(W1063,Cleaned_Ticket!$L$1:$M$37,2,FALSE)</f>
        <v xml:space="preserve">xxx </v>
      </c>
    </row>
    <row r="1064" spans="1:24" x14ac:dyDescent="0.2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13"/>
        <v>S</v>
      </c>
      <c r="N1064">
        <f>IF(J1064="",MEDIAN(Fare),J1064)</f>
        <v>7.55</v>
      </c>
      <c r="O1064" s="4">
        <f>IF(F1064="",SUMIFS(Ave_Age,Pclass_Age,C1064,Sex_Age,E1064),F1064)</f>
        <v>25.962263610315187</v>
      </c>
      <c r="P1064">
        <f t="shared" si="114"/>
        <v>1</v>
      </c>
      <c r="Q1064" t="str">
        <f t="shared" si="115"/>
        <v>M</v>
      </c>
      <c r="R1064">
        <f t="shared" si="116"/>
        <v>1</v>
      </c>
      <c r="S1064">
        <f t="shared" si="117"/>
        <v>1</v>
      </c>
      <c r="T1064" t="s">
        <v>1754</v>
      </c>
      <c r="U1064" t="str">
        <f>VLOOKUP(T1064,Cleaning_title!$A$1:$B$20,2,)</f>
        <v>Mr</v>
      </c>
      <c r="V1064" t="str">
        <f t="shared" si="118"/>
        <v>SOPP 251</v>
      </c>
      <c r="W1064" t="str">
        <f t="shared" si="119"/>
        <v xml:space="preserve">SOPP </v>
      </c>
      <c r="X1064" t="str">
        <f>VLOOKUP(W1064,Cleaned_Ticket!$L$1:$M$37,2,FALSE)</f>
        <v xml:space="preserve">SOPP </v>
      </c>
    </row>
    <row r="1065" spans="1:24" x14ac:dyDescent="0.2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13"/>
        <v>C</v>
      </c>
      <c r="N1065">
        <f>IF(J1065="",MEDIAN(Fare),J1065)</f>
        <v>7.2249999999999996</v>
      </c>
      <c r="O1065" s="4">
        <f>IF(F1065="",SUMIFS(Ave_Age,Pclass_Age,C1065,Sex_Age,E1065),F1065)</f>
        <v>27</v>
      </c>
      <c r="P1065">
        <f t="shared" si="114"/>
        <v>1</v>
      </c>
      <c r="Q1065" t="str">
        <f t="shared" si="115"/>
        <v>M</v>
      </c>
      <c r="R1065">
        <f t="shared" si="116"/>
        <v>1</v>
      </c>
      <c r="S1065">
        <f t="shared" si="117"/>
        <v>1</v>
      </c>
      <c r="T1065" t="s">
        <v>1754</v>
      </c>
      <c r="U1065" t="str">
        <f>VLOOKUP(T1065,Cleaning_title!$A$1:$B$20,2,)</f>
        <v>Mr</v>
      </c>
      <c r="V1065" t="str">
        <f t="shared" si="118"/>
        <v xml:space="preserve">xxx </v>
      </c>
      <c r="W1065" t="str">
        <f t="shared" si="119"/>
        <v xml:space="preserve">xxx </v>
      </c>
      <c r="X1065" t="str">
        <f>VLOOKUP(W1065,Cleaned_Ticket!$L$1:$M$37,2,FALSE)</f>
        <v xml:space="preserve">xxx </v>
      </c>
    </row>
    <row r="1066" spans="1:24" x14ac:dyDescent="0.2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13"/>
        <v>S</v>
      </c>
      <c r="N1066">
        <f>IF(J1066="",MEDIAN(Fare),J1066)</f>
        <v>13.9</v>
      </c>
      <c r="O1066" s="4">
        <f>IF(F1066="",SUMIFS(Ave_Age,Pclass_Age,C1066,Sex_Age,E1066),F1066)</f>
        <v>23</v>
      </c>
      <c r="P1066">
        <f t="shared" si="114"/>
        <v>1</v>
      </c>
      <c r="Q1066" t="str">
        <f t="shared" si="115"/>
        <v>M</v>
      </c>
      <c r="R1066">
        <f t="shared" si="116"/>
        <v>2</v>
      </c>
      <c r="S1066">
        <f t="shared" si="117"/>
        <v>0</v>
      </c>
      <c r="T1066" t="s">
        <v>1754</v>
      </c>
      <c r="U1066" t="str">
        <f>VLOOKUP(T1066,Cleaning_title!$A$1:$B$20,2,)</f>
        <v>Mr</v>
      </c>
      <c r="V1066" t="str">
        <f t="shared" si="118"/>
        <v xml:space="preserve">xxx </v>
      </c>
      <c r="W1066" t="str">
        <f t="shared" si="119"/>
        <v xml:space="preserve">xxx </v>
      </c>
      <c r="X1066" t="str">
        <f>VLOOKUP(W1066,Cleaned_Ticket!$L$1:$M$37,2,FALSE)</f>
        <v xml:space="preserve">xxx </v>
      </c>
    </row>
    <row r="1067" spans="1:24" x14ac:dyDescent="0.2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13"/>
        <v>C</v>
      </c>
      <c r="N1067">
        <f>IF(J1067="",MEDIAN(Fare),J1067)</f>
        <v>7.2291999999999996</v>
      </c>
      <c r="O1067" s="4">
        <f>IF(F1067="",SUMIFS(Ave_Age,Pclass_Age,C1067,Sex_Age,E1067),F1067)</f>
        <v>25.962263610315187</v>
      </c>
      <c r="P1067">
        <f t="shared" si="114"/>
        <v>1</v>
      </c>
      <c r="Q1067" t="str">
        <f t="shared" si="115"/>
        <v>M</v>
      </c>
      <c r="R1067">
        <f t="shared" si="116"/>
        <v>1</v>
      </c>
      <c r="S1067">
        <f t="shared" si="117"/>
        <v>1</v>
      </c>
      <c r="T1067" t="s">
        <v>1754</v>
      </c>
      <c r="U1067" t="str">
        <f>VLOOKUP(T1067,Cleaning_title!$A$1:$B$20,2,)</f>
        <v>Mr</v>
      </c>
      <c r="V1067" t="str">
        <f t="shared" si="118"/>
        <v xml:space="preserve">xxx </v>
      </c>
      <c r="W1067" t="str">
        <f t="shared" si="119"/>
        <v xml:space="preserve">xxx </v>
      </c>
      <c r="X1067" t="str">
        <f>VLOOKUP(W1067,Cleaned_Ticket!$L$1:$M$37,2,FALSE)</f>
        <v xml:space="preserve">xxx </v>
      </c>
    </row>
    <row r="1068" spans="1:24" x14ac:dyDescent="0.2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13"/>
        <v>S</v>
      </c>
      <c r="N1068">
        <f>IF(J1068="",MEDIAN(Fare),J1068)</f>
        <v>31.387499999999999</v>
      </c>
      <c r="O1068" s="4">
        <f>IF(F1068="",SUMIFS(Ave_Age,Pclass_Age,C1068,Sex_Age,E1068),F1068)</f>
        <v>40</v>
      </c>
      <c r="P1068">
        <f t="shared" si="114"/>
        <v>1</v>
      </c>
      <c r="Q1068" t="str">
        <f t="shared" si="115"/>
        <v>M</v>
      </c>
      <c r="R1068">
        <f t="shared" si="116"/>
        <v>7</v>
      </c>
      <c r="S1068">
        <f t="shared" si="117"/>
        <v>0</v>
      </c>
      <c r="T1068" t="s">
        <v>1754</v>
      </c>
      <c r="U1068" t="str">
        <f>VLOOKUP(T1068,Cleaning_title!$A$1:$B$20,2,)</f>
        <v>Mr</v>
      </c>
      <c r="V1068" t="str">
        <f t="shared" si="118"/>
        <v xml:space="preserve">xxx </v>
      </c>
      <c r="W1068" t="str">
        <f t="shared" si="119"/>
        <v xml:space="preserve">xxx </v>
      </c>
      <c r="X1068" t="str">
        <f>VLOOKUP(W1068,Cleaned_Ticket!$L$1:$M$37,2,FALSE)</f>
        <v xml:space="preserve">xxx </v>
      </c>
    </row>
    <row r="1069" spans="1:24" x14ac:dyDescent="0.2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13"/>
        <v>S</v>
      </c>
      <c r="N1069">
        <f>IF(J1069="",MEDIAN(Fare),J1069)</f>
        <v>39</v>
      </c>
      <c r="O1069" s="4">
        <f>IF(F1069="",SUMIFS(Ave_Age,Pclass_Age,C1069,Sex_Age,E1069),F1069)</f>
        <v>15</v>
      </c>
      <c r="P1069">
        <f t="shared" si="114"/>
        <v>0</v>
      </c>
      <c r="Q1069" t="str">
        <f t="shared" si="115"/>
        <v>M</v>
      </c>
      <c r="R1069">
        <f t="shared" si="116"/>
        <v>3</v>
      </c>
      <c r="S1069">
        <f t="shared" si="117"/>
        <v>0</v>
      </c>
      <c r="T1069" t="s">
        <v>1756</v>
      </c>
      <c r="U1069" t="str">
        <f>VLOOKUP(T1069,Cleaning_title!$A$1:$B$20,2,)</f>
        <v>Miss</v>
      </c>
      <c r="V1069" t="str">
        <f t="shared" si="118"/>
        <v xml:space="preserve">xxx </v>
      </c>
      <c r="W1069" t="str">
        <f t="shared" si="119"/>
        <v xml:space="preserve">xxx </v>
      </c>
      <c r="X1069" t="str">
        <f>VLOOKUP(W1069,Cleaned_Ticket!$L$1:$M$37,2,FALSE)</f>
        <v xml:space="preserve">xxx </v>
      </c>
    </row>
    <row r="1070" spans="1:24" x14ac:dyDescent="0.2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13"/>
        <v>S</v>
      </c>
      <c r="N1070">
        <f>IF(J1070="",MEDIAN(Fare),J1070)</f>
        <v>36.75</v>
      </c>
      <c r="O1070" s="4">
        <f>IF(F1070="",SUMIFS(Ave_Age,Pclass_Age,C1070,Sex_Age,E1070),F1070)</f>
        <v>20</v>
      </c>
      <c r="P1070">
        <f t="shared" si="114"/>
        <v>0</v>
      </c>
      <c r="Q1070" t="str">
        <f t="shared" si="115"/>
        <v>M</v>
      </c>
      <c r="R1070">
        <f t="shared" si="116"/>
        <v>1</v>
      </c>
      <c r="S1070">
        <f t="shared" si="117"/>
        <v>1</v>
      </c>
      <c r="T1070" t="s">
        <v>1756</v>
      </c>
      <c r="U1070" t="str">
        <f>VLOOKUP(T1070,Cleaning_title!$A$1:$B$20,2,)</f>
        <v>Miss</v>
      </c>
      <c r="V1070" t="str">
        <f t="shared" si="118"/>
        <v>CA 33112</v>
      </c>
      <c r="W1070" t="str">
        <f t="shared" si="119"/>
        <v xml:space="preserve">CA </v>
      </c>
      <c r="X1070" t="str">
        <f>VLOOKUP(W1070,Cleaned_Ticket!$L$1:$M$37,2,FALSE)</f>
        <v xml:space="preserve">CA </v>
      </c>
    </row>
    <row r="1071" spans="1:24" x14ac:dyDescent="0.2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13"/>
        <v>C</v>
      </c>
      <c r="N1071">
        <f>IF(J1071="",MEDIAN(Fare),J1071)</f>
        <v>55.441699999999997</v>
      </c>
      <c r="O1071" s="4">
        <f>IF(F1071="",SUMIFS(Ave_Age,Pclass_Age,C1071,Sex_Age,E1071),F1071)</f>
        <v>54</v>
      </c>
      <c r="P1071">
        <f t="shared" si="114"/>
        <v>1</v>
      </c>
      <c r="Q1071" t="str">
        <f t="shared" si="115"/>
        <v>C</v>
      </c>
      <c r="R1071">
        <f t="shared" si="116"/>
        <v>2</v>
      </c>
      <c r="S1071">
        <f t="shared" si="117"/>
        <v>0</v>
      </c>
      <c r="T1071" t="s">
        <v>1754</v>
      </c>
      <c r="U1071" t="str">
        <f>VLOOKUP(T1071,Cleaning_title!$A$1:$B$20,2,)</f>
        <v>Mr</v>
      </c>
      <c r="V1071" t="str">
        <f t="shared" si="118"/>
        <v xml:space="preserve">xxx </v>
      </c>
      <c r="W1071" t="str">
        <f t="shared" si="119"/>
        <v xml:space="preserve">xxx </v>
      </c>
      <c r="X1071" t="str">
        <f>VLOOKUP(W1071,Cleaned_Ticket!$L$1:$M$37,2,FALSE)</f>
        <v xml:space="preserve">xxx </v>
      </c>
    </row>
    <row r="1072" spans="1:24" x14ac:dyDescent="0.2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13"/>
        <v>S</v>
      </c>
      <c r="N1072">
        <f>IF(J1072="",MEDIAN(Fare),J1072)</f>
        <v>39</v>
      </c>
      <c r="O1072" s="4">
        <f>IF(F1072="",SUMIFS(Ave_Age,Pclass_Age,C1072,Sex_Age,E1072),F1072)</f>
        <v>36</v>
      </c>
      <c r="P1072">
        <f t="shared" si="114"/>
        <v>0</v>
      </c>
      <c r="Q1072" t="str">
        <f t="shared" si="115"/>
        <v>F</v>
      </c>
      <c r="R1072">
        <f t="shared" si="116"/>
        <v>4</v>
      </c>
      <c r="S1072">
        <f t="shared" si="117"/>
        <v>0</v>
      </c>
      <c r="T1072" t="s">
        <v>1755</v>
      </c>
      <c r="U1072" t="str">
        <f>VLOOKUP(T1072,Cleaning_title!$A$1:$B$20,2,)</f>
        <v>Mrs</v>
      </c>
      <c r="V1072" t="str">
        <f t="shared" si="118"/>
        <v xml:space="preserve">xxx </v>
      </c>
      <c r="W1072" t="str">
        <f t="shared" si="119"/>
        <v xml:space="preserve">xxx </v>
      </c>
      <c r="X1072" t="str">
        <f>VLOOKUP(W1072,Cleaned_Ticket!$L$1:$M$37,2,FALSE)</f>
        <v xml:space="preserve">xxx </v>
      </c>
    </row>
    <row r="1073" spans="1:24" x14ac:dyDescent="0.2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13"/>
        <v>C</v>
      </c>
      <c r="N1073">
        <f>IF(J1073="",MEDIAN(Fare),J1073)</f>
        <v>83.158299999999997</v>
      </c>
      <c r="O1073" s="4">
        <f>IF(F1073="",SUMIFS(Ave_Age,Pclass_Age,C1073,Sex_Age,E1073),F1073)</f>
        <v>64</v>
      </c>
      <c r="P1073">
        <f t="shared" si="114"/>
        <v>0</v>
      </c>
      <c r="Q1073" t="str">
        <f t="shared" si="115"/>
        <v>E</v>
      </c>
      <c r="R1073">
        <f t="shared" si="116"/>
        <v>3</v>
      </c>
      <c r="S1073">
        <f t="shared" si="117"/>
        <v>0</v>
      </c>
      <c r="T1073" t="s">
        <v>1755</v>
      </c>
      <c r="U1073" t="str">
        <f>VLOOKUP(T1073,Cleaning_title!$A$1:$B$20,2,)</f>
        <v>Mrs</v>
      </c>
      <c r="V1073" t="str">
        <f t="shared" si="118"/>
        <v>PC 17756</v>
      </c>
      <c r="W1073" t="str">
        <f t="shared" si="119"/>
        <v xml:space="preserve">PC </v>
      </c>
      <c r="X1073" t="str">
        <f>VLOOKUP(W1073,Cleaned_Ticket!$L$1:$M$37,2,FALSE)</f>
        <v xml:space="preserve">PC </v>
      </c>
    </row>
    <row r="1074" spans="1:24" x14ac:dyDescent="0.2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13"/>
        <v>S</v>
      </c>
      <c r="N1074">
        <f>IF(J1074="",MEDIAN(Fare),J1074)</f>
        <v>13</v>
      </c>
      <c r="O1074" s="4">
        <f>IF(F1074="",SUMIFS(Ave_Age,Pclass_Age,C1074,Sex_Age,E1074),F1074)</f>
        <v>30</v>
      </c>
      <c r="P1074">
        <f t="shared" si="114"/>
        <v>1</v>
      </c>
      <c r="Q1074" t="str">
        <f t="shared" si="115"/>
        <v>M</v>
      </c>
      <c r="R1074">
        <f t="shared" si="116"/>
        <v>1</v>
      </c>
      <c r="S1074">
        <f t="shared" si="117"/>
        <v>1</v>
      </c>
      <c r="T1074" t="s">
        <v>1754</v>
      </c>
      <c r="U1074" t="str">
        <f>VLOOKUP(T1074,Cleaning_title!$A$1:$B$20,2,)</f>
        <v>Mr</v>
      </c>
      <c r="V1074" t="str">
        <f t="shared" si="118"/>
        <v xml:space="preserve">xxx </v>
      </c>
      <c r="W1074" t="str">
        <f t="shared" si="119"/>
        <v xml:space="preserve">xxx </v>
      </c>
      <c r="X1074" t="str">
        <f>VLOOKUP(W1074,Cleaned_Ticket!$L$1:$M$37,2,FALSE)</f>
        <v xml:space="preserve">xxx </v>
      </c>
    </row>
    <row r="1075" spans="1:24" x14ac:dyDescent="0.2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13"/>
        <v>C</v>
      </c>
      <c r="N1075">
        <f>IF(J1075="",MEDIAN(Fare),J1075)</f>
        <v>83.158299999999997</v>
      </c>
      <c r="O1075" s="4">
        <f>IF(F1075="",SUMIFS(Ave_Age,Pclass_Age,C1075,Sex_Age,E1075),F1075)</f>
        <v>37</v>
      </c>
      <c r="P1075">
        <f t="shared" si="114"/>
        <v>1</v>
      </c>
      <c r="Q1075" t="str">
        <f t="shared" si="115"/>
        <v>E</v>
      </c>
      <c r="R1075">
        <f t="shared" si="116"/>
        <v>3</v>
      </c>
      <c r="S1075">
        <f t="shared" si="117"/>
        <v>0</v>
      </c>
      <c r="T1075" t="s">
        <v>1754</v>
      </c>
      <c r="U1075" t="str">
        <f>VLOOKUP(T1075,Cleaning_title!$A$1:$B$20,2,)</f>
        <v>Mr</v>
      </c>
      <c r="V1075" t="str">
        <f t="shared" si="118"/>
        <v>PC 17756</v>
      </c>
      <c r="W1075" t="str">
        <f t="shared" si="119"/>
        <v xml:space="preserve">PC </v>
      </c>
      <c r="X1075" t="str">
        <f>VLOOKUP(W1075,Cleaned_Ticket!$L$1:$M$37,2,FALSE)</f>
        <v xml:space="preserve">PC </v>
      </c>
    </row>
    <row r="1076" spans="1:24" x14ac:dyDescent="0.2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13"/>
        <v>S</v>
      </c>
      <c r="N1076">
        <f>IF(J1076="",MEDIAN(Fare),J1076)</f>
        <v>53.1</v>
      </c>
      <c r="O1076" s="4">
        <f>IF(F1076="",SUMIFS(Ave_Age,Pclass_Age,C1076,Sex_Age,E1076),F1076)</f>
        <v>18</v>
      </c>
      <c r="P1076">
        <f t="shared" si="114"/>
        <v>0</v>
      </c>
      <c r="Q1076" t="str">
        <f t="shared" si="115"/>
        <v>D</v>
      </c>
      <c r="R1076">
        <f t="shared" si="116"/>
        <v>2</v>
      </c>
      <c r="S1076">
        <f t="shared" si="117"/>
        <v>0</v>
      </c>
      <c r="T1076" t="s">
        <v>1755</v>
      </c>
      <c r="U1076" t="str">
        <f>VLOOKUP(T1076,Cleaning_title!$A$1:$B$20,2,)</f>
        <v>Mrs</v>
      </c>
      <c r="V1076" t="str">
        <f t="shared" si="118"/>
        <v xml:space="preserve">xxx </v>
      </c>
      <c r="W1076" t="str">
        <f t="shared" si="119"/>
        <v xml:space="preserve">xxx </v>
      </c>
      <c r="X1076" t="str">
        <f>VLOOKUP(W1076,Cleaned_Ticket!$L$1:$M$37,2,FALSE)</f>
        <v xml:space="preserve">xxx </v>
      </c>
    </row>
    <row r="1077" spans="1:24" x14ac:dyDescent="0.2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13"/>
        <v>Q</v>
      </c>
      <c r="N1077">
        <f>IF(J1077="",MEDIAN(Fare),J1077)</f>
        <v>7.75</v>
      </c>
      <c r="O1077" s="4">
        <f>IF(F1077="",SUMIFS(Ave_Age,Pclass_Age,C1077,Sex_Age,E1077),F1077)</f>
        <v>25.962263610315187</v>
      </c>
      <c r="P1077">
        <f t="shared" si="114"/>
        <v>1</v>
      </c>
      <c r="Q1077" t="str">
        <f t="shared" si="115"/>
        <v>M</v>
      </c>
      <c r="R1077">
        <f t="shared" si="116"/>
        <v>1</v>
      </c>
      <c r="S1077">
        <f t="shared" si="117"/>
        <v>1</v>
      </c>
      <c r="T1077" t="s">
        <v>1754</v>
      </c>
      <c r="U1077" t="str">
        <f>VLOOKUP(T1077,Cleaning_title!$A$1:$B$20,2,)</f>
        <v>Mr</v>
      </c>
      <c r="V1077" t="str">
        <f t="shared" si="118"/>
        <v xml:space="preserve">xxx </v>
      </c>
      <c r="W1077" t="str">
        <f t="shared" si="119"/>
        <v xml:space="preserve">xxx </v>
      </c>
      <c r="X1077" t="str">
        <f>VLOOKUP(W1077,Cleaned_Ticket!$L$1:$M$37,2,FALSE)</f>
        <v xml:space="preserve">xxx </v>
      </c>
    </row>
    <row r="1078" spans="1:24" x14ac:dyDescent="0.2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13"/>
        <v>C</v>
      </c>
      <c r="N1078">
        <f>IF(J1078="",MEDIAN(Fare),J1078)</f>
        <v>247.52080000000001</v>
      </c>
      <c r="O1078" s="4">
        <f>IF(F1078="",SUMIFS(Ave_Age,Pclass_Age,C1078,Sex_Age,E1078),F1078)</f>
        <v>27</v>
      </c>
      <c r="P1078">
        <f t="shared" si="114"/>
        <v>0</v>
      </c>
      <c r="Q1078" t="str">
        <f t="shared" si="115"/>
        <v>B</v>
      </c>
      <c r="R1078">
        <f t="shared" si="116"/>
        <v>3</v>
      </c>
      <c r="S1078">
        <f t="shared" si="117"/>
        <v>0</v>
      </c>
      <c r="T1078" t="s">
        <v>1755</v>
      </c>
      <c r="U1078" t="str">
        <f>VLOOKUP(T1078,Cleaning_title!$A$1:$B$20,2,)</f>
        <v>Mrs</v>
      </c>
      <c r="V1078" t="str">
        <f t="shared" si="118"/>
        <v>PC 17558</v>
      </c>
      <c r="W1078" t="str">
        <f t="shared" si="119"/>
        <v xml:space="preserve">PC </v>
      </c>
      <c r="X1078" t="str">
        <f>VLOOKUP(W1078,Cleaned_Ticket!$L$1:$M$37,2,FALSE)</f>
        <v xml:space="preserve">PC </v>
      </c>
    </row>
    <row r="1079" spans="1:24" x14ac:dyDescent="0.2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13"/>
        <v>S</v>
      </c>
      <c r="N1079">
        <f>IF(J1079="",MEDIAN(Fare),J1079)</f>
        <v>16</v>
      </c>
      <c r="O1079" s="4">
        <f>IF(F1079="",SUMIFS(Ave_Age,Pclass_Age,C1079,Sex_Age,E1079),F1079)</f>
        <v>40</v>
      </c>
      <c r="P1079">
        <f t="shared" si="114"/>
        <v>1</v>
      </c>
      <c r="Q1079" t="str">
        <f t="shared" si="115"/>
        <v>M</v>
      </c>
      <c r="R1079">
        <f t="shared" si="116"/>
        <v>1</v>
      </c>
      <c r="S1079">
        <f t="shared" si="117"/>
        <v>1</v>
      </c>
      <c r="T1079" t="s">
        <v>1754</v>
      </c>
      <c r="U1079" t="str">
        <f>VLOOKUP(T1079,Cleaning_title!$A$1:$B$20,2,)</f>
        <v>Mr</v>
      </c>
      <c r="V1079" t="str">
        <f t="shared" si="118"/>
        <v xml:space="preserve">xxx </v>
      </c>
      <c r="W1079" t="str">
        <f t="shared" si="119"/>
        <v xml:space="preserve">xxx </v>
      </c>
      <c r="X1079" t="str">
        <f>VLOOKUP(W1079,Cleaned_Ticket!$L$1:$M$37,2,FALSE)</f>
        <v xml:space="preserve">xxx </v>
      </c>
    </row>
    <row r="1080" spans="1:24" x14ac:dyDescent="0.2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13"/>
        <v>S</v>
      </c>
      <c r="N1080">
        <f>IF(J1080="",MEDIAN(Fare),J1080)</f>
        <v>21</v>
      </c>
      <c r="O1080" s="4">
        <f>IF(F1080="",SUMIFS(Ave_Age,Pclass_Age,C1080,Sex_Age,E1080),F1080)</f>
        <v>21</v>
      </c>
      <c r="P1080">
        <f t="shared" si="114"/>
        <v>0</v>
      </c>
      <c r="Q1080" t="str">
        <f t="shared" si="115"/>
        <v>M</v>
      </c>
      <c r="R1080">
        <f t="shared" si="116"/>
        <v>2</v>
      </c>
      <c r="S1080">
        <f t="shared" si="117"/>
        <v>0</v>
      </c>
      <c r="T1080" t="s">
        <v>1756</v>
      </c>
      <c r="U1080" t="str">
        <f>VLOOKUP(T1080,Cleaning_title!$A$1:$B$20,2,)</f>
        <v>Miss</v>
      </c>
      <c r="V1080" t="str">
        <f t="shared" si="118"/>
        <v>SOPP 2</v>
      </c>
      <c r="W1080" t="str">
        <f t="shared" si="119"/>
        <v xml:space="preserve">SOPP </v>
      </c>
      <c r="X1080" t="str">
        <f>VLOOKUP(W1080,Cleaned_Ticket!$L$1:$M$37,2,FALSE)</f>
        <v xml:space="preserve">SOPP </v>
      </c>
    </row>
    <row r="1081" spans="1:24" x14ac:dyDescent="0.2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13"/>
        <v>S</v>
      </c>
      <c r="N1081">
        <f>IF(J1081="",MEDIAN(Fare),J1081)</f>
        <v>8.0500000000000007</v>
      </c>
      <c r="O1081" s="4">
        <f>IF(F1081="",SUMIFS(Ave_Age,Pclass_Age,C1081,Sex_Age,E1081),F1081)</f>
        <v>17</v>
      </c>
      <c r="P1081">
        <f t="shared" si="114"/>
        <v>1</v>
      </c>
      <c r="Q1081" t="str">
        <f t="shared" si="115"/>
        <v>M</v>
      </c>
      <c r="R1081">
        <f t="shared" si="116"/>
        <v>3</v>
      </c>
      <c r="S1081">
        <f t="shared" si="117"/>
        <v>0</v>
      </c>
      <c r="T1081" t="s">
        <v>1754</v>
      </c>
      <c r="U1081" t="str">
        <f>VLOOKUP(T1081,Cleaning_title!$A$1:$B$20,2,)</f>
        <v>Mr</v>
      </c>
      <c r="V1081" t="str">
        <f t="shared" si="118"/>
        <v>A4 48873</v>
      </c>
      <c r="W1081" t="str">
        <f t="shared" si="119"/>
        <v xml:space="preserve">A4 </v>
      </c>
      <c r="X1081" t="str">
        <f>VLOOKUP(W1081,Cleaned_Ticket!$L$1:$M$37,2,FALSE)</f>
        <v xml:space="preserve">A4 </v>
      </c>
    </row>
    <row r="1082" spans="1:24" x14ac:dyDescent="0.2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13"/>
        <v>S</v>
      </c>
      <c r="N1082">
        <f>IF(J1082="",MEDIAN(Fare),J1082)</f>
        <v>69.55</v>
      </c>
      <c r="O1082" s="4">
        <f>IF(F1082="",SUMIFS(Ave_Age,Pclass_Age,C1082,Sex_Age,E1082),F1082)</f>
        <v>22.185328947368422</v>
      </c>
      <c r="P1082">
        <f t="shared" si="114"/>
        <v>0</v>
      </c>
      <c r="Q1082" t="str">
        <f t="shared" si="115"/>
        <v>M</v>
      </c>
      <c r="R1082">
        <f t="shared" si="116"/>
        <v>11</v>
      </c>
      <c r="S1082">
        <f t="shared" si="117"/>
        <v>0</v>
      </c>
      <c r="T1082" t="s">
        <v>1756</v>
      </c>
      <c r="U1082" t="str">
        <f>VLOOKUP(T1082,Cleaning_title!$A$1:$B$20,2,)</f>
        <v>Miss</v>
      </c>
      <c r="V1082" t="str">
        <f t="shared" si="118"/>
        <v>CA 2343</v>
      </c>
      <c r="W1082" t="str">
        <f t="shared" si="119"/>
        <v xml:space="preserve">CA </v>
      </c>
      <c r="X1082" t="str">
        <f>VLOOKUP(W1082,Cleaned_Ticket!$L$1:$M$37,2,FALSE)</f>
        <v xml:space="preserve">CA </v>
      </c>
    </row>
    <row r="1083" spans="1:24" x14ac:dyDescent="0.2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13"/>
        <v>S</v>
      </c>
      <c r="N1083">
        <f>IF(J1083="",MEDIAN(Fare),J1083)</f>
        <v>13</v>
      </c>
      <c r="O1083" s="4">
        <f>IF(F1083="",SUMIFS(Ave_Age,Pclass_Age,C1083,Sex_Age,E1083),F1083)</f>
        <v>40</v>
      </c>
      <c r="P1083">
        <f t="shared" si="114"/>
        <v>1</v>
      </c>
      <c r="Q1083" t="str">
        <f t="shared" si="115"/>
        <v>M</v>
      </c>
      <c r="R1083">
        <f t="shared" si="116"/>
        <v>1</v>
      </c>
      <c r="S1083">
        <f t="shared" si="117"/>
        <v>1</v>
      </c>
      <c r="T1083" t="s">
        <v>1754</v>
      </c>
      <c r="U1083" t="str">
        <f>VLOOKUP(T1083,Cleaning_title!$A$1:$B$20,2,)</f>
        <v>Mr</v>
      </c>
      <c r="V1083" t="str">
        <f t="shared" si="118"/>
        <v xml:space="preserve">xxx </v>
      </c>
      <c r="W1083" t="str">
        <f t="shared" si="119"/>
        <v xml:space="preserve">xxx </v>
      </c>
      <c r="X1083" t="str">
        <f>VLOOKUP(W1083,Cleaned_Ticket!$L$1:$M$37,2,FALSE)</f>
        <v xml:space="preserve">xxx </v>
      </c>
    </row>
    <row r="1084" spans="1:24" x14ac:dyDescent="0.2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13"/>
        <v>S</v>
      </c>
      <c r="N1084">
        <f>IF(J1084="",MEDIAN(Fare),J1084)</f>
        <v>26</v>
      </c>
      <c r="O1084" s="4">
        <f>IF(F1084="",SUMIFS(Ave_Age,Pclass_Age,C1084,Sex_Age,E1084),F1084)</f>
        <v>34</v>
      </c>
      <c r="P1084">
        <f t="shared" si="114"/>
        <v>1</v>
      </c>
      <c r="Q1084" t="str">
        <f t="shared" si="115"/>
        <v>M</v>
      </c>
      <c r="R1084">
        <f t="shared" si="116"/>
        <v>2</v>
      </c>
      <c r="S1084">
        <f t="shared" si="117"/>
        <v>0</v>
      </c>
      <c r="T1084" t="s">
        <v>1754</v>
      </c>
      <c r="U1084" t="str">
        <f>VLOOKUP(T1084,Cleaning_title!$A$1:$B$20,2,)</f>
        <v>Mr</v>
      </c>
      <c r="V1084" t="str">
        <f t="shared" si="118"/>
        <v xml:space="preserve">xxx </v>
      </c>
      <c r="W1084" t="str">
        <f t="shared" si="119"/>
        <v xml:space="preserve">xxx </v>
      </c>
      <c r="X1084" t="str">
        <f>VLOOKUP(W1084,Cleaned_Ticket!$L$1:$M$37,2,FALSE)</f>
        <v xml:space="preserve">xxx </v>
      </c>
    </row>
    <row r="1085" spans="1:24" x14ac:dyDescent="0.2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13"/>
        <v>S</v>
      </c>
      <c r="N1085">
        <f>IF(J1085="",MEDIAN(Fare),J1085)</f>
        <v>26</v>
      </c>
      <c r="O1085" s="4">
        <f>IF(F1085="",SUMIFS(Ave_Age,Pclass_Age,C1085,Sex_Age,E1085),F1085)</f>
        <v>41.029271523178807</v>
      </c>
      <c r="P1085">
        <f t="shared" si="114"/>
        <v>1</v>
      </c>
      <c r="Q1085" t="str">
        <f t="shared" si="115"/>
        <v>M</v>
      </c>
      <c r="R1085">
        <f t="shared" si="116"/>
        <v>1</v>
      </c>
      <c r="S1085">
        <f t="shared" si="117"/>
        <v>1</v>
      </c>
      <c r="T1085" t="s">
        <v>1754</v>
      </c>
      <c r="U1085" t="str">
        <f>VLOOKUP(T1085,Cleaning_title!$A$1:$B$20,2,)</f>
        <v>Mr</v>
      </c>
      <c r="V1085" t="str">
        <f t="shared" si="118"/>
        <v xml:space="preserve">xxx </v>
      </c>
      <c r="W1085" t="str">
        <f t="shared" si="119"/>
        <v xml:space="preserve">xxx </v>
      </c>
      <c r="X1085" t="str">
        <f>VLOOKUP(W1085,Cleaned_Ticket!$L$1:$M$37,2,FALSE)</f>
        <v xml:space="preserve">xxx </v>
      </c>
    </row>
    <row r="1086" spans="1:24" x14ac:dyDescent="0.2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13"/>
        <v>S</v>
      </c>
      <c r="N1086">
        <f>IF(J1086="",MEDIAN(Fare),J1086)</f>
        <v>14.5</v>
      </c>
      <c r="O1086" s="4">
        <f>IF(F1086="",SUMIFS(Ave_Age,Pclass_Age,C1086,Sex_Age,E1086),F1086)</f>
        <v>11.5</v>
      </c>
      <c r="P1086">
        <f t="shared" si="114"/>
        <v>1</v>
      </c>
      <c r="Q1086" t="str">
        <f t="shared" si="115"/>
        <v>M</v>
      </c>
      <c r="R1086">
        <f t="shared" si="116"/>
        <v>3</v>
      </c>
      <c r="S1086">
        <f t="shared" si="117"/>
        <v>0</v>
      </c>
      <c r="T1086" t="s">
        <v>1757</v>
      </c>
      <c r="U1086" t="str">
        <f>VLOOKUP(T1086,Cleaning_title!$A$1:$B$20,2,)</f>
        <v>Master</v>
      </c>
      <c r="V1086" t="str">
        <f t="shared" si="118"/>
        <v>A5 851</v>
      </c>
      <c r="W1086" t="str">
        <f t="shared" si="119"/>
        <v xml:space="preserve">A5 </v>
      </c>
      <c r="X1086" t="str">
        <f>VLOOKUP(W1086,Cleaned_Ticket!$L$1:$M$37,2,FALSE)</f>
        <v xml:space="preserve">A5 </v>
      </c>
    </row>
    <row r="1087" spans="1:24" x14ac:dyDescent="0.2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13"/>
        <v>Q</v>
      </c>
      <c r="N1087">
        <f>IF(J1087="",MEDIAN(Fare),J1087)</f>
        <v>12.35</v>
      </c>
      <c r="O1087" s="4">
        <f>IF(F1087="",SUMIFS(Ave_Age,Pclass_Age,C1087,Sex_Age,E1087),F1087)</f>
        <v>61</v>
      </c>
      <c r="P1087">
        <f t="shared" si="114"/>
        <v>1</v>
      </c>
      <c r="Q1087" t="str">
        <f t="shared" si="115"/>
        <v>M</v>
      </c>
      <c r="R1087">
        <f t="shared" si="116"/>
        <v>1</v>
      </c>
      <c r="S1087">
        <f t="shared" si="117"/>
        <v>1</v>
      </c>
      <c r="T1087" t="s">
        <v>1754</v>
      </c>
      <c r="U1087" t="str">
        <f>VLOOKUP(T1087,Cleaning_title!$A$1:$B$20,2,)</f>
        <v>Mr</v>
      </c>
      <c r="V1087" t="str">
        <f t="shared" si="118"/>
        <v xml:space="preserve">xxx </v>
      </c>
      <c r="W1087" t="str">
        <f t="shared" si="119"/>
        <v xml:space="preserve">xxx </v>
      </c>
      <c r="X1087" t="str">
        <f>VLOOKUP(W1087,Cleaned_Ticket!$L$1:$M$37,2,FALSE)</f>
        <v xml:space="preserve">xxx </v>
      </c>
    </row>
    <row r="1088" spans="1:24" x14ac:dyDescent="0.2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13"/>
        <v>S</v>
      </c>
      <c r="N1088">
        <f>IF(J1088="",MEDIAN(Fare),J1088)</f>
        <v>32.5</v>
      </c>
      <c r="O1088" s="4">
        <f>IF(F1088="",SUMIFS(Ave_Age,Pclass_Age,C1088,Sex_Age,E1088),F1088)</f>
        <v>8</v>
      </c>
      <c r="P1088">
        <f t="shared" si="114"/>
        <v>1</v>
      </c>
      <c r="Q1088" t="str">
        <f t="shared" si="115"/>
        <v>M</v>
      </c>
      <c r="R1088">
        <f t="shared" si="116"/>
        <v>3</v>
      </c>
      <c r="S1088">
        <f t="shared" si="117"/>
        <v>0</v>
      </c>
      <c r="T1088" t="s">
        <v>1757</v>
      </c>
      <c r="U1088" t="str">
        <f>VLOOKUP(T1088,Cleaning_title!$A$1:$B$20,2,)</f>
        <v>Master</v>
      </c>
      <c r="V1088" t="str">
        <f t="shared" si="118"/>
        <v xml:space="preserve">xxx </v>
      </c>
      <c r="W1088" t="str">
        <f t="shared" si="119"/>
        <v xml:space="preserve">xxx </v>
      </c>
      <c r="X1088" t="str">
        <f>VLOOKUP(W1088,Cleaned_Ticket!$L$1:$M$37,2,FALSE)</f>
        <v xml:space="preserve">xxx </v>
      </c>
    </row>
    <row r="1089" spans="1:24" x14ac:dyDescent="0.2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13"/>
        <v>S</v>
      </c>
      <c r="N1089">
        <f>IF(J1089="",MEDIAN(Fare),J1089)</f>
        <v>7.8541999999999996</v>
      </c>
      <c r="O1089" s="4">
        <f>IF(F1089="",SUMIFS(Ave_Age,Pclass_Age,C1089,Sex_Age,E1089),F1089)</f>
        <v>33</v>
      </c>
      <c r="P1089">
        <f t="shared" si="114"/>
        <v>1</v>
      </c>
      <c r="Q1089" t="str">
        <f t="shared" si="115"/>
        <v>M</v>
      </c>
      <c r="R1089">
        <f t="shared" si="116"/>
        <v>1</v>
      </c>
      <c r="S1089">
        <f t="shared" si="117"/>
        <v>1</v>
      </c>
      <c r="T1089" t="s">
        <v>1754</v>
      </c>
      <c r="U1089" t="str">
        <f>VLOOKUP(T1089,Cleaning_title!$A$1:$B$20,2,)</f>
        <v>Mr</v>
      </c>
      <c r="V1089" t="str">
        <f t="shared" si="118"/>
        <v xml:space="preserve">xxx </v>
      </c>
      <c r="W1089" t="str">
        <f t="shared" si="119"/>
        <v xml:space="preserve">xxx </v>
      </c>
      <c r="X1089" t="str">
        <f>VLOOKUP(W1089,Cleaned_Ticket!$L$1:$M$37,2,FALSE)</f>
        <v xml:space="preserve">xxx </v>
      </c>
    </row>
    <row r="1090" spans="1:24" x14ac:dyDescent="0.2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13"/>
        <v>C</v>
      </c>
      <c r="N1090">
        <f>IF(J1090="",MEDIAN(Fare),J1090)</f>
        <v>134.5</v>
      </c>
      <c r="O1090" s="4">
        <f>IF(F1090="",SUMIFS(Ave_Age,Pclass_Age,C1090,Sex_Age,E1090),F1090)</f>
        <v>6</v>
      </c>
      <c r="P1090">
        <f t="shared" si="114"/>
        <v>1</v>
      </c>
      <c r="Q1090" t="str">
        <f t="shared" si="115"/>
        <v>E</v>
      </c>
      <c r="R1090">
        <f t="shared" si="116"/>
        <v>3</v>
      </c>
      <c r="S1090">
        <f t="shared" si="117"/>
        <v>0</v>
      </c>
      <c r="T1090" t="s">
        <v>1757</v>
      </c>
      <c r="U1090" t="str">
        <f>VLOOKUP(T1090,Cleaning_title!$A$1:$B$20,2,)</f>
        <v>Master</v>
      </c>
      <c r="V1090" t="str">
        <f t="shared" si="118"/>
        <v xml:space="preserve">xxx </v>
      </c>
      <c r="W1090" t="str">
        <f t="shared" si="119"/>
        <v xml:space="preserve">xxx </v>
      </c>
      <c r="X1090" t="str">
        <f>VLOOKUP(W1090,Cleaned_Ticket!$L$1:$M$37,2,FALSE)</f>
        <v xml:space="preserve">xxx </v>
      </c>
    </row>
    <row r="1091" spans="1:24" x14ac:dyDescent="0.2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13"/>
        <v>S</v>
      </c>
      <c r="N1091">
        <f>IF(J1091="",MEDIAN(Fare),J1091)</f>
        <v>7.7750000000000004</v>
      </c>
      <c r="O1091" s="4">
        <f>IF(F1091="",SUMIFS(Ave_Age,Pclass_Age,C1091,Sex_Age,E1091),F1091)</f>
        <v>18</v>
      </c>
      <c r="P1091">
        <f t="shared" si="114"/>
        <v>0</v>
      </c>
      <c r="Q1091" t="str">
        <f t="shared" si="115"/>
        <v>M</v>
      </c>
      <c r="R1091">
        <f t="shared" si="116"/>
        <v>1</v>
      </c>
      <c r="S1091">
        <f t="shared" si="117"/>
        <v>1</v>
      </c>
      <c r="T1091" t="s">
        <v>1756</v>
      </c>
      <c r="U1091" t="str">
        <f>VLOOKUP(T1091,Cleaning_title!$A$1:$B$20,2,)</f>
        <v>Miss</v>
      </c>
      <c r="V1091" t="str">
        <f t="shared" si="118"/>
        <v xml:space="preserve">xxx </v>
      </c>
      <c r="W1091" t="str">
        <f t="shared" si="119"/>
        <v xml:space="preserve">xxx </v>
      </c>
      <c r="X1091" t="str">
        <f>VLOOKUP(W1091,Cleaned_Ticket!$L$1:$M$37,2,FALSE)</f>
        <v xml:space="preserve">xxx </v>
      </c>
    </row>
    <row r="1092" spans="1:24" x14ac:dyDescent="0.2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20">IF(L1092="","S",L1092)</f>
        <v>S</v>
      </c>
      <c r="N1092">
        <f>IF(J1092="",MEDIAN(Fare),J1092)</f>
        <v>10.5</v>
      </c>
      <c r="O1092" s="4">
        <f>IF(F1092="",SUMIFS(Ave_Age,Pclass_Age,C1092,Sex_Age,E1092),F1092)</f>
        <v>23</v>
      </c>
      <c r="P1092">
        <f t="shared" ref="P1092:P1155" si="121">IF(E1092="male",1,0)</f>
        <v>1</v>
      </c>
      <c r="Q1092" t="str">
        <f t="shared" ref="Q1092:Q1155" si="122">IF(K1092="","M",LEFT(K1092,1))</f>
        <v>M</v>
      </c>
      <c r="R1092">
        <f t="shared" ref="R1092:R1155" si="123">G1092+H1092+1</f>
        <v>1</v>
      </c>
      <c r="S1092">
        <f t="shared" ref="S1092:S1155" si="124">IF(R1092=1,1,0)</f>
        <v>1</v>
      </c>
      <c r="T1092" t="s">
        <v>1754</v>
      </c>
      <c r="U1092" t="str">
        <f>VLOOKUP(T1092,Cleaning_title!$A$1:$B$20,2,)</f>
        <v>Mr</v>
      </c>
      <c r="V1092" t="str">
        <f t="shared" ref="V1092:V1155" si="125">IF(ISNUMBER(I1092),"xxx ",SUBSTITUTE(SUBSTITUTE(I1092,"/",""),".",""))</f>
        <v>CA 31030</v>
      </c>
      <c r="W1092" t="str">
        <f t="shared" ref="W1092:W1155" si="126">LEFT(V1092,FIND(" ",V1092))</f>
        <v xml:space="preserve">CA </v>
      </c>
      <c r="X1092" t="str">
        <f>VLOOKUP(W1092,Cleaned_Ticket!$L$1:$M$37,2,FALSE)</f>
        <v xml:space="preserve">CA </v>
      </c>
    </row>
    <row r="1093" spans="1:24" x14ac:dyDescent="0.2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20"/>
        <v>S</v>
      </c>
      <c r="N1093">
        <f>IF(J1093="",MEDIAN(Fare),J1093)</f>
        <v>8.1125000000000007</v>
      </c>
      <c r="O1093" s="4">
        <f>IF(F1093="",SUMIFS(Ave_Age,Pclass_Age,C1093,Sex_Age,E1093),F1093)</f>
        <v>22.185328947368422</v>
      </c>
      <c r="P1093">
        <f t="shared" si="121"/>
        <v>0</v>
      </c>
      <c r="Q1093" t="str">
        <f t="shared" si="122"/>
        <v>M</v>
      </c>
      <c r="R1093">
        <f t="shared" si="123"/>
        <v>1</v>
      </c>
      <c r="S1093">
        <f t="shared" si="124"/>
        <v>1</v>
      </c>
      <c r="T1093" t="s">
        <v>1755</v>
      </c>
      <c r="U1093" t="str">
        <f>VLOOKUP(T1093,Cleaning_title!$A$1:$B$20,2,)</f>
        <v>Mrs</v>
      </c>
      <c r="V1093" t="str">
        <f t="shared" si="125"/>
        <v xml:space="preserve">xxx </v>
      </c>
      <c r="W1093" t="str">
        <f t="shared" si="126"/>
        <v xml:space="preserve">xxx </v>
      </c>
      <c r="X1093" t="str">
        <f>VLOOKUP(W1093,Cleaned_Ticket!$L$1:$M$37,2,FALSE)</f>
        <v xml:space="preserve">xxx </v>
      </c>
    </row>
    <row r="1094" spans="1:24" x14ac:dyDescent="0.2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20"/>
        <v>Q</v>
      </c>
      <c r="N1094">
        <f>IF(J1094="",MEDIAN(Fare),J1094)</f>
        <v>15.5</v>
      </c>
      <c r="O1094" s="4">
        <f>IF(F1094="",SUMIFS(Ave_Age,Pclass_Age,C1094,Sex_Age,E1094),F1094)</f>
        <v>22.185328947368422</v>
      </c>
      <c r="P1094">
        <f t="shared" si="121"/>
        <v>0</v>
      </c>
      <c r="Q1094" t="str">
        <f t="shared" si="122"/>
        <v>M</v>
      </c>
      <c r="R1094">
        <f t="shared" si="123"/>
        <v>1</v>
      </c>
      <c r="S1094">
        <f t="shared" si="124"/>
        <v>1</v>
      </c>
      <c r="T1094" t="s">
        <v>1756</v>
      </c>
      <c r="U1094" t="str">
        <f>VLOOKUP(T1094,Cleaning_title!$A$1:$B$20,2,)</f>
        <v>Miss</v>
      </c>
      <c r="V1094" t="str">
        <f t="shared" si="125"/>
        <v xml:space="preserve">xxx </v>
      </c>
      <c r="W1094" t="str">
        <f t="shared" si="126"/>
        <v xml:space="preserve">xxx </v>
      </c>
      <c r="X1094" t="str">
        <f>VLOOKUP(W1094,Cleaned_Ticket!$L$1:$M$37,2,FALSE)</f>
        <v xml:space="preserve">xxx </v>
      </c>
    </row>
    <row r="1095" spans="1:24" x14ac:dyDescent="0.2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20"/>
        <v>S</v>
      </c>
      <c r="N1095">
        <f>IF(J1095="",MEDIAN(Fare),J1095)</f>
        <v>14.4</v>
      </c>
      <c r="O1095" s="4">
        <f>IF(F1095="",SUMIFS(Ave_Age,Pclass_Age,C1095,Sex_Age,E1095),F1095)</f>
        <v>0.33</v>
      </c>
      <c r="P1095">
        <f t="shared" si="121"/>
        <v>1</v>
      </c>
      <c r="Q1095" t="str">
        <f t="shared" si="122"/>
        <v>M</v>
      </c>
      <c r="R1095">
        <f t="shared" si="123"/>
        <v>3</v>
      </c>
      <c r="S1095">
        <f t="shared" si="124"/>
        <v>0</v>
      </c>
      <c r="T1095" t="s">
        <v>1757</v>
      </c>
      <c r="U1095" t="str">
        <f>VLOOKUP(T1095,Cleaning_title!$A$1:$B$20,2,)</f>
        <v>Master</v>
      </c>
      <c r="V1095" t="str">
        <f t="shared" si="125"/>
        <v xml:space="preserve">xxx </v>
      </c>
      <c r="W1095" t="str">
        <f t="shared" si="126"/>
        <v xml:space="preserve">xxx </v>
      </c>
      <c r="X1095" t="str">
        <f>VLOOKUP(W1095,Cleaned_Ticket!$L$1:$M$37,2,FALSE)</f>
        <v xml:space="preserve">xxx </v>
      </c>
    </row>
    <row r="1096" spans="1:24" x14ac:dyDescent="0.2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20"/>
        <v>C</v>
      </c>
      <c r="N1096">
        <f>IF(J1096="",MEDIAN(Fare),J1096)</f>
        <v>227.52500000000001</v>
      </c>
      <c r="O1096" s="4">
        <f>IF(F1096="",SUMIFS(Ave_Age,Pclass_Age,C1096,Sex_Age,E1096),F1096)</f>
        <v>47</v>
      </c>
      <c r="P1096">
        <f t="shared" si="121"/>
        <v>1</v>
      </c>
      <c r="Q1096" t="str">
        <f t="shared" si="122"/>
        <v>C</v>
      </c>
      <c r="R1096">
        <f t="shared" si="123"/>
        <v>2</v>
      </c>
      <c r="S1096">
        <f t="shared" si="124"/>
        <v>0</v>
      </c>
      <c r="T1096" t="s">
        <v>1765</v>
      </c>
      <c r="U1096" t="str">
        <f>VLOOKUP(T1096,Cleaning_title!$A$1:$B$20,2,)</f>
        <v>Royalty</v>
      </c>
      <c r="V1096" t="str">
        <f t="shared" si="125"/>
        <v>PC 17757</v>
      </c>
      <c r="W1096" t="str">
        <f t="shared" si="126"/>
        <v xml:space="preserve">PC </v>
      </c>
      <c r="X1096" t="str">
        <f>VLOOKUP(W1096,Cleaned_Ticket!$L$1:$M$37,2,FALSE)</f>
        <v xml:space="preserve">PC </v>
      </c>
    </row>
    <row r="1097" spans="1:24" x14ac:dyDescent="0.2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20"/>
        <v>S</v>
      </c>
      <c r="N1097">
        <f>IF(J1097="",MEDIAN(Fare),J1097)</f>
        <v>26</v>
      </c>
      <c r="O1097" s="4">
        <f>IF(F1097="",SUMIFS(Ave_Age,Pclass_Age,C1097,Sex_Age,E1097),F1097)</f>
        <v>8</v>
      </c>
      <c r="P1097">
        <f t="shared" si="121"/>
        <v>0</v>
      </c>
      <c r="Q1097" t="str">
        <f t="shared" si="122"/>
        <v>M</v>
      </c>
      <c r="R1097">
        <f t="shared" si="123"/>
        <v>3</v>
      </c>
      <c r="S1097">
        <f t="shared" si="124"/>
        <v>0</v>
      </c>
      <c r="T1097" t="s">
        <v>1756</v>
      </c>
      <c r="U1097" t="str">
        <f>VLOOKUP(T1097,Cleaning_title!$A$1:$B$20,2,)</f>
        <v>Miss</v>
      </c>
      <c r="V1097" t="str">
        <f t="shared" si="125"/>
        <v xml:space="preserve">xxx </v>
      </c>
      <c r="W1097" t="str">
        <f t="shared" si="126"/>
        <v xml:space="preserve">xxx </v>
      </c>
      <c r="X1097" t="str">
        <f>VLOOKUP(W1097,Cleaned_Ticket!$L$1:$M$37,2,FALSE)</f>
        <v xml:space="preserve">xxx </v>
      </c>
    </row>
    <row r="1098" spans="1:24" x14ac:dyDescent="0.2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20"/>
        <v>S</v>
      </c>
      <c r="N1098">
        <f>IF(J1098="",MEDIAN(Fare),J1098)</f>
        <v>10.5</v>
      </c>
      <c r="O1098" s="4">
        <f>IF(F1098="",SUMIFS(Ave_Age,Pclass_Age,C1098,Sex_Age,E1098),F1098)</f>
        <v>25</v>
      </c>
      <c r="P1098">
        <f t="shared" si="121"/>
        <v>1</v>
      </c>
      <c r="Q1098" t="str">
        <f t="shared" si="122"/>
        <v>M</v>
      </c>
      <c r="R1098">
        <f t="shared" si="123"/>
        <v>1</v>
      </c>
      <c r="S1098">
        <f t="shared" si="124"/>
        <v>1</v>
      </c>
      <c r="T1098" t="s">
        <v>1754</v>
      </c>
      <c r="U1098" t="str">
        <f>VLOOKUP(T1098,Cleaning_title!$A$1:$B$20,2,)</f>
        <v>Mr</v>
      </c>
      <c r="V1098" t="str">
        <f t="shared" si="125"/>
        <v>CA 34050</v>
      </c>
      <c r="W1098" t="str">
        <f t="shared" si="126"/>
        <v xml:space="preserve">CA </v>
      </c>
      <c r="X1098" t="str">
        <f>VLOOKUP(W1098,Cleaned_Ticket!$L$1:$M$37,2,FALSE)</f>
        <v xml:space="preserve">CA </v>
      </c>
    </row>
    <row r="1099" spans="1:24" x14ac:dyDescent="0.2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20"/>
        <v>C</v>
      </c>
      <c r="N1099">
        <f>IF(J1099="",MEDIAN(Fare),J1099)</f>
        <v>25.741700000000002</v>
      </c>
      <c r="O1099" s="4">
        <f>IF(F1099="",SUMIFS(Ave_Age,Pclass_Age,C1099,Sex_Age,E1099),F1099)</f>
        <v>41.029271523178807</v>
      </c>
      <c r="P1099">
        <f t="shared" si="121"/>
        <v>1</v>
      </c>
      <c r="Q1099" t="str">
        <f t="shared" si="122"/>
        <v>M</v>
      </c>
      <c r="R1099">
        <f t="shared" si="123"/>
        <v>1</v>
      </c>
      <c r="S1099">
        <f t="shared" si="124"/>
        <v>1</v>
      </c>
      <c r="T1099" t="s">
        <v>1754</v>
      </c>
      <c r="U1099" t="str">
        <f>VLOOKUP(T1099,Cleaning_title!$A$1:$B$20,2,)</f>
        <v>Mr</v>
      </c>
      <c r="V1099" t="str">
        <f t="shared" si="125"/>
        <v>FC 12998</v>
      </c>
      <c r="W1099" t="str">
        <f t="shared" si="126"/>
        <v xml:space="preserve">FC </v>
      </c>
      <c r="X1099" t="str">
        <f>VLOOKUP(W1099,Cleaned_Ticket!$L$1:$M$37,2,FALSE)</f>
        <v xml:space="preserve">FC </v>
      </c>
    </row>
    <row r="1100" spans="1:24" x14ac:dyDescent="0.2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20"/>
        <v>Q</v>
      </c>
      <c r="N1100">
        <f>IF(J1100="",MEDIAN(Fare),J1100)</f>
        <v>7.75</v>
      </c>
      <c r="O1100" s="4">
        <f>IF(F1100="",SUMIFS(Ave_Age,Pclass_Age,C1100,Sex_Age,E1100),F1100)</f>
        <v>35</v>
      </c>
      <c r="P1100">
        <f t="shared" si="121"/>
        <v>0</v>
      </c>
      <c r="Q1100" t="str">
        <f t="shared" si="122"/>
        <v>M</v>
      </c>
      <c r="R1100">
        <f t="shared" si="123"/>
        <v>1</v>
      </c>
      <c r="S1100">
        <f t="shared" si="124"/>
        <v>1</v>
      </c>
      <c r="T1100" t="s">
        <v>1756</v>
      </c>
      <c r="U1100" t="str">
        <f>VLOOKUP(T1100,Cleaning_title!$A$1:$B$20,2,)</f>
        <v>Miss</v>
      </c>
      <c r="V1100" t="str">
        <f t="shared" si="125"/>
        <v xml:space="preserve">xxx </v>
      </c>
      <c r="W1100" t="str">
        <f t="shared" si="126"/>
        <v xml:space="preserve">xxx </v>
      </c>
      <c r="X1100" t="str">
        <f>VLOOKUP(W1100,Cleaned_Ticket!$L$1:$M$37,2,FALSE)</f>
        <v xml:space="preserve">xxx </v>
      </c>
    </row>
    <row r="1101" spans="1:24" x14ac:dyDescent="0.2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20"/>
        <v>S</v>
      </c>
      <c r="N1101">
        <f>IF(J1101="",MEDIAN(Fare),J1101)</f>
        <v>10.5</v>
      </c>
      <c r="O1101" s="4">
        <f>IF(F1101="",SUMIFS(Ave_Age,Pclass_Age,C1101,Sex_Age,E1101),F1101)</f>
        <v>24</v>
      </c>
      <c r="P1101">
        <f t="shared" si="121"/>
        <v>1</v>
      </c>
      <c r="Q1101" t="str">
        <f t="shared" si="122"/>
        <v>M</v>
      </c>
      <c r="R1101">
        <f t="shared" si="123"/>
        <v>1</v>
      </c>
      <c r="S1101">
        <f t="shared" si="124"/>
        <v>1</v>
      </c>
      <c r="T1101" t="s">
        <v>1754</v>
      </c>
      <c r="U1101" t="str">
        <f>VLOOKUP(T1101,Cleaning_title!$A$1:$B$20,2,)</f>
        <v>Mr</v>
      </c>
      <c r="V1101" t="str">
        <f t="shared" si="125"/>
        <v xml:space="preserve">xxx </v>
      </c>
      <c r="W1101" t="str">
        <f t="shared" si="126"/>
        <v xml:space="preserve">xxx </v>
      </c>
      <c r="X1101" t="str">
        <f>VLOOKUP(W1101,Cleaned_Ticket!$L$1:$M$37,2,FALSE)</f>
        <v xml:space="preserve">xxx </v>
      </c>
    </row>
    <row r="1102" spans="1:24" x14ac:dyDescent="0.2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20"/>
        <v>C</v>
      </c>
      <c r="N1102">
        <f>IF(J1102="",MEDIAN(Fare),J1102)</f>
        <v>27.720800000000001</v>
      </c>
      <c r="O1102" s="4">
        <f>IF(F1102="",SUMIFS(Ave_Age,Pclass_Age,C1102,Sex_Age,E1102),F1102)</f>
        <v>33</v>
      </c>
      <c r="P1102">
        <f t="shared" si="121"/>
        <v>0</v>
      </c>
      <c r="Q1102" t="str">
        <f t="shared" si="122"/>
        <v>A</v>
      </c>
      <c r="R1102">
        <f t="shared" si="123"/>
        <v>1</v>
      </c>
      <c r="S1102">
        <f t="shared" si="124"/>
        <v>1</v>
      </c>
      <c r="T1102" t="s">
        <v>1756</v>
      </c>
      <c r="U1102" t="str">
        <f>VLOOKUP(T1102,Cleaning_title!$A$1:$B$20,2,)</f>
        <v>Miss</v>
      </c>
      <c r="V1102" t="str">
        <f t="shared" si="125"/>
        <v>PC 17613</v>
      </c>
      <c r="W1102" t="str">
        <f t="shared" si="126"/>
        <v xml:space="preserve">PC </v>
      </c>
      <c r="X1102" t="str">
        <f>VLOOKUP(W1102,Cleaned_Ticket!$L$1:$M$37,2,FALSE)</f>
        <v xml:space="preserve">PC </v>
      </c>
    </row>
    <row r="1103" spans="1:24" x14ac:dyDescent="0.2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20"/>
        <v>S</v>
      </c>
      <c r="N1103">
        <f>IF(J1103="",MEDIAN(Fare),J1103)</f>
        <v>7.8958000000000004</v>
      </c>
      <c r="O1103" s="4">
        <f>IF(F1103="",SUMIFS(Ave_Age,Pclass_Age,C1103,Sex_Age,E1103),F1103)</f>
        <v>25</v>
      </c>
      <c r="P1103">
        <f t="shared" si="121"/>
        <v>1</v>
      </c>
      <c r="Q1103" t="str">
        <f t="shared" si="122"/>
        <v>M</v>
      </c>
      <c r="R1103">
        <f t="shared" si="123"/>
        <v>1</v>
      </c>
      <c r="S1103">
        <f t="shared" si="124"/>
        <v>1</v>
      </c>
      <c r="T1103" t="s">
        <v>1754</v>
      </c>
      <c r="U1103" t="str">
        <f>VLOOKUP(T1103,Cleaning_title!$A$1:$B$20,2,)</f>
        <v>Mr</v>
      </c>
      <c r="V1103" t="str">
        <f t="shared" si="125"/>
        <v xml:space="preserve">xxx </v>
      </c>
      <c r="W1103" t="str">
        <f t="shared" si="126"/>
        <v xml:space="preserve">xxx </v>
      </c>
      <c r="X1103" t="str">
        <f>VLOOKUP(W1103,Cleaned_Ticket!$L$1:$M$37,2,FALSE)</f>
        <v xml:space="preserve">xxx </v>
      </c>
    </row>
    <row r="1104" spans="1:24" x14ac:dyDescent="0.2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20"/>
        <v>S</v>
      </c>
      <c r="N1104">
        <f>IF(J1104="",MEDIAN(Fare),J1104)</f>
        <v>22.524999999999999</v>
      </c>
      <c r="O1104" s="4">
        <f>IF(F1104="",SUMIFS(Ave_Age,Pclass_Age,C1104,Sex_Age,E1104),F1104)</f>
        <v>32</v>
      </c>
      <c r="P1104">
        <f t="shared" si="121"/>
        <v>1</v>
      </c>
      <c r="Q1104" t="str">
        <f t="shared" si="122"/>
        <v>M</v>
      </c>
      <c r="R1104">
        <f t="shared" si="123"/>
        <v>1</v>
      </c>
      <c r="S1104">
        <f t="shared" si="124"/>
        <v>1</v>
      </c>
      <c r="T1104" t="s">
        <v>1754</v>
      </c>
      <c r="U1104" t="str">
        <f>VLOOKUP(T1104,Cleaning_title!$A$1:$B$20,2,)</f>
        <v>Mr</v>
      </c>
      <c r="V1104" t="str">
        <f t="shared" si="125"/>
        <v>C 4001</v>
      </c>
      <c r="W1104" t="str">
        <f t="shared" si="126"/>
        <v xml:space="preserve">C </v>
      </c>
      <c r="X1104" t="str">
        <f>VLOOKUP(W1104,Cleaned_Ticket!$L$1:$M$37,2,FALSE)</f>
        <v xml:space="preserve">C </v>
      </c>
    </row>
    <row r="1105" spans="1:24" x14ac:dyDescent="0.2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20"/>
        <v>S</v>
      </c>
      <c r="N1105">
        <f>IF(J1105="",MEDIAN(Fare),J1105)</f>
        <v>7.05</v>
      </c>
      <c r="O1105" s="4">
        <f>IF(F1105="",SUMIFS(Ave_Age,Pclass_Age,C1105,Sex_Age,E1105),F1105)</f>
        <v>25.962263610315187</v>
      </c>
      <c r="P1105">
        <f t="shared" si="121"/>
        <v>1</v>
      </c>
      <c r="Q1105" t="str">
        <f t="shared" si="122"/>
        <v>M</v>
      </c>
      <c r="R1105">
        <f t="shared" si="123"/>
        <v>1</v>
      </c>
      <c r="S1105">
        <f t="shared" si="124"/>
        <v>1</v>
      </c>
      <c r="T1105" t="s">
        <v>1754</v>
      </c>
      <c r="U1105" t="str">
        <f>VLOOKUP(T1105,Cleaning_title!$A$1:$B$20,2,)</f>
        <v>Mr</v>
      </c>
      <c r="V1105" t="str">
        <f t="shared" si="125"/>
        <v>SOTONOQ 3101308</v>
      </c>
      <c r="W1105" t="str">
        <f t="shared" si="126"/>
        <v xml:space="preserve">SOTONOQ </v>
      </c>
      <c r="X1105" t="str">
        <f>VLOOKUP(W1105,Cleaned_Ticket!$L$1:$M$37,2,FALSE)</f>
        <v xml:space="preserve">SOTONOQ </v>
      </c>
    </row>
    <row r="1106" spans="1:24" x14ac:dyDescent="0.2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20"/>
        <v>S</v>
      </c>
      <c r="N1106">
        <f>IF(J1106="",MEDIAN(Fare),J1106)</f>
        <v>73.5</v>
      </c>
      <c r="O1106" s="4">
        <f>IF(F1106="",SUMIFS(Ave_Age,Pclass_Age,C1106,Sex_Age,E1106),F1106)</f>
        <v>17</v>
      </c>
      <c r="P1106">
        <f t="shared" si="121"/>
        <v>1</v>
      </c>
      <c r="Q1106" t="str">
        <f t="shared" si="122"/>
        <v>M</v>
      </c>
      <c r="R1106">
        <f t="shared" si="123"/>
        <v>1</v>
      </c>
      <c r="S1106">
        <f t="shared" si="124"/>
        <v>1</v>
      </c>
      <c r="T1106" t="s">
        <v>1754</v>
      </c>
      <c r="U1106" t="str">
        <f>VLOOKUP(T1106,Cleaning_title!$A$1:$B$20,2,)</f>
        <v>Mr</v>
      </c>
      <c r="V1106" t="str">
        <f t="shared" si="125"/>
        <v>SOC 14879</v>
      </c>
      <c r="W1106" t="str">
        <f t="shared" si="126"/>
        <v xml:space="preserve">SOC </v>
      </c>
      <c r="X1106" t="str">
        <f>VLOOKUP(W1106,Cleaned_Ticket!$L$1:$M$37,2,FALSE)</f>
        <v xml:space="preserve">SOC </v>
      </c>
    </row>
    <row r="1107" spans="1:24" x14ac:dyDescent="0.2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20"/>
        <v>S</v>
      </c>
      <c r="N1107">
        <f>IF(J1107="",MEDIAN(Fare),J1107)</f>
        <v>26</v>
      </c>
      <c r="O1107" s="4">
        <f>IF(F1107="",SUMIFS(Ave_Age,Pclass_Age,C1107,Sex_Age,E1107),F1107)</f>
        <v>60</v>
      </c>
      <c r="P1107">
        <f t="shared" si="121"/>
        <v>0</v>
      </c>
      <c r="Q1107" t="str">
        <f t="shared" si="122"/>
        <v>M</v>
      </c>
      <c r="R1107">
        <f t="shared" si="123"/>
        <v>2</v>
      </c>
      <c r="S1107">
        <f t="shared" si="124"/>
        <v>0</v>
      </c>
      <c r="T1107" t="s">
        <v>1755</v>
      </c>
      <c r="U1107" t="str">
        <f>VLOOKUP(T1107,Cleaning_title!$A$1:$B$20,2,)</f>
        <v>Mrs</v>
      </c>
      <c r="V1107" t="str">
        <f t="shared" si="125"/>
        <v xml:space="preserve">xxx </v>
      </c>
      <c r="W1107" t="str">
        <f t="shared" si="126"/>
        <v xml:space="preserve">xxx </v>
      </c>
      <c r="X1107" t="str">
        <f>VLOOKUP(W1107,Cleaned_Ticket!$L$1:$M$37,2,FALSE)</f>
        <v xml:space="preserve">xxx </v>
      </c>
    </row>
    <row r="1108" spans="1:24" x14ac:dyDescent="0.2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20"/>
        <v>S</v>
      </c>
      <c r="N1108">
        <f>IF(J1108="",MEDIAN(Fare),J1108)</f>
        <v>7.7750000000000004</v>
      </c>
      <c r="O1108" s="4">
        <f>IF(F1108="",SUMIFS(Ave_Age,Pclass_Age,C1108,Sex_Age,E1108),F1108)</f>
        <v>38</v>
      </c>
      <c r="P1108">
        <f t="shared" si="121"/>
        <v>0</v>
      </c>
      <c r="Q1108" t="str">
        <f t="shared" si="122"/>
        <v>M</v>
      </c>
      <c r="R1108">
        <f t="shared" si="123"/>
        <v>7</v>
      </c>
      <c r="S1108">
        <f t="shared" si="124"/>
        <v>0</v>
      </c>
      <c r="T1108" t="s">
        <v>1756</v>
      </c>
      <c r="U1108" t="str">
        <f>VLOOKUP(T1108,Cleaning_title!$A$1:$B$20,2,)</f>
        <v>Miss</v>
      </c>
      <c r="V1108" t="str">
        <f t="shared" si="125"/>
        <v xml:space="preserve">xxx </v>
      </c>
      <c r="W1108" t="str">
        <f t="shared" si="126"/>
        <v xml:space="preserve">xxx </v>
      </c>
      <c r="X1108" t="str">
        <f>VLOOKUP(W1108,Cleaned_Ticket!$L$1:$M$37,2,FALSE)</f>
        <v xml:space="preserve">xxx </v>
      </c>
    </row>
    <row r="1109" spans="1:24" x14ac:dyDescent="0.2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20"/>
        <v>S</v>
      </c>
      <c r="N1109">
        <f>IF(J1109="",MEDIAN(Fare),J1109)</f>
        <v>42.5</v>
      </c>
      <c r="O1109" s="4">
        <f>IF(F1109="",SUMIFS(Ave_Age,Pclass_Age,C1109,Sex_Age,E1109),F1109)</f>
        <v>42</v>
      </c>
      <c r="P1109">
        <f t="shared" si="121"/>
        <v>1</v>
      </c>
      <c r="Q1109" t="str">
        <f t="shared" si="122"/>
        <v>B</v>
      </c>
      <c r="R1109">
        <f t="shared" si="123"/>
        <v>1</v>
      </c>
      <c r="S1109">
        <f t="shared" si="124"/>
        <v>1</v>
      </c>
      <c r="T1109" t="s">
        <v>1754</v>
      </c>
      <c r="U1109" t="str">
        <f>VLOOKUP(T1109,Cleaning_title!$A$1:$B$20,2,)</f>
        <v>Mr</v>
      </c>
      <c r="V1109" t="str">
        <f t="shared" si="125"/>
        <v xml:space="preserve">xxx </v>
      </c>
      <c r="W1109" t="str">
        <f t="shared" si="126"/>
        <v xml:space="preserve">xxx </v>
      </c>
      <c r="X1109" t="str">
        <f>VLOOKUP(W1109,Cleaned_Ticket!$L$1:$M$37,2,FALSE)</f>
        <v xml:space="preserve">xxx </v>
      </c>
    </row>
    <row r="1110" spans="1:24" x14ac:dyDescent="0.2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20"/>
        <v>Q</v>
      </c>
      <c r="N1110">
        <f>IF(J1110="",MEDIAN(Fare),J1110)</f>
        <v>7.8792</v>
      </c>
      <c r="O1110" s="4">
        <f>IF(F1110="",SUMIFS(Ave_Age,Pclass_Age,C1110,Sex_Age,E1110),F1110)</f>
        <v>22.185328947368422</v>
      </c>
      <c r="P1110">
        <f t="shared" si="121"/>
        <v>0</v>
      </c>
      <c r="Q1110" t="str">
        <f t="shared" si="122"/>
        <v>M</v>
      </c>
      <c r="R1110">
        <f t="shared" si="123"/>
        <v>1</v>
      </c>
      <c r="S1110">
        <f t="shared" si="124"/>
        <v>1</v>
      </c>
      <c r="T1110" t="s">
        <v>1756</v>
      </c>
      <c r="U1110" t="str">
        <f>VLOOKUP(T1110,Cleaning_title!$A$1:$B$20,2,)</f>
        <v>Miss</v>
      </c>
      <c r="V1110" t="str">
        <f t="shared" si="125"/>
        <v xml:space="preserve">xxx </v>
      </c>
      <c r="W1110" t="str">
        <f t="shared" si="126"/>
        <v xml:space="preserve">xxx </v>
      </c>
      <c r="X1110" t="str">
        <f>VLOOKUP(W1110,Cleaned_Ticket!$L$1:$M$37,2,FALSE)</f>
        <v xml:space="preserve">xxx </v>
      </c>
    </row>
    <row r="1111" spans="1:24" x14ac:dyDescent="0.2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20"/>
        <v>S</v>
      </c>
      <c r="N1111">
        <f>IF(J1111="",MEDIAN(Fare),J1111)</f>
        <v>164.86670000000001</v>
      </c>
      <c r="O1111" s="4">
        <f>IF(F1111="",SUMIFS(Ave_Age,Pclass_Age,C1111,Sex_Age,E1111),F1111)</f>
        <v>57</v>
      </c>
      <c r="P1111">
        <f t="shared" si="121"/>
        <v>1</v>
      </c>
      <c r="Q1111" t="str">
        <f t="shared" si="122"/>
        <v>M</v>
      </c>
      <c r="R1111">
        <f t="shared" si="123"/>
        <v>3</v>
      </c>
      <c r="S1111">
        <f t="shared" si="124"/>
        <v>0</v>
      </c>
      <c r="T1111" t="s">
        <v>1754</v>
      </c>
      <c r="U1111" t="str">
        <f>VLOOKUP(T1111,Cleaning_title!$A$1:$B$20,2,)</f>
        <v>Mr</v>
      </c>
      <c r="V1111" t="str">
        <f t="shared" si="125"/>
        <v xml:space="preserve">xxx </v>
      </c>
      <c r="W1111" t="str">
        <f t="shared" si="126"/>
        <v xml:space="preserve">xxx </v>
      </c>
      <c r="X1111" t="str">
        <f>VLOOKUP(W1111,Cleaned_Ticket!$L$1:$M$37,2,FALSE)</f>
        <v xml:space="preserve">xxx </v>
      </c>
    </row>
    <row r="1112" spans="1:24" x14ac:dyDescent="0.2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20"/>
        <v>C</v>
      </c>
      <c r="N1112">
        <f>IF(J1112="",MEDIAN(Fare),J1112)</f>
        <v>211.5</v>
      </c>
      <c r="O1112" s="4">
        <f>IF(F1112="",SUMIFS(Ave_Age,Pclass_Age,C1112,Sex_Age,E1112),F1112)</f>
        <v>50</v>
      </c>
      <c r="P1112">
        <f t="shared" si="121"/>
        <v>0</v>
      </c>
      <c r="Q1112" t="str">
        <f t="shared" si="122"/>
        <v>C</v>
      </c>
      <c r="R1112">
        <f t="shared" si="123"/>
        <v>3</v>
      </c>
      <c r="S1112">
        <f t="shared" si="124"/>
        <v>0</v>
      </c>
      <c r="T1112" t="s">
        <v>1755</v>
      </c>
      <c r="U1112" t="str">
        <f>VLOOKUP(T1112,Cleaning_title!$A$1:$B$20,2,)</f>
        <v>Mrs</v>
      </c>
      <c r="V1112" t="str">
        <f t="shared" si="125"/>
        <v xml:space="preserve">xxx </v>
      </c>
      <c r="W1112" t="str">
        <f t="shared" si="126"/>
        <v xml:space="preserve">xxx </v>
      </c>
      <c r="X1112" t="str">
        <f>VLOOKUP(W1112,Cleaned_Ticket!$L$1:$M$37,2,FALSE)</f>
        <v xml:space="preserve">xxx </v>
      </c>
    </row>
    <row r="1113" spans="1:24" x14ac:dyDescent="0.2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20"/>
        <v>S</v>
      </c>
      <c r="N1113">
        <f>IF(J1113="",MEDIAN(Fare),J1113)</f>
        <v>8.0500000000000007</v>
      </c>
      <c r="O1113" s="4">
        <f>IF(F1113="",SUMIFS(Ave_Age,Pclass_Age,C1113,Sex_Age,E1113),F1113)</f>
        <v>25.962263610315187</v>
      </c>
      <c r="P1113">
        <f t="shared" si="121"/>
        <v>1</v>
      </c>
      <c r="Q1113" t="str">
        <f t="shared" si="122"/>
        <v>M</v>
      </c>
      <c r="R1113">
        <f t="shared" si="123"/>
        <v>1</v>
      </c>
      <c r="S1113">
        <f t="shared" si="124"/>
        <v>1</v>
      </c>
      <c r="T1113" t="s">
        <v>1754</v>
      </c>
      <c r="U1113" t="str">
        <f>VLOOKUP(T1113,Cleaning_title!$A$1:$B$20,2,)</f>
        <v>Mr</v>
      </c>
      <c r="V1113" t="str">
        <f t="shared" si="125"/>
        <v xml:space="preserve">xxx </v>
      </c>
      <c r="W1113" t="str">
        <f t="shared" si="126"/>
        <v xml:space="preserve">xxx </v>
      </c>
      <c r="X1113" t="str">
        <f>VLOOKUP(W1113,Cleaned_Ticket!$L$1:$M$37,2,FALSE)</f>
        <v xml:space="preserve">xxx </v>
      </c>
    </row>
    <row r="1114" spans="1:24" x14ac:dyDescent="0.2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20"/>
        <v>C</v>
      </c>
      <c r="N1114">
        <f>IF(J1114="",MEDIAN(Fare),J1114)</f>
        <v>13.8583</v>
      </c>
      <c r="O1114" s="4">
        <f>IF(F1114="",SUMIFS(Ave_Age,Pclass_Age,C1114,Sex_Age,E1114),F1114)</f>
        <v>30</v>
      </c>
      <c r="P1114">
        <f t="shared" si="121"/>
        <v>0</v>
      </c>
      <c r="Q1114" t="str">
        <f t="shared" si="122"/>
        <v>M</v>
      </c>
      <c r="R1114">
        <f t="shared" si="123"/>
        <v>2</v>
      </c>
      <c r="S1114">
        <f t="shared" si="124"/>
        <v>0</v>
      </c>
      <c r="T1114" t="s">
        <v>1756</v>
      </c>
      <c r="U1114" t="str">
        <f>VLOOKUP(T1114,Cleaning_title!$A$1:$B$20,2,)</f>
        <v>Miss</v>
      </c>
      <c r="V1114" t="str">
        <f t="shared" si="125"/>
        <v>SCPARIS 2148</v>
      </c>
      <c r="W1114" t="str">
        <f t="shared" si="126"/>
        <v xml:space="preserve">SCPARIS </v>
      </c>
      <c r="X1114" t="str">
        <f>VLOOKUP(W1114,Cleaned_Ticket!$L$1:$M$37,2,FALSE)</f>
        <v xml:space="preserve">SCParis </v>
      </c>
    </row>
    <row r="1115" spans="1:24" x14ac:dyDescent="0.2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20"/>
        <v>S</v>
      </c>
      <c r="N1115">
        <f>IF(J1115="",MEDIAN(Fare),J1115)</f>
        <v>8.0500000000000007</v>
      </c>
      <c r="O1115" s="4">
        <f>IF(F1115="",SUMIFS(Ave_Age,Pclass_Age,C1115,Sex_Age,E1115),F1115)</f>
        <v>21</v>
      </c>
      <c r="P1115">
        <f t="shared" si="121"/>
        <v>1</v>
      </c>
      <c r="Q1115" t="str">
        <f t="shared" si="122"/>
        <v>M</v>
      </c>
      <c r="R1115">
        <f t="shared" si="123"/>
        <v>1</v>
      </c>
      <c r="S1115">
        <f t="shared" si="124"/>
        <v>1</v>
      </c>
      <c r="T1115" t="s">
        <v>1754</v>
      </c>
      <c r="U1115" t="str">
        <f>VLOOKUP(T1115,Cleaning_title!$A$1:$B$20,2,)</f>
        <v>Mr</v>
      </c>
      <c r="V1115" t="str">
        <f t="shared" si="125"/>
        <v xml:space="preserve">xxx </v>
      </c>
      <c r="W1115" t="str">
        <f t="shared" si="126"/>
        <v xml:space="preserve">xxx </v>
      </c>
      <c r="X1115" t="str">
        <f>VLOOKUP(W1115,Cleaned_Ticket!$L$1:$M$37,2,FALSE)</f>
        <v xml:space="preserve">xxx </v>
      </c>
    </row>
    <row r="1116" spans="1:24" x14ac:dyDescent="0.2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20"/>
        <v>S</v>
      </c>
      <c r="N1116">
        <f>IF(J1116="",MEDIAN(Fare),J1116)</f>
        <v>10.5</v>
      </c>
      <c r="O1116" s="4">
        <f>IF(F1116="",SUMIFS(Ave_Age,Pclass_Age,C1116,Sex_Age,E1116),F1116)</f>
        <v>22</v>
      </c>
      <c r="P1116">
        <f t="shared" si="121"/>
        <v>0</v>
      </c>
      <c r="Q1116" t="str">
        <f t="shared" si="122"/>
        <v>F</v>
      </c>
      <c r="R1116">
        <f t="shared" si="123"/>
        <v>1</v>
      </c>
      <c r="S1116">
        <f t="shared" si="124"/>
        <v>1</v>
      </c>
      <c r="T1116" t="s">
        <v>1755</v>
      </c>
      <c r="U1116" t="str">
        <f>VLOOKUP(T1116,Cleaning_title!$A$1:$B$20,2,)</f>
        <v>Mrs</v>
      </c>
      <c r="V1116" t="str">
        <f t="shared" si="125"/>
        <v>WC 14266</v>
      </c>
      <c r="W1116" t="str">
        <f t="shared" si="126"/>
        <v xml:space="preserve">WC </v>
      </c>
      <c r="X1116" t="str">
        <f>VLOOKUP(W1116,Cleaned_Ticket!$L$1:$M$37,2,FALSE)</f>
        <v xml:space="preserve">WC </v>
      </c>
    </row>
    <row r="1117" spans="1:24" x14ac:dyDescent="0.2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20"/>
        <v>S</v>
      </c>
      <c r="N1117">
        <f>IF(J1117="",MEDIAN(Fare),J1117)</f>
        <v>7.7957999999999998</v>
      </c>
      <c r="O1117" s="4">
        <f>IF(F1117="",SUMIFS(Ave_Age,Pclass_Age,C1117,Sex_Age,E1117),F1117)</f>
        <v>21</v>
      </c>
      <c r="P1117">
        <f t="shared" si="121"/>
        <v>1</v>
      </c>
      <c r="Q1117" t="str">
        <f t="shared" si="122"/>
        <v>M</v>
      </c>
      <c r="R1117">
        <f t="shared" si="123"/>
        <v>1</v>
      </c>
      <c r="S1117">
        <f t="shared" si="124"/>
        <v>1</v>
      </c>
      <c r="T1117" t="s">
        <v>1754</v>
      </c>
      <c r="U1117" t="str">
        <f>VLOOKUP(T1117,Cleaning_title!$A$1:$B$20,2,)</f>
        <v>Mr</v>
      </c>
      <c r="V1117" t="str">
        <f t="shared" si="125"/>
        <v xml:space="preserve">xxx </v>
      </c>
      <c r="W1117" t="str">
        <f t="shared" si="126"/>
        <v xml:space="preserve">xxx </v>
      </c>
      <c r="X1117" t="str">
        <f>VLOOKUP(W1117,Cleaned_Ticket!$L$1:$M$37,2,FALSE)</f>
        <v xml:space="preserve">xxx </v>
      </c>
    </row>
    <row r="1118" spans="1:24" x14ac:dyDescent="0.2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20"/>
        <v>C</v>
      </c>
      <c r="N1118">
        <f>IF(J1118="",MEDIAN(Fare),J1118)</f>
        <v>27.445799999999998</v>
      </c>
      <c r="O1118" s="4">
        <f>IF(F1118="",SUMIFS(Ave_Age,Pclass_Age,C1118,Sex_Age,E1118),F1118)</f>
        <v>53</v>
      </c>
      <c r="P1118">
        <f t="shared" si="121"/>
        <v>0</v>
      </c>
      <c r="Q1118" t="str">
        <f t="shared" si="122"/>
        <v>M</v>
      </c>
      <c r="R1118">
        <f t="shared" si="123"/>
        <v>1</v>
      </c>
      <c r="S1118">
        <f t="shared" si="124"/>
        <v>1</v>
      </c>
      <c r="T1118" t="s">
        <v>1755</v>
      </c>
      <c r="U1118" t="str">
        <f>VLOOKUP(T1118,Cleaning_title!$A$1:$B$20,2,)</f>
        <v>Mrs</v>
      </c>
      <c r="V1118" t="str">
        <f t="shared" si="125"/>
        <v>PC 17606</v>
      </c>
      <c r="W1118" t="str">
        <f t="shared" si="126"/>
        <v xml:space="preserve">PC </v>
      </c>
      <c r="X1118" t="str">
        <f>VLOOKUP(W1118,Cleaned_Ticket!$L$1:$M$37,2,FALSE)</f>
        <v xml:space="preserve">PC </v>
      </c>
    </row>
    <row r="1119" spans="1:24" x14ac:dyDescent="0.2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20"/>
        <v>C</v>
      </c>
      <c r="N1119">
        <f>IF(J1119="",MEDIAN(Fare),J1119)</f>
        <v>15.245799999999999</v>
      </c>
      <c r="O1119" s="4">
        <f>IF(F1119="",SUMIFS(Ave_Age,Pclass_Age,C1119,Sex_Age,E1119),F1119)</f>
        <v>22.185328947368422</v>
      </c>
      <c r="P1119">
        <f t="shared" si="121"/>
        <v>0</v>
      </c>
      <c r="Q1119" t="str">
        <f t="shared" si="122"/>
        <v>M</v>
      </c>
      <c r="R1119">
        <f t="shared" si="123"/>
        <v>3</v>
      </c>
      <c r="S1119">
        <f t="shared" si="124"/>
        <v>0</v>
      </c>
      <c r="T1119" t="s">
        <v>1755</v>
      </c>
      <c r="U1119" t="str">
        <f>VLOOKUP(T1119,Cleaning_title!$A$1:$B$20,2,)</f>
        <v>Mrs</v>
      </c>
      <c r="V1119" t="str">
        <f t="shared" si="125"/>
        <v xml:space="preserve">xxx </v>
      </c>
      <c r="W1119" t="str">
        <f t="shared" si="126"/>
        <v xml:space="preserve">xxx </v>
      </c>
      <c r="X1119" t="str">
        <f>VLOOKUP(W1119,Cleaned_Ticket!$L$1:$M$37,2,FALSE)</f>
        <v xml:space="preserve">xxx </v>
      </c>
    </row>
    <row r="1120" spans="1:24" x14ac:dyDescent="0.2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20"/>
        <v>S</v>
      </c>
      <c r="N1120">
        <f>IF(J1120="",MEDIAN(Fare),J1120)</f>
        <v>7.7957999999999998</v>
      </c>
      <c r="O1120" s="4">
        <f>IF(F1120="",SUMIFS(Ave_Age,Pclass_Age,C1120,Sex_Age,E1120),F1120)</f>
        <v>23</v>
      </c>
      <c r="P1120">
        <f t="shared" si="121"/>
        <v>1</v>
      </c>
      <c r="Q1120" t="str">
        <f t="shared" si="122"/>
        <v>M</v>
      </c>
      <c r="R1120">
        <f t="shared" si="123"/>
        <v>1</v>
      </c>
      <c r="S1120">
        <f t="shared" si="124"/>
        <v>1</v>
      </c>
      <c r="T1120" t="s">
        <v>1754</v>
      </c>
      <c r="U1120" t="str">
        <f>VLOOKUP(T1120,Cleaning_title!$A$1:$B$20,2,)</f>
        <v>Mr</v>
      </c>
      <c r="V1120" t="str">
        <f t="shared" si="125"/>
        <v xml:space="preserve">xxx </v>
      </c>
      <c r="W1120" t="str">
        <f t="shared" si="126"/>
        <v xml:space="preserve">xxx </v>
      </c>
      <c r="X1120" t="str">
        <f>VLOOKUP(W1120,Cleaned_Ticket!$L$1:$M$37,2,FALSE)</f>
        <v xml:space="preserve">xxx </v>
      </c>
    </row>
    <row r="1121" spans="1:24" x14ac:dyDescent="0.2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20"/>
        <v>Q</v>
      </c>
      <c r="N1121">
        <f>IF(J1121="",MEDIAN(Fare),J1121)</f>
        <v>7.75</v>
      </c>
      <c r="O1121" s="4">
        <f>IF(F1121="",SUMIFS(Ave_Age,Pclass_Age,C1121,Sex_Age,E1121),F1121)</f>
        <v>22.185328947368422</v>
      </c>
      <c r="P1121">
        <f t="shared" si="121"/>
        <v>0</v>
      </c>
      <c r="Q1121" t="str">
        <f t="shared" si="122"/>
        <v>M</v>
      </c>
      <c r="R1121">
        <f t="shared" si="123"/>
        <v>1</v>
      </c>
      <c r="S1121">
        <f t="shared" si="124"/>
        <v>1</v>
      </c>
      <c r="T1121" t="s">
        <v>1756</v>
      </c>
      <c r="U1121" t="str">
        <f>VLOOKUP(T1121,Cleaning_title!$A$1:$B$20,2,)</f>
        <v>Miss</v>
      </c>
      <c r="V1121" t="str">
        <f t="shared" si="125"/>
        <v xml:space="preserve">xxx </v>
      </c>
      <c r="W1121" t="str">
        <f t="shared" si="126"/>
        <v xml:space="preserve">xxx </v>
      </c>
      <c r="X1121" t="str">
        <f>VLOOKUP(W1121,Cleaned_Ticket!$L$1:$M$37,2,FALSE)</f>
        <v xml:space="preserve">xxx </v>
      </c>
    </row>
    <row r="1122" spans="1:24" x14ac:dyDescent="0.2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20"/>
        <v>S</v>
      </c>
      <c r="N1122">
        <f>IF(J1122="",MEDIAN(Fare),J1122)</f>
        <v>15.1</v>
      </c>
      <c r="O1122" s="4">
        <f>IF(F1122="",SUMIFS(Ave_Age,Pclass_Age,C1122,Sex_Age,E1122),F1122)</f>
        <v>40.5</v>
      </c>
      <c r="P1122">
        <f t="shared" si="121"/>
        <v>1</v>
      </c>
      <c r="Q1122" t="str">
        <f t="shared" si="122"/>
        <v>M</v>
      </c>
      <c r="R1122">
        <f t="shared" si="123"/>
        <v>1</v>
      </c>
      <c r="S1122">
        <f t="shared" si="124"/>
        <v>1</v>
      </c>
      <c r="T1122" t="s">
        <v>1754</v>
      </c>
      <c r="U1122" t="str">
        <f>VLOOKUP(T1122,Cleaning_title!$A$1:$B$20,2,)</f>
        <v>Mr</v>
      </c>
      <c r="V1122" t="str">
        <f t="shared" si="125"/>
        <v>CA 6212</v>
      </c>
      <c r="W1122" t="str">
        <f t="shared" si="126"/>
        <v xml:space="preserve">CA </v>
      </c>
      <c r="X1122" t="str">
        <f>VLOOKUP(W1122,Cleaned_Ticket!$L$1:$M$37,2,FALSE)</f>
        <v xml:space="preserve">CA </v>
      </c>
    </row>
    <row r="1123" spans="1:24" x14ac:dyDescent="0.2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20"/>
        <v>S</v>
      </c>
      <c r="N1123">
        <f>IF(J1123="",MEDIAN(Fare),J1123)</f>
        <v>13</v>
      </c>
      <c r="O1123" s="4">
        <f>IF(F1123="",SUMIFS(Ave_Age,Pclass_Age,C1123,Sex_Age,E1123),F1123)</f>
        <v>36</v>
      </c>
      <c r="P1123">
        <f t="shared" si="121"/>
        <v>1</v>
      </c>
      <c r="Q1123" t="str">
        <f t="shared" si="122"/>
        <v>M</v>
      </c>
      <c r="R1123">
        <f t="shared" si="123"/>
        <v>1</v>
      </c>
      <c r="S1123">
        <f t="shared" si="124"/>
        <v>1</v>
      </c>
      <c r="T1123" t="s">
        <v>1754</v>
      </c>
      <c r="U1123" t="str">
        <f>VLOOKUP(T1123,Cleaning_title!$A$1:$B$20,2,)</f>
        <v>Mr</v>
      </c>
      <c r="V1123" t="str">
        <f t="shared" si="125"/>
        <v xml:space="preserve">xxx </v>
      </c>
      <c r="W1123" t="str">
        <f t="shared" si="126"/>
        <v xml:space="preserve">xxx </v>
      </c>
      <c r="X1123" t="str">
        <f>VLOOKUP(W1123,Cleaned_Ticket!$L$1:$M$37,2,FALSE)</f>
        <v xml:space="preserve">xxx </v>
      </c>
    </row>
    <row r="1124" spans="1:24" x14ac:dyDescent="0.2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20"/>
        <v>S</v>
      </c>
      <c r="N1124">
        <f>IF(J1124="",MEDIAN(Fare),J1124)</f>
        <v>65</v>
      </c>
      <c r="O1124" s="4">
        <f>IF(F1124="",SUMIFS(Ave_Age,Pclass_Age,C1124,Sex_Age,E1124),F1124)</f>
        <v>14</v>
      </c>
      <c r="P1124">
        <f t="shared" si="121"/>
        <v>1</v>
      </c>
      <c r="Q1124" t="str">
        <f t="shared" si="122"/>
        <v>M</v>
      </c>
      <c r="R1124">
        <f t="shared" si="123"/>
        <v>1</v>
      </c>
      <c r="S1124">
        <f t="shared" si="124"/>
        <v>1</v>
      </c>
      <c r="T1124" t="s">
        <v>1754</v>
      </c>
      <c r="U1124" t="str">
        <f>VLOOKUP(T1124,Cleaning_title!$A$1:$B$20,2,)</f>
        <v>Mr</v>
      </c>
      <c r="V1124" t="str">
        <f t="shared" si="125"/>
        <v xml:space="preserve">xxx </v>
      </c>
      <c r="W1124" t="str">
        <f t="shared" si="126"/>
        <v xml:space="preserve">xxx </v>
      </c>
      <c r="X1124" t="str">
        <f>VLOOKUP(W1124,Cleaned_Ticket!$L$1:$M$37,2,FALSE)</f>
        <v xml:space="preserve">xxx </v>
      </c>
    </row>
    <row r="1125" spans="1:24" x14ac:dyDescent="0.2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20"/>
        <v>S</v>
      </c>
      <c r="N1125">
        <f>IF(J1125="",MEDIAN(Fare),J1125)</f>
        <v>26.55</v>
      </c>
      <c r="O1125" s="4">
        <f>IF(F1125="",SUMIFS(Ave_Age,Pclass_Age,C1125,Sex_Age,E1125),F1125)</f>
        <v>21</v>
      </c>
      <c r="P1125">
        <f t="shared" si="121"/>
        <v>0</v>
      </c>
      <c r="Q1125" t="str">
        <f t="shared" si="122"/>
        <v>M</v>
      </c>
      <c r="R1125">
        <f t="shared" si="123"/>
        <v>1</v>
      </c>
      <c r="S1125">
        <f t="shared" si="124"/>
        <v>1</v>
      </c>
      <c r="T1125" t="s">
        <v>1756</v>
      </c>
      <c r="U1125" t="str">
        <f>VLOOKUP(T1125,Cleaning_title!$A$1:$B$20,2,)</f>
        <v>Miss</v>
      </c>
      <c r="V1125" t="str">
        <f t="shared" si="125"/>
        <v xml:space="preserve">xxx </v>
      </c>
      <c r="W1125" t="str">
        <f t="shared" si="126"/>
        <v xml:space="preserve">xxx </v>
      </c>
      <c r="X1125" t="str">
        <f>VLOOKUP(W1125,Cleaned_Ticket!$L$1:$M$37,2,FALSE)</f>
        <v xml:space="preserve">xxx </v>
      </c>
    </row>
    <row r="1126" spans="1:24" x14ac:dyDescent="0.2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20"/>
        <v>S</v>
      </c>
      <c r="N1126">
        <f>IF(J1126="",MEDIAN(Fare),J1126)</f>
        <v>6.4958</v>
      </c>
      <c r="O1126" s="4">
        <f>IF(F1126="",SUMIFS(Ave_Age,Pclass_Age,C1126,Sex_Age,E1126),F1126)</f>
        <v>21</v>
      </c>
      <c r="P1126">
        <f t="shared" si="121"/>
        <v>1</v>
      </c>
      <c r="Q1126" t="str">
        <f t="shared" si="122"/>
        <v>M</v>
      </c>
      <c r="R1126">
        <f t="shared" si="123"/>
        <v>2</v>
      </c>
      <c r="S1126">
        <f t="shared" si="124"/>
        <v>0</v>
      </c>
      <c r="T1126" t="s">
        <v>1754</v>
      </c>
      <c r="U1126" t="str">
        <f>VLOOKUP(T1126,Cleaning_title!$A$1:$B$20,2,)</f>
        <v>Mr</v>
      </c>
      <c r="V1126" t="str">
        <f t="shared" si="125"/>
        <v xml:space="preserve">xxx </v>
      </c>
      <c r="W1126" t="str">
        <f t="shared" si="126"/>
        <v xml:space="preserve">xxx </v>
      </c>
      <c r="X1126" t="str">
        <f>VLOOKUP(W1126,Cleaned_Ticket!$L$1:$M$37,2,FALSE)</f>
        <v xml:space="preserve">xxx </v>
      </c>
    </row>
    <row r="1127" spans="1:24" x14ac:dyDescent="0.2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20"/>
        <v>Q</v>
      </c>
      <c r="N1127">
        <f>IF(J1127="",MEDIAN(Fare),J1127)</f>
        <v>7.8792</v>
      </c>
      <c r="O1127" s="4">
        <f>IF(F1127="",SUMIFS(Ave_Age,Pclass_Age,C1127,Sex_Age,E1127),F1127)</f>
        <v>25.962263610315187</v>
      </c>
      <c r="P1127">
        <f t="shared" si="121"/>
        <v>1</v>
      </c>
      <c r="Q1127" t="str">
        <f t="shared" si="122"/>
        <v>M</v>
      </c>
      <c r="R1127">
        <f t="shared" si="123"/>
        <v>1</v>
      </c>
      <c r="S1127">
        <f t="shared" si="124"/>
        <v>1</v>
      </c>
      <c r="T1127" t="s">
        <v>1754</v>
      </c>
      <c r="U1127" t="str">
        <f>VLOOKUP(T1127,Cleaning_title!$A$1:$B$20,2,)</f>
        <v>Mr</v>
      </c>
      <c r="V1127" t="str">
        <f t="shared" si="125"/>
        <v xml:space="preserve">xxx </v>
      </c>
      <c r="W1127" t="str">
        <f t="shared" si="126"/>
        <v xml:space="preserve">xxx </v>
      </c>
      <c r="X1127" t="str">
        <f>VLOOKUP(W1127,Cleaned_Ticket!$L$1:$M$37,2,FALSE)</f>
        <v xml:space="preserve">xxx </v>
      </c>
    </row>
    <row r="1128" spans="1:24" x14ac:dyDescent="0.2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20"/>
        <v>C</v>
      </c>
      <c r="N1128">
        <f>IF(J1128="",MEDIAN(Fare),J1128)</f>
        <v>71.283299999999997</v>
      </c>
      <c r="O1128" s="4">
        <f>IF(F1128="",SUMIFS(Ave_Age,Pclass_Age,C1128,Sex_Age,E1128),F1128)</f>
        <v>39</v>
      </c>
      <c r="P1128">
        <f t="shared" si="121"/>
        <v>1</v>
      </c>
      <c r="Q1128" t="str">
        <f t="shared" si="122"/>
        <v>C</v>
      </c>
      <c r="R1128">
        <f t="shared" si="123"/>
        <v>2</v>
      </c>
      <c r="S1128">
        <f t="shared" si="124"/>
        <v>0</v>
      </c>
      <c r="T1128" t="s">
        <v>1754</v>
      </c>
      <c r="U1128" t="str">
        <f>VLOOKUP(T1128,Cleaning_title!$A$1:$B$20,2,)</f>
        <v>Mr</v>
      </c>
      <c r="V1128" t="str">
        <f t="shared" si="125"/>
        <v>PC 17599</v>
      </c>
      <c r="W1128" t="str">
        <f t="shared" si="126"/>
        <v xml:space="preserve">PC </v>
      </c>
      <c r="X1128" t="str">
        <f>VLOOKUP(W1128,Cleaned_Ticket!$L$1:$M$37,2,FALSE)</f>
        <v xml:space="preserve">PC </v>
      </c>
    </row>
    <row r="1129" spans="1:24" x14ac:dyDescent="0.2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20"/>
        <v>S</v>
      </c>
      <c r="N1129">
        <f>IF(J1129="",MEDIAN(Fare),J1129)</f>
        <v>7.8541999999999996</v>
      </c>
      <c r="O1129" s="4">
        <f>IF(F1129="",SUMIFS(Ave_Age,Pclass_Age,C1129,Sex_Age,E1129),F1129)</f>
        <v>20</v>
      </c>
      <c r="P1129">
        <f t="shared" si="121"/>
        <v>1</v>
      </c>
      <c r="Q1129" t="str">
        <f t="shared" si="122"/>
        <v>M</v>
      </c>
      <c r="R1129">
        <f t="shared" si="123"/>
        <v>1</v>
      </c>
      <c r="S1129">
        <f t="shared" si="124"/>
        <v>1</v>
      </c>
      <c r="T1129" t="s">
        <v>1754</v>
      </c>
      <c r="U1129" t="str">
        <f>VLOOKUP(T1129,Cleaning_title!$A$1:$B$20,2,)</f>
        <v>Mr</v>
      </c>
      <c r="V1129" t="str">
        <f t="shared" si="125"/>
        <v xml:space="preserve">xxx </v>
      </c>
      <c r="W1129" t="str">
        <f t="shared" si="126"/>
        <v xml:space="preserve">xxx </v>
      </c>
      <c r="X1129" t="str">
        <f>VLOOKUP(W1129,Cleaned_Ticket!$L$1:$M$37,2,FALSE)</f>
        <v xml:space="preserve">xxx </v>
      </c>
    </row>
    <row r="1130" spans="1:24" x14ac:dyDescent="0.2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20"/>
        <v>C</v>
      </c>
      <c r="N1130">
        <f>IF(J1130="",MEDIAN(Fare),J1130)</f>
        <v>75.25</v>
      </c>
      <c r="O1130" s="4">
        <f>IF(F1130="",SUMIFS(Ave_Age,Pclass_Age,C1130,Sex_Age,E1130),F1130)</f>
        <v>64</v>
      </c>
      <c r="P1130">
        <f t="shared" si="121"/>
        <v>1</v>
      </c>
      <c r="Q1130" t="str">
        <f t="shared" si="122"/>
        <v>D</v>
      </c>
      <c r="R1130">
        <f t="shared" si="123"/>
        <v>2</v>
      </c>
      <c r="S1130">
        <f t="shared" si="124"/>
        <v>0</v>
      </c>
      <c r="T1130" t="s">
        <v>1754</v>
      </c>
      <c r="U1130" t="str">
        <f>VLOOKUP(T1130,Cleaning_title!$A$1:$B$20,2,)</f>
        <v>Mr</v>
      </c>
      <c r="V1130" t="str">
        <f t="shared" si="125"/>
        <v xml:space="preserve">xxx </v>
      </c>
      <c r="W1130" t="str">
        <f t="shared" si="126"/>
        <v xml:space="preserve">xxx </v>
      </c>
      <c r="X1130" t="str">
        <f>VLOOKUP(W1130,Cleaned_Ticket!$L$1:$M$37,2,FALSE)</f>
        <v xml:space="preserve">xxx </v>
      </c>
    </row>
    <row r="1131" spans="1:24" x14ac:dyDescent="0.2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20"/>
        <v>C</v>
      </c>
      <c r="N1131">
        <f>IF(J1131="",MEDIAN(Fare),J1131)</f>
        <v>7.2249999999999996</v>
      </c>
      <c r="O1131" s="4">
        <f>IF(F1131="",SUMIFS(Ave_Age,Pclass_Age,C1131,Sex_Age,E1131),F1131)</f>
        <v>20</v>
      </c>
      <c r="P1131">
        <f t="shared" si="121"/>
        <v>1</v>
      </c>
      <c r="Q1131" t="str">
        <f t="shared" si="122"/>
        <v>M</v>
      </c>
      <c r="R1131">
        <f t="shared" si="123"/>
        <v>1</v>
      </c>
      <c r="S1131">
        <f t="shared" si="124"/>
        <v>1</v>
      </c>
      <c r="T1131" t="s">
        <v>1754</v>
      </c>
      <c r="U1131" t="str">
        <f>VLOOKUP(T1131,Cleaning_title!$A$1:$B$20,2,)</f>
        <v>Mr</v>
      </c>
      <c r="V1131" t="str">
        <f t="shared" si="125"/>
        <v xml:space="preserve">xxx </v>
      </c>
      <c r="W1131" t="str">
        <f t="shared" si="126"/>
        <v xml:space="preserve">xxx </v>
      </c>
      <c r="X1131" t="str">
        <f>VLOOKUP(W1131,Cleaned_Ticket!$L$1:$M$37,2,FALSE)</f>
        <v xml:space="preserve">xxx </v>
      </c>
    </row>
    <row r="1132" spans="1:24" x14ac:dyDescent="0.2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20"/>
        <v>S</v>
      </c>
      <c r="N1132">
        <f>IF(J1132="",MEDIAN(Fare),J1132)</f>
        <v>13</v>
      </c>
      <c r="O1132" s="4">
        <f>IF(F1132="",SUMIFS(Ave_Age,Pclass_Age,C1132,Sex_Age,E1132),F1132)</f>
        <v>18</v>
      </c>
      <c r="P1132">
        <f t="shared" si="121"/>
        <v>0</v>
      </c>
      <c r="Q1132" t="str">
        <f t="shared" si="122"/>
        <v>M</v>
      </c>
      <c r="R1132">
        <f t="shared" si="123"/>
        <v>3</v>
      </c>
      <c r="S1132">
        <f t="shared" si="124"/>
        <v>0</v>
      </c>
      <c r="T1132" t="s">
        <v>1756</v>
      </c>
      <c r="U1132" t="str">
        <f>VLOOKUP(T1132,Cleaning_title!$A$1:$B$20,2,)</f>
        <v>Miss</v>
      </c>
      <c r="V1132" t="str">
        <f t="shared" si="125"/>
        <v xml:space="preserve">xxx </v>
      </c>
      <c r="W1132" t="str">
        <f t="shared" si="126"/>
        <v xml:space="preserve">xxx </v>
      </c>
      <c r="X1132" t="str">
        <f>VLOOKUP(W1132,Cleaned_Ticket!$L$1:$M$37,2,FALSE)</f>
        <v xml:space="preserve">xxx </v>
      </c>
    </row>
    <row r="1133" spans="1:24" x14ac:dyDescent="0.2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20"/>
        <v>C</v>
      </c>
      <c r="N1133">
        <f>IF(J1133="",MEDIAN(Fare),J1133)</f>
        <v>106.425</v>
      </c>
      <c r="O1133" s="4">
        <f>IF(F1133="",SUMIFS(Ave_Age,Pclass_Age,C1133,Sex_Age,E1133),F1133)</f>
        <v>48</v>
      </c>
      <c r="P1133">
        <f t="shared" si="121"/>
        <v>0</v>
      </c>
      <c r="Q1133" t="str">
        <f t="shared" si="122"/>
        <v>C</v>
      </c>
      <c r="R1133">
        <f t="shared" si="123"/>
        <v>2</v>
      </c>
      <c r="S1133">
        <f t="shared" si="124"/>
        <v>0</v>
      </c>
      <c r="T1133" t="s">
        <v>1755</v>
      </c>
      <c r="U1133" t="str">
        <f>VLOOKUP(T1133,Cleaning_title!$A$1:$B$20,2,)</f>
        <v>Mrs</v>
      </c>
      <c r="V1133" t="str">
        <f t="shared" si="125"/>
        <v>PC 17761</v>
      </c>
      <c r="W1133" t="str">
        <f t="shared" si="126"/>
        <v xml:space="preserve">PC </v>
      </c>
      <c r="X1133" t="str">
        <f>VLOOKUP(W1133,Cleaned_Ticket!$L$1:$M$37,2,FALSE)</f>
        <v xml:space="preserve">PC </v>
      </c>
    </row>
    <row r="1134" spans="1:24" x14ac:dyDescent="0.2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20"/>
        <v>C</v>
      </c>
      <c r="N1134">
        <f>IF(J1134="",MEDIAN(Fare),J1134)</f>
        <v>27.720800000000001</v>
      </c>
      <c r="O1134" s="4">
        <f>IF(F1134="",SUMIFS(Ave_Age,Pclass_Age,C1134,Sex_Age,E1134),F1134)</f>
        <v>55</v>
      </c>
      <c r="P1134">
        <f t="shared" si="121"/>
        <v>0</v>
      </c>
      <c r="Q1134" t="str">
        <f t="shared" si="122"/>
        <v>M</v>
      </c>
      <c r="R1134">
        <f t="shared" si="123"/>
        <v>1</v>
      </c>
      <c r="S1134">
        <f t="shared" si="124"/>
        <v>1</v>
      </c>
      <c r="T1134" t="s">
        <v>1755</v>
      </c>
      <c r="U1134" t="str">
        <f>VLOOKUP(T1134,Cleaning_title!$A$1:$B$20,2,)</f>
        <v>Mrs</v>
      </c>
      <c r="V1134" t="str">
        <f t="shared" si="125"/>
        <v xml:space="preserve">xxx </v>
      </c>
      <c r="W1134" t="str">
        <f t="shared" si="126"/>
        <v xml:space="preserve">xxx </v>
      </c>
      <c r="X1134" t="str">
        <f>VLOOKUP(W1134,Cleaned_Ticket!$L$1:$M$37,2,FALSE)</f>
        <v xml:space="preserve">xxx </v>
      </c>
    </row>
    <row r="1135" spans="1:24" x14ac:dyDescent="0.2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20"/>
        <v>S</v>
      </c>
      <c r="N1135">
        <f>IF(J1135="",MEDIAN(Fare),J1135)</f>
        <v>30</v>
      </c>
      <c r="O1135" s="4">
        <f>IF(F1135="",SUMIFS(Ave_Age,Pclass_Age,C1135,Sex_Age,E1135),F1135)</f>
        <v>45</v>
      </c>
      <c r="P1135">
        <f t="shared" si="121"/>
        <v>0</v>
      </c>
      <c r="Q1135" t="str">
        <f t="shared" si="122"/>
        <v>M</v>
      </c>
      <c r="R1135">
        <f t="shared" si="123"/>
        <v>3</v>
      </c>
      <c r="S1135">
        <f t="shared" si="124"/>
        <v>0</v>
      </c>
      <c r="T1135" t="s">
        <v>1755</v>
      </c>
      <c r="U1135" t="str">
        <f>VLOOKUP(T1135,Cleaning_title!$A$1:$B$20,2,)</f>
        <v>Mrs</v>
      </c>
      <c r="V1135" t="str">
        <f t="shared" si="125"/>
        <v xml:space="preserve">xxx </v>
      </c>
      <c r="W1135" t="str">
        <f t="shared" si="126"/>
        <v xml:space="preserve">xxx </v>
      </c>
      <c r="X1135" t="str">
        <f>VLOOKUP(W1135,Cleaned_Ticket!$L$1:$M$37,2,FALSE)</f>
        <v xml:space="preserve">xxx </v>
      </c>
    </row>
    <row r="1136" spans="1:24" x14ac:dyDescent="0.2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20"/>
        <v>C</v>
      </c>
      <c r="N1136">
        <f>IF(J1136="",MEDIAN(Fare),J1136)</f>
        <v>134.5</v>
      </c>
      <c r="O1136" s="4">
        <f>IF(F1136="",SUMIFS(Ave_Age,Pclass_Age,C1136,Sex_Age,E1136),F1136)</f>
        <v>45</v>
      </c>
      <c r="P1136">
        <f t="shared" si="121"/>
        <v>1</v>
      </c>
      <c r="Q1136" t="str">
        <f t="shared" si="122"/>
        <v>E</v>
      </c>
      <c r="R1136">
        <f t="shared" si="123"/>
        <v>3</v>
      </c>
      <c r="S1136">
        <f t="shared" si="124"/>
        <v>0</v>
      </c>
      <c r="T1136" t="s">
        <v>1754</v>
      </c>
      <c r="U1136" t="str">
        <f>VLOOKUP(T1136,Cleaning_title!$A$1:$B$20,2,)</f>
        <v>Mr</v>
      </c>
      <c r="V1136" t="str">
        <f t="shared" si="125"/>
        <v xml:space="preserve">xxx </v>
      </c>
      <c r="W1136" t="str">
        <f t="shared" si="126"/>
        <v xml:space="preserve">xxx </v>
      </c>
      <c r="X1136" t="str">
        <f>VLOOKUP(W1136,Cleaned_Ticket!$L$1:$M$37,2,FALSE)</f>
        <v xml:space="preserve">xxx </v>
      </c>
    </row>
    <row r="1137" spans="1:24" x14ac:dyDescent="0.2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20"/>
        <v>S</v>
      </c>
      <c r="N1137">
        <f>IF(J1137="",MEDIAN(Fare),J1137)</f>
        <v>7.8875000000000002</v>
      </c>
      <c r="O1137" s="4">
        <f>IF(F1137="",SUMIFS(Ave_Age,Pclass_Age,C1137,Sex_Age,E1137),F1137)</f>
        <v>25.962263610315187</v>
      </c>
      <c r="P1137">
        <f t="shared" si="121"/>
        <v>1</v>
      </c>
      <c r="Q1137" t="str">
        <f t="shared" si="122"/>
        <v>M</v>
      </c>
      <c r="R1137">
        <f t="shared" si="123"/>
        <v>1</v>
      </c>
      <c r="S1137">
        <f t="shared" si="124"/>
        <v>1</v>
      </c>
      <c r="T1137" t="s">
        <v>1754</v>
      </c>
      <c r="U1137" t="str">
        <f>VLOOKUP(T1137,Cleaning_title!$A$1:$B$20,2,)</f>
        <v>Mr</v>
      </c>
      <c r="V1137" t="str">
        <f t="shared" si="125"/>
        <v xml:space="preserve">xxx </v>
      </c>
      <c r="W1137" t="str">
        <f t="shared" si="126"/>
        <v xml:space="preserve">xxx </v>
      </c>
      <c r="X1137" t="str">
        <f>VLOOKUP(W1137,Cleaned_Ticket!$L$1:$M$37,2,FALSE)</f>
        <v xml:space="preserve">xxx </v>
      </c>
    </row>
    <row r="1138" spans="1:24" x14ac:dyDescent="0.2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20"/>
        <v>S</v>
      </c>
      <c r="N1138">
        <f>IF(J1138="",MEDIAN(Fare),J1138)</f>
        <v>23.45</v>
      </c>
      <c r="O1138" s="4">
        <f>IF(F1138="",SUMIFS(Ave_Age,Pclass_Age,C1138,Sex_Age,E1138),F1138)</f>
        <v>25.962263610315187</v>
      </c>
      <c r="P1138">
        <f t="shared" si="121"/>
        <v>1</v>
      </c>
      <c r="Q1138" t="str">
        <f t="shared" si="122"/>
        <v>M</v>
      </c>
      <c r="R1138">
        <f t="shared" si="123"/>
        <v>4</v>
      </c>
      <c r="S1138">
        <f t="shared" si="124"/>
        <v>0</v>
      </c>
      <c r="T1138" t="s">
        <v>1757</v>
      </c>
      <c r="U1138" t="str">
        <f>VLOOKUP(T1138,Cleaning_title!$A$1:$B$20,2,)</f>
        <v>Master</v>
      </c>
      <c r="V1138" t="str">
        <f t="shared" si="125"/>
        <v>WC 6607</v>
      </c>
      <c r="W1138" t="str">
        <f t="shared" si="126"/>
        <v xml:space="preserve">WC </v>
      </c>
      <c r="X1138" t="str">
        <f>VLOOKUP(W1138,Cleaned_Ticket!$L$1:$M$37,2,FALSE)</f>
        <v xml:space="preserve">WC </v>
      </c>
    </row>
    <row r="1139" spans="1:24" x14ac:dyDescent="0.2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20"/>
        <v>S</v>
      </c>
      <c r="N1139">
        <f>IF(J1139="",MEDIAN(Fare),J1139)</f>
        <v>51.862499999999997</v>
      </c>
      <c r="O1139" s="4">
        <f>IF(F1139="",SUMIFS(Ave_Age,Pclass_Age,C1139,Sex_Age,E1139),F1139)</f>
        <v>41</v>
      </c>
      <c r="P1139">
        <f t="shared" si="121"/>
        <v>1</v>
      </c>
      <c r="Q1139" t="str">
        <f t="shared" si="122"/>
        <v>D</v>
      </c>
      <c r="R1139">
        <f t="shared" si="123"/>
        <v>2</v>
      </c>
      <c r="S1139">
        <f t="shared" si="124"/>
        <v>0</v>
      </c>
      <c r="T1139" t="s">
        <v>1754</v>
      </c>
      <c r="U1139" t="str">
        <f>VLOOKUP(T1139,Cleaning_title!$A$1:$B$20,2,)</f>
        <v>Mr</v>
      </c>
      <c r="V1139" t="str">
        <f t="shared" si="125"/>
        <v xml:space="preserve">xxx </v>
      </c>
      <c r="W1139" t="str">
        <f t="shared" si="126"/>
        <v xml:space="preserve">xxx </v>
      </c>
      <c r="X1139" t="str">
        <f>VLOOKUP(W1139,Cleaned_Ticket!$L$1:$M$37,2,FALSE)</f>
        <v xml:space="preserve">xxx </v>
      </c>
    </row>
    <row r="1140" spans="1:24" x14ac:dyDescent="0.2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20"/>
        <v>S</v>
      </c>
      <c r="N1140">
        <f>IF(J1140="",MEDIAN(Fare),J1140)</f>
        <v>21</v>
      </c>
      <c r="O1140" s="4">
        <f>IF(F1140="",SUMIFS(Ave_Age,Pclass_Age,C1140,Sex_Age,E1140),F1140)</f>
        <v>22</v>
      </c>
      <c r="P1140">
        <f t="shared" si="121"/>
        <v>0</v>
      </c>
      <c r="Q1140" t="str">
        <f t="shared" si="122"/>
        <v>M</v>
      </c>
      <c r="R1140">
        <f t="shared" si="123"/>
        <v>1</v>
      </c>
      <c r="S1140">
        <f t="shared" si="124"/>
        <v>1</v>
      </c>
      <c r="T1140" t="s">
        <v>1755</v>
      </c>
      <c r="U1140" t="str">
        <f>VLOOKUP(T1140,Cleaning_title!$A$1:$B$20,2,)</f>
        <v>Mrs</v>
      </c>
      <c r="V1140" t="str">
        <f t="shared" si="125"/>
        <v>FCC 13534</v>
      </c>
      <c r="W1140" t="str">
        <f t="shared" si="126"/>
        <v xml:space="preserve">FCC </v>
      </c>
      <c r="X1140" t="str">
        <f>VLOOKUP(W1140,Cleaned_Ticket!$L$1:$M$37,2,FALSE)</f>
        <v xml:space="preserve">FCC </v>
      </c>
    </row>
    <row r="1141" spans="1:24" x14ac:dyDescent="0.2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20"/>
        <v>S</v>
      </c>
      <c r="N1141">
        <f>IF(J1141="",MEDIAN(Fare),J1141)</f>
        <v>32.5</v>
      </c>
      <c r="O1141" s="4">
        <f>IF(F1141="",SUMIFS(Ave_Age,Pclass_Age,C1141,Sex_Age,E1141),F1141)</f>
        <v>42</v>
      </c>
      <c r="P1141">
        <f t="shared" si="121"/>
        <v>1</v>
      </c>
      <c r="Q1141" t="str">
        <f t="shared" si="122"/>
        <v>M</v>
      </c>
      <c r="R1141">
        <f t="shared" si="123"/>
        <v>3</v>
      </c>
      <c r="S1141">
        <f t="shared" si="124"/>
        <v>0</v>
      </c>
      <c r="T1141" t="s">
        <v>1754</v>
      </c>
      <c r="U1141" t="str">
        <f>VLOOKUP(T1141,Cleaning_title!$A$1:$B$20,2,)</f>
        <v>Mr</v>
      </c>
      <c r="V1141" t="str">
        <f t="shared" si="125"/>
        <v xml:space="preserve">xxx </v>
      </c>
      <c r="W1141" t="str">
        <f t="shared" si="126"/>
        <v xml:space="preserve">xxx </v>
      </c>
      <c r="X1141" t="str">
        <f>VLOOKUP(W1141,Cleaned_Ticket!$L$1:$M$37,2,FALSE)</f>
        <v xml:space="preserve">xxx </v>
      </c>
    </row>
    <row r="1142" spans="1:24" x14ac:dyDescent="0.2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20"/>
        <v>S</v>
      </c>
      <c r="N1142">
        <f>IF(J1142="",MEDIAN(Fare),J1142)</f>
        <v>26</v>
      </c>
      <c r="O1142" s="4">
        <f>IF(F1142="",SUMIFS(Ave_Age,Pclass_Age,C1142,Sex_Age,E1142),F1142)</f>
        <v>29</v>
      </c>
      <c r="P1142">
        <f t="shared" si="121"/>
        <v>0</v>
      </c>
      <c r="Q1142" t="str">
        <f t="shared" si="122"/>
        <v>M</v>
      </c>
      <c r="R1142">
        <f t="shared" si="123"/>
        <v>2</v>
      </c>
      <c r="S1142">
        <f t="shared" si="124"/>
        <v>0</v>
      </c>
      <c r="T1142" t="s">
        <v>1755</v>
      </c>
      <c r="U1142" t="str">
        <f>VLOOKUP(T1142,Cleaning_title!$A$1:$B$20,2,)</f>
        <v>Mrs</v>
      </c>
      <c r="V1142" t="str">
        <f t="shared" si="125"/>
        <v xml:space="preserve">xxx </v>
      </c>
      <c r="W1142" t="str">
        <f t="shared" si="126"/>
        <v xml:space="preserve">xxx </v>
      </c>
      <c r="X1142" t="str">
        <f>VLOOKUP(W1142,Cleaned_Ticket!$L$1:$M$37,2,FALSE)</f>
        <v xml:space="preserve">xxx </v>
      </c>
    </row>
    <row r="1143" spans="1:24" x14ac:dyDescent="0.2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20"/>
        <v>C</v>
      </c>
      <c r="N1143">
        <f>IF(J1143="",MEDIAN(Fare),J1143)</f>
        <v>14.4542</v>
      </c>
      <c r="O1143" s="4">
        <f>IF(F1143="",SUMIFS(Ave_Age,Pclass_Age,C1143,Sex_Age,E1143),F1143)</f>
        <v>22.185328947368422</v>
      </c>
      <c r="P1143">
        <f t="shared" si="121"/>
        <v>0</v>
      </c>
      <c r="Q1143" t="str">
        <f t="shared" si="122"/>
        <v>M</v>
      </c>
      <c r="R1143">
        <f t="shared" si="123"/>
        <v>2</v>
      </c>
      <c r="S1143">
        <f t="shared" si="124"/>
        <v>0</v>
      </c>
      <c r="T1143" t="s">
        <v>1755</v>
      </c>
      <c r="U1143" t="str">
        <f>VLOOKUP(T1143,Cleaning_title!$A$1:$B$20,2,)</f>
        <v>Mrs</v>
      </c>
      <c r="V1143" t="str">
        <f t="shared" si="125"/>
        <v xml:space="preserve">xxx </v>
      </c>
      <c r="W1143" t="str">
        <f t="shared" si="126"/>
        <v xml:space="preserve">xxx </v>
      </c>
      <c r="X1143" t="str">
        <f>VLOOKUP(W1143,Cleaned_Ticket!$L$1:$M$37,2,FALSE)</f>
        <v xml:space="preserve">xxx </v>
      </c>
    </row>
    <row r="1144" spans="1:24" x14ac:dyDescent="0.2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20"/>
        <v>S</v>
      </c>
      <c r="N1144">
        <f>IF(J1144="",MEDIAN(Fare),J1144)</f>
        <v>27.75</v>
      </c>
      <c r="O1144" s="4">
        <f>IF(F1144="",SUMIFS(Ave_Age,Pclass_Age,C1144,Sex_Age,E1144),F1144)</f>
        <v>0.92</v>
      </c>
      <c r="P1144">
        <f t="shared" si="121"/>
        <v>0</v>
      </c>
      <c r="Q1144" t="str">
        <f t="shared" si="122"/>
        <v>M</v>
      </c>
      <c r="R1144">
        <f t="shared" si="123"/>
        <v>4</v>
      </c>
      <c r="S1144">
        <f t="shared" si="124"/>
        <v>0</v>
      </c>
      <c r="T1144" t="s">
        <v>1756</v>
      </c>
      <c r="U1144" t="str">
        <f>VLOOKUP(T1144,Cleaning_title!$A$1:$B$20,2,)</f>
        <v>Miss</v>
      </c>
      <c r="V1144" t="str">
        <f t="shared" si="125"/>
        <v>CA 34651</v>
      </c>
      <c r="W1144" t="str">
        <f t="shared" si="126"/>
        <v xml:space="preserve">CA </v>
      </c>
      <c r="X1144" t="str">
        <f>VLOOKUP(W1144,Cleaned_Ticket!$L$1:$M$37,2,FALSE)</f>
        <v xml:space="preserve">CA </v>
      </c>
    </row>
    <row r="1145" spans="1:24" x14ac:dyDescent="0.2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20"/>
        <v>S</v>
      </c>
      <c r="N1145">
        <f>IF(J1145="",MEDIAN(Fare),J1145)</f>
        <v>7.9249999999999998</v>
      </c>
      <c r="O1145" s="4">
        <f>IF(F1145="",SUMIFS(Ave_Age,Pclass_Age,C1145,Sex_Age,E1145),F1145)</f>
        <v>20</v>
      </c>
      <c r="P1145">
        <f t="shared" si="121"/>
        <v>1</v>
      </c>
      <c r="Q1145" t="str">
        <f t="shared" si="122"/>
        <v>M</v>
      </c>
      <c r="R1145">
        <f t="shared" si="123"/>
        <v>1</v>
      </c>
      <c r="S1145">
        <f t="shared" si="124"/>
        <v>1</v>
      </c>
      <c r="T1145" t="s">
        <v>1754</v>
      </c>
      <c r="U1145" t="str">
        <f>VLOOKUP(T1145,Cleaning_title!$A$1:$B$20,2,)</f>
        <v>Mr</v>
      </c>
      <c r="V1145" t="str">
        <f t="shared" si="125"/>
        <v>SOTONO2 3101284</v>
      </c>
      <c r="W1145" t="str">
        <f t="shared" si="126"/>
        <v xml:space="preserve">SOTONO2 </v>
      </c>
      <c r="X1145" t="str">
        <f>VLOOKUP(W1145,Cleaned_Ticket!$L$1:$M$37,2,FALSE)</f>
        <v xml:space="preserve">SOTONO2 </v>
      </c>
    </row>
    <row r="1146" spans="1:24" x14ac:dyDescent="0.2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20"/>
        <v>C</v>
      </c>
      <c r="N1146">
        <f>IF(J1146="",MEDIAN(Fare),J1146)</f>
        <v>136.7792</v>
      </c>
      <c r="O1146" s="4">
        <f>IF(F1146="",SUMIFS(Ave_Age,Pclass_Age,C1146,Sex_Age,E1146),F1146)</f>
        <v>27</v>
      </c>
      <c r="P1146">
        <f t="shared" si="121"/>
        <v>1</v>
      </c>
      <c r="Q1146" t="str">
        <f t="shared" si="122"/>
        <v>C</v>
      </c>
      <c r="R1146">
        <f t="shared" si="123"/>
        <v>2</v>
      </c>
      <c r="S1146">
        <f t="shared" si="124"/>
        <v>0</v>
      </c>
      <c r="T1146" t="s">
        <v>1754</v>
      </c>
      <c r="U1146" t="str">
        <f>VLOOKUP(T1146,Cleaning_title!$A$1:$B$20,2,)</f>
        <v>Mr</v>
      </c>
      <c r="V1146" t="str">
        <f t="shared" si="125"/>
        <v xml:space="preserve">xxx </v>
      </c>
      <c r="W1146" t="str">
        <f t="shared" si="126"/>
        <v xml:space="preserve">xxx </v>
      </c>
      <c r="X1146" t="str">
        <f>VLOOKUP(W1146,Cleaned_Ticket!$L$1:$M$37,2,FALSE)</f>
        <v xml:space="preserve">xxx </v>
      </c>
    </row>
    <row r="1147" spans="1:24" x14ac:dyDescent="0.2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20"/>
        <v>S</v>
      </c>
      <c r="N1147">
        <f>IF(J1147="",MEDIAN(Fare),J1147)</f>
        <v>9.3249999999999993</v>
      </c>
      <c r="O1147" s="4">
        <f>IF(F1147="",SUMIFS(Ave_Age,Pclass_Age,C1147,Sex_Age,E1147),F1147)</f>
        <v>24</v>
      </c>
      <c r="P1147">
        <f t="shared" si="121"/>
        <v>1</v>
      </c>
      <c r="Q1147" t="str">
        <f t="shared" si="122"/>
        <v>M</v>
      </c>
      <c r="R1147">
        <f t="shared" si="123"/>
        <v>1</v>
      </c>
      <c r="S1147">
        <f t="shared" si="124"/>
        <v>1</v>
      </c>
      <c r="T1147" t="s">
        <v>1754</v>
      </c>
      <c r="U1147" t="str">
        <f>VLOOKUP(T1147,Cleaning_title!$A$1:$B$20,2,)</f>
        <v>Mr</v>
      </c>
      <c r="V1147" t="str">
        <f t="shared" si="125"/>
        <v xml:space="preserve">xxx </v>
      </c>
      <c r="W1147" t="str">
        <f t="shared" si="126"/>
        <v xml:space="preserve">xxx </v>
      </c>
      <c r="X1147" t="str">
        <f>VLOOKUP(W1147,Cleaned_Ticket!$L$1:$M$37,2,FALSE)</f>
        <v xml:space="preserve">xxx </v>
      </c>
    </row>
    <row r="1148" spans="1:24" x14ac:dyDescent="0.2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20"/>
        <v>S</v>
      </c>
      <c r="N1148">
        <f>IF(J1148="",MEDIAN(Fare),J1148)</f>
        <v>9.5</v>
      </c>
      <c r="O1148" s="4">
        <f>IF(F1148="",SUMIFS(Ave_Age,Pclass_Age,C1148,Sex_Age,E1148),F1148)</f>
        <v>32.5</v>
      </c>
      <c r="P1148">
        <f t="shared" si="121"/>
        <v>1</v>
      </c>
      <c r="Q1148" t="str">
        <f t="shared" si="122"/>
        <v>M</v>
      </c>
      <c r="R1148">
        <f t="shared" si="123"/>
        <v>1</v>
      </c>
      <c r="S1148">
        <f t="shared" si="124"/>
        <v>1</v>
      </c>
      <c r="T1148" t="s">
        <v>1754</v>
      </c>
      <c r="U1148" t="str">
        <f>VLOOKUP(T1148,Cleaning_title!$A$1:$B$20,2,)</f>
        <v>Mr</v>
      </c>
      <c r="V1148" t="str">
        <f t="shared" si="125"/>
        <v xml:space="preserve">xxx </v>
      </c>
      <c r="W1148" t="str">
        <f t="shared" si="126"/>
        <v xml:space="preserve">xxx </v>
      </c>
      <c r="X1148" t="str">
        <f>VLOOKUP(W1148,Cleaned_Ticket!$L$1:$M$37,2,FALSE)</f>
        <v xml:space="preserve">xxx </v>
      </c>
    </row>
    <row r="1149" spans="1:24" x14ac:dyDescent="0.2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20"/>
        <v>S</v>
      </c>
      <c r="N1149">
        <f>IF(J1149="",MEDIAN(Fare),J1149)</f>
        <v>7.55</v>
      </c>
      <c r="O1149" s="4">
        <f>IF(F1149="",SUMIFS(Ave_Age,Pclass_Age,C1149,Sex_Age,E1149),F1149)</f>
        <v>25.962263610315187</v>
      </c>
      <c r="P1149">
        <f t="shared" si="121"/>
        <v>1</v>
      </c>
      <c r="Q1149" t="str">
        <f t="shared" si="122"/>
        <v>M</v>
      </c>
      <c r="R1149">
        <f t="shared" si="123"/>
        <v>1</v>
      </c>
      <c r="S1149">
        <f t="shared" si="124"/>
        <v>1</v>
      </c>
      <c r="T1149" t="s">
        <v>1754</v>
      </c>
      <c r="U1149" t="str">
        <f>VLOOKUP(T1149,Cleaning_title!$A$1:$B$20,2,)</f>
        <v>Mr</v>
      </c>
      <c r="V1149" t="str">
        <f t="shared" si="125"/>
        <v>CA 42795</v>
      </c>
      <c r="W1149" t="str">
        <f t="shared" si="126"/>
        <v xml:space="preserve">CA </v>
      </c>
      <c r="X1149" t="str">
        <f>VLOOKUP(W1149,Cleaned_Ticket!$L$1:$M$37,2,FALSE)</f>
        <v xml:space="preserve">CA </v>
      </c>
    </row>
    <row r="1150" spans="1:24" x14ac:dyDescent="0.2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20"/>
        <v>Q</v>
      </c>
      <c r="N1150">
        <f>IF(J1150="",MEDIAN(Fare),J1150)</f>
        <v>7.75</v>
      </c>
      <c r="O1150" s="4">
        <f>IF(F1150="",SUMIFS(Ave_Age,Pclass_Age,C1150,Sex_Age,E1150),F1150)</f>
        <v>25.962263610315187</v>
      </c>
      <c r="P1150">
        <f t="shared" si="121"/>
        <v>1</v>
      </c>
      <c r="Q1150" t="str">
        <f t="shared" si="122"/>
        <v>M</v>
      </c>
      <c r="R1150">
        <f t="shared" si="123"/>
        <v>1</v>
      </c>
      <c r="S1150">
        <f t="shared" si="124"/>
        <v>1</v>
      </c>
      <c r="T1150" t="s">
        <v>1754</v>
      </c>
      <c r="U1150" t="str">
        <f>VLOOKUP(T1150,Cleaning_title!$A$1:$B$20,2,)</f>
        <v>Mr</v>
      </c>
      <c r="V1150" t="str">
        <f t="shared" si="125"/>
        <v>AQ4 3130</v>
      </c>
      <c r="W1150" t="str">
        <f t="shared" si="126"/>
        <v xml:space="preserve">AQ4 </v>
      </c>
      <c r="X1150" t="str">
        <f>VLOOKUP(W1150,Cleaned_Ticket!$L$1:$M$37,2,FALSE)</f>
        <v>Single</v>
      </c>
    </row>
    <row r="1151" spans="1:24" x14ac:dyDescent="0.2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20"/>
        <v>S</v>
      </c>
      <c r="N1151">
        <f>IF(J1151="",MEDIAN(Fare),J1151)</f>
        <v>8.0500000000000007</v>
      </c>
      <c r="O1151" s="4">
        <f>IF(F1151="",SUMIFS(Ave_Age,Pclass_Age,C1151,Sex_Age,E1151),F1151)</f>
        <v>28</v>
      </c>
      <c r="P1151">
        <f t="shared" si="121"/>
        <v>1</v>
      </c>
      <c r="Q1151" t="str">
        <f t="shared" si="122"/>
        <v>M</v>
      </c>
      <c r="R1151">
        <f t="shared" si="123"/>
        <v>1</v>
      </c>
      <c r="S1151">
        <f t="shared" si="124"/>
        <v>1</v>
      </c>
      <c r="T1151" t="s">
        <v>1754</v>
      </c>
      <c r="U1151" t="str">
        <f>VLOOKUP(T1151,Cleaning_title!$A$1:$B$20,2,)</f>
        <v>Mr</v>
      </c>
      <c r="V1151" t="str">
        <f t="shared" si="125"/>
        <v xml:space="preserve">xxx </v>
      </c>
      <c r="W1151" t="str">
        <f t="shared" si="126"/>
        <v xml:space="preserve">xxx </v>
      </c>
      <c r="X1151" t="str">
        <f>VLOOKUP(W1151,Cleaned_Ticket!$L$1:$M$37,2,FALSE)</f>
        <v xml:space="preserve">xxx </v>
      </c>
    </row>
    <row r="1152" spans="1:24" x14ac:dyDescent="0.2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20"/>
        <v>S</v>
      </c>
      <c r="N1152">
        <f>IF(J1152="",MEDIAN(Fare),J1152)</f>
        <v>13</v>
      </c>
      <c r="O1152" s="4">
        <f>IF(F1152="",SUMIFS(Ave_Age,Pclass_Age,C1152,Sex_Age,E1152),F1152)</f>
        <v>19</v>
      </c>
      <c r="P1152">
        <f t="shared" si="121"/>
        <v>0</v>
      </c>
      <c r="Q1152" t="str">
        <f t="shared" si="122"/>
        <v>M</v>
      </c>
      <c r="R1152">
        <f t="shared" si="123"/>
        <v>1</v>
      </c>
      <c r="S1152">
        <f t="shared" si="124"/>
        <v>1</v>
      </c>
      <c r="T1152" t="s">
        <v>1756</v>
      </c>
      <c r="U1152" t="str">
        <f>VLOOKUP(T1152,Cleaning_title!$A$1:$B$20,2,)</f>
        <v>Miss</v>
      </c>
      <c r="V1152" t="str">
        <f t="shared" si="125"/>
        <v xml:space="preserve">xxx </v>
      </c>
      <c r="W1152" t="str">
        <f t="shared" si="126"/>
        <v xml:space="preserve">xxx </v>
      </c>
      <c r="X1152" t="str">
        <f>VLOOKUP(W1152,Cleaned_Ticket!$L$1:$M$37,2,FALSE)</f>
        <v xml:space="preserve">xxx </v>
      </c>
    </row>
    <row r="1153" spans="1:24" x14ac:dyDescent="0.2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20"/>
        <v>S</v>
      </c>
      <c r="N1153">
        <f>IF(J1153="",MEDIAN(Fare),J1153)</f>
        <v>7.7750000000000004</v>
      </c>
      <c r="O1153" s="4">
        <f>IF(F1153="",SUMIFS(Ave_Age,Pclass_Age,C1153,Sex_Age,E1153),F1153)</f>
        <v>21</v>
      </c>
      <c r="P1153">
        <f t="shared" si="121"/>
        <v>1</v>
      </c>
      <c r="Q1153" t="str">
        <f t="shared" si="122"/>
        <v>M</v>
      </c>
      <c r="R1153">
        <f t="shared" si="123"/>
        <v>1</v>
      </c>
      <c r="S1153">
        <f t="shared" si="124"/>
        <v>1</v>
      </c>
      <c r="T1153" t="s">
        <v>1754</v>
      </c>
      <c r="U1153" t="str">
        <f>VLOOKUP(T1153,Cleaning_title!$A$1:$B$20,2,)</f>
        <v>Mr</v>
      </c>
      <c r="V1153" t="str">
        <f t="shared" si="125"/>
        <v xml:space="preserve">xxx </v>
      </c>
      <c r="W1153" t="str">
        <f t="shared" si="126"/>
        <v xml:space="preserve">xxx </v>
      </c>
      <c r="X1153" t="str">
        <f>VLOOKUP(W1153,Cleaned_Ticket!$L$1:$M$37,2,FALSE)</f>
        <v xml:space="preserve">xxx </v>
      </c>
    </row>
    <row r="1154" spans="1:24" x14ac:dyDescent="0.2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20"/>
        <v>S</v>
      </c>
      <c r="N1154">
        <f>IF(J1154="",MEDIAN(Fare),J1154)</f>
        <v>17.399999999999999</v>
      </c>
      <c r="O1154" s="4">
        <f>IF(F1154="",SUMIFS(Ave_Age,Pclass_Age,C1154,Sex_Age,E1154),F1154)</f>
        <v>36.5</v>
      </c>
      <c r="P1154">
        <f t="shared" si="121"/>
        <v>1</v>
      </c>
      <c r="Q1154" t="str">
        <f t="shared" si="122"/>
        <v>M</v>
      </c>
      <c r="R1154">
        <f t="shared" si="123"/>
        <v>2</v>
      </c>
      <c r="S1154">
        <f t="shared" si="124"/>
        <v>0</v>
      </c>
      <c r="T1154" t="s">
        <v>1754</v>
      </c>
      <c r="U1154" t="str">
        <f>VLOOKUP(T1154,Cleaning_title!$A$1:$B$20,2,)</f>
        <v>Mr</v>
      </c>
      <c r="V1154" t="str">
        <f t="shared" si="125"/>
        <v xml:space="preserve">xxx </v>
      </c>
      <c r="W1154" t="str">
        <f t="shared" si="126"/>
        <v xml:space="preserve">xxx </v>
      </c>
      <c r="X1154" t="str">
        <f>VLOOKUP(W1154,Cleaned_Ticket!$L$1:$M$37,2,FALSE)</f>
        <v xml:space="preserve">xxx </v>
      </c>
    </row>
    <row r="1155" spans="1:24" x14ac:dyDescent="0.2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20"/>
        <v>S</v>
      </c>
      <c r="N1155">
        <f>IF(J1155="",MEDIAN(Fare),J1155)</f>
        <v>7.8541999999999996</v>
      </c>
      <c r="O1155" s="4">
        <f>IF(F1155="",SUMIFS(Ave_Age,Pclass_Age,C1155,Sex_Age,E1155),F1155)</f>
        <v>21</v>
      </c>
      <c r="P1155">
        <f t="shared" si="121"/>
        <v>1</v>
      </c>
      <c r="Q1155" t="str">
        <f t="shared" si="122"/>
        <v>M</v>
      </c>
      <c r="R1155">
        <f t="shared" si="123"/>
        <v>1</v>
      </c>
      <c r="S1155">
        <f t="shared" si="124"/>
        <v>1</v>
      </c>
      <c r="T1155" t="s">
        <v>1754</v>
      </c>
      <c r="U1155" t="str">
        <f>VLOOKUP(T1155,Cleaning_title!$A$1:$B$20,2,)</f>
        <v>Mr</v>
      </c>
      <c r="V1155" t="str">
        <f t="shared" si="125"/>
        <v xml:space="preserve">xxx </v>
      </c>
      <c r="W1155" t="str">
        <f t="shared" si="126"/>
        <v xml:space="preserve">xxx </v>
      </c>
      <c r="X1155" t="str">
        <f>VLOOKUP(W1155,Cleaned_Ticket!$L$1:$M$37,2,FALSE)</f>
        <v xml:space="preserve">xxx </v>
      </c>
    </row>
    <row r="1156" spans="1:24" x14ac:dyDescent="0.2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27">IF(L1156="","S",L1156)</f>
        <v>S</v>
      </c>
      <c r="N1156">
        <f>IF(J1156="",MEDIAN(Fare),J1156)</f>
        <v>23</v>
      </c>
      <c r="O1156" s="4">
        <f>IF(F1156="",SUMIFS(Ave_Age,Pclass_Age,C1156,Sex_Age,E1156),F1156)</f>
        <v>29</v>
      </c>
      <c r="P1156">
        <f t="shared" ref="P1156:P1219" si="128">IF(E1156="male",1,0)</f>
        <v>0</v>
      </c>
      <c r="Q1156" t="str">
        <f t="shared" ref="Q1156:Q1219" si="129">IF(K1156="","M",LEFT(K1156,1))</f>
        <v>M</v>
      </c>
      <c r="R1156">
        <f t="shared" ref="R1156:R1219" si="130">G1156+H1156+1</f>
        <v>3</v>
      </c>
      <c r="S1156">
        <f t="shared" ref="S1156:S1219" si="131">IF(R1156=1,1,0)</f>
        <v>0</v>
      </c>
      <c r="T1156" t="s">
        <v>1755</v>
      </c>
      <c r="U1156" t="str">
        <f>VLOOKUP(T1156,Cleaning_title!$A$1:$B$20,2,)</f>
        <v>Mrs</v>
      </c>
      <c r="V1156" t="str">
        <f t="shared" ref="V1156:V1219" si="132">IF(ISNUMBER(I1156),"xxx ",SUBSTITUTE(SUBSTITUTE(I1156,"/",""),".",""))</f>
        <v xml:space="preserve">xxx </v>
      </c>
      <c r="W1156" t="str">
        <f t="shared" ref="W1156:W1219" si="133">LEFT(V1156,FIND(" ",V1156))</f>
        <v xml:space="preserve">xxx </v>
      </c>
      <c r="X1156" t="str">
        <f>VLOOKUP(W1156,Cleaned_Ticket!$L$1:$M$37,2,FALSE)</f>
        <v xml:space="preserve">xxx </v>
      </c>
    </row>
    <row r="1157" spans="1:24" x14ac:dyDescent="0.2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27"/>
        <v>S</v>
      </c>
      <c r="N1157">
        <f>IF(J1157="",MEDIAN(Fare),J1157)</f>
        <v>12.183299999999999</v>
      </c>
      <c r="O1157" s="4">
        <f>IF(F1157="",SUMIFS(Ave_Age,Pclass_Age,C1157,Sex_Age,E1157),F1157)</f>
        <v>1</v>
      </c>
      <c r="P1157">
        <f t="shared" si="128"/>
        <v>0</v>
      </c>
      <c r="Q1157" t="str">
        <f t="shared" si="129"/>
        <v>M</v>
      </c>
      <c r="R1157">
        <f t="shared" si="130"/>
        <v>3</v>
      </c>
      <c r="S1157">
        <f t="shared" si="131"/>
        <v>0</v>
      </c>
      <c r="T1157" t="s">
        <v>1756</v>
      </c>
      <c r="U1157" t="str">
        <f>VLOOKUP(T1157,Cleaning_title!$A$1:$B$20,2,)</f>
        <v>Miss</v>
      </c>
      <c r="V1157" t="str">
        <f t="shared" si="132"/>
        <v xml:space="preserve">xxx </v>
      </c>
      <c r="W1157" t="str">
        <f t="shared" si="133"/>
        <v xml:space="preserve">xxx </v>
      </c>
      <c r="X1157" t="str">
        <f>VLOOKUP(W1157,Cleaned_Ticket!$L$1:$M$37,2,FALSE)</f>
        <v xml:space="preserve">xxx </v>
      </c>
    </row>
    <row r="1158" spans="1:24" x14ac:dyDescent="0.2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27"/>
        <v>C</v>
      </c>
      <c r="N1158">
        <f>IF(J1158="",MEDIAN(Fare),J1158)</f>
        <v>12.737500000000001</v>
      </c>
      <c r="O1158" s="4">
        <f>IF(F1158="",SUMIFS(Ave_Age,Pclass_Age,C1158,Sex_Age,E1158),F1158)</f>
        <v>30</v>
      </c>
      <c r="P1158">
        <f t="shared" si="128"/>
        <v>1</v>
      </c>
      <c r="Q1158" t="str">
        <f t="shared" si="129"/>
        <v>M</v>
      </c>
      <c r="R1158">
        <f t="shared" si="130"/>
        <v>1</v>
      </c>
      <c r="S1158">
        <f t="shared" si="131"/>
        <v>1</v>
      </c>
      <c r="T1158" t="s">
        <v>1754</v>
      </c>
      <c r="U1158" t="str">
        <f>VLOOKUP(T1158,Cleaning_title!$A$1:$B$20,2,)</f>
        <v>Mr</v>
      </c>
      <c r="V1158" t="str">
        <f t="shared" si="132"/>
        <v>CA 34644</v>
      </c>
      <c r="W1158" t="str">
        <f t="shared" si="133"/>
        <v xml:space="preserve">CA </v>
      </c>
      <c r="X1158" t="str">
        <f>VLOOKUP(W1158,Cleaned_Ticket!$L$1:$M$37,2,FALSE)</f>
        <v xml:space="preserve">CA </v>
      </c>
    </row>
    <row r="1159" spans="1:24" x14ac:dyDescent="0.2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27"/>
        <v>S</v>
      </c>
      <c r="N1159">
        <f>IF(J1159="",MEDIAN(Fare),J1159)</f>
        <v>7.8958000000000004</v>
      </c>
      <c r="O1159" s="4">
        <f>IF(F1159="",SUMIFS(Ave_Age,Pclass_Age,C1159,Sex_Age,E1159),F1159)</f>
        <v>25.962263610315187</v>
      </c>
      <c r="P1159">
        <f t="shared" si="128"/>
        <v>1</v>
      </c>
      <c r="Q1159" t="str">
        <f t="shared" si="129"/>
        <v>M</v>
      </c>
      <c r="R1159">
        <f t="shared" si="130"/>
        <v>1</v>
      </c>
      <c r="S1159">
        <f t="shared" si="131"/>
        <v>1</v>
      </c>
      <c r="T1159" t="s">
        <v>1754</v>
      </c>
      <c r="U1159" t="str">
        <f>VLOOKUP(T1159,Cleaning_title!$A$1:$B$20,2,)</f>
        <v>Mr</v>
      </c>
      <c r="V1159" t="str">
        <f t="shared" si="132"/>
        <v xml:space="preserve">xxx </v>
      </c>
      <c r="W1159" t="str">
        <f t="shared" si="133"/>
        <v xml:space="preserve">xxx </v>
      </c>
      <c r="X1159" t="str">
        <f>VLOOKUP(W1159,Cleaned_Ticket!$L$1:$M$37,2,FALSE)</f>
        <v xml:space="preserve">xxx </v>
      </c>
    </row>
    <row r="1160" spans="1:24" x14ac:dyDescent="0.2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27"/>
        <v>S</v>
      </c>
      <c r="N1160">
        <f>IF(J1160="",MEDIAN(Fare),J1160)</f>
        <v>0</v>
      </c>
      <c r="O1160" s="4">
        <f>IF(F1160="",SUMIFS(Ave_Age,Pclass_Age,C1160,Sex_Age,E1160),F1160)</f>
        <v>41.029271523178807</v>
      </c>
      <c r="P1160">
        <f t="shared" si="128"/>
        <v>1</v>
      </c>
      <c r="Q1160" t="str">
        <f t="shared" si="129"/>
        <v>M</v>
      </c>
      <c r="R1160">
        <f t="shared" si="130"/>
        <v>1</v>
      </c>
      <c r="S1160">
        <f t="shared" si="131"/>
        <v>1</v>
      </c>
      <c r="T1160" t="s">
        <v>1754</v>
      </c>
      <c r="U1160" t="str">
        <f>VLOOKUP(T1160,Cleaning_title!$A$1:$B$20,2,)</f>
        <v>Mr</v>
      </c>
      <c r="V1160" t="str">
        <f t="shared" si="132"/>
        <v xml:space="preserve">xxx </v>
      </c>
      <c r="W1160" t="str">
        <f t="shared" si="133"/>
        <v xml:space="preserve">xxx </v>
      </c>
      <c r="X1160" t="str">
        <f>VLOOKUP(W1160,Cleaned_Ticket!$L$1:$M$37,2,FALSE)</f>
        <v xml:space="preserve">xxx </v>
      </c>
    </row>
    <row r="1161" spans="1:24" x14ac:dyDescent="0.2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27"/>
        <v>S</v>
      </c>
      <c r="N1161">
        <f>IF(J1161="",MEDIAN(Fare),J1161)</f>
        <v>7.55</v>
      </c>
      <c r="O1161" s="4">
        <f>IF(F1161="",SUMIFS(Ave_Age,Pclass_Age,C1161,Sex_Age,E1161),F1161)</f>
        <v>25.962263610315187</v>
      </c>
      <c r="P1161">
        <f t="shared" si="128"/>
        <v>1</v>
      </c>
      <c r="Q1161" t="str">
        <f t="shared" si="129"/>
        <v>M</v>
      </c>
      <c r="R1161">
        <f t="shared" si="130"/>
        <v>1</v>
      </c>
      <c r="S1161">
        <f t="shared" si="131"/>
        <v>1</v>
      </c>
      <c r="T1161" t="s">
        <v>1754</v>
      </c>
      <c r="U1161" t="str">
        <f>VLOOKUP(T1161,Cleaning_title!$A$1:$B$20,2,)</f>
        <v>Mr</v>
      </c>
      <c r="V1161" t="str">
        <f t="shared" si="132"/>
        <v>CA 49867</v>
      </c>
      <c r="W1161" t="str">
        <f t="shared" si="133"/>
        <v xml:space="preserve">CA </v>
      </c>
      <c r="X1161" t="str">
        <f>VLOOKUP(W1161,Cleaned_Ticket!$L$1:$M$37,2,FALSE)</f>
        <v xml:space="preserve">CA </v>
      </c>
    </row>
    <row r="1162" spans="1:24" x14ac:dyDescent="0.2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27"/>
        <v>S</v>
      </c>
      <c r="N1162">
        <f>IF(J1162="",MEDIAN(Fare),J1162)</f>
        <v>8.0500000000000007</v>
      </c>
      <c r="O1162" s="4">
        <f>IF(F1162="",SUMIFS(Ave_Age,Pclass_Age,C1162,Sex_Age,E1162),F1162)</f>
        <v>22.185328947368422</v>
      </c>
      <c r="P1162">
        <f t="shared" si="128"/>
        <v>0</v>
      </c>
      <c r="Q1162" t="str">
        <f t="shared" si="129"/>
        <v>M</v>
      </c>
      <c r="R1162">
        <f t="shared" si="130"/>
        <v>1</v>
      </c>
      <c r="S1162">
        <f t="shared" si="131"/>
        <v>1</v>
      </c>
      <c r="T1162" t="s">
        <v>1756</v>
      </c>
      <c r="U1162" t="str">
        <f>VLOOKUP(T1162,Cleaning_title!$A$1:$B$20,2,)</f>
        <v>Miss</v>
      </c>
      <c r="V1162" t="str">
        <f t="shared" si="132"/>
        <v>A 2 39186</v>
      </c>
      <c r="W1162" t="str">
        <f t="shared" si="133"/>
        <v xml:space="preserve">A </v>
      </c>
      <c r="X1162" t="str">
        <f>VLOOKUP(W1162,Cleaned_Ticket!$L$1:$M$37,2,FALSE)</f>
        <v>Single</v>
      </c>
    </row>
    <row r="1163" spans="1:24" x14ac:dyDescent="0.2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27"/>
        <v>S</v>
      </c>
      <c r="N1163">
        <f>IF(J1163="",MEDIAN(Fare),J1163)</f>
        <v>8.6624999999999996</v>
      </c>
      <c r="O1163" s="4">
        <f>IF(F1163="",SUMIFS(Ave_Age,Pclass_Age,C1163,Sex_Age,E1163),F1163)</f>
        <v>17</v>
      </c>
      <c r="P1163">
        <f t="shared" si="128"/>
        <v>1</v>
      </c>
      <c r="Q1163" t="str">
        <f t="shared" si="129"/>
        <v>M</v>
      </c>
      <c r="R1163">
        <f t="shared" si="130"/>
        <v>1</v>
      </c>
      <c r="S1163">
        <f t="shared" si="131"/>
        <v>1</v>
      </c>
      <c r="T1163" t="s">
        <v>1754</v>
      </c>
      <c r="U1163" t="str">
        <f>VLOOKUP(T1163,Cleaning_title!$A$1:$B$20,2,)</f>
        <v>Mr</v>
      </c>
      <c r="V1163" t="str">
        <f t="shared" si="132"/>
        <v xml:space="preserve">xxx </v>
      </c>
      <c r="W1163" t="str">
        <f t="shared" si="133"/>
        <v xml:space="preserve">xxx </v>
      </c>
      <c r="X1163" t="str">
        <f>VLOOKUP(W1163,Cleaned_Ticket!$L$1:$M$37,2,FALSE)</f>
        <v xml:space="preserve">xxx </v>
      </c>
    </row>
    <row r="1164" spans="1:24" x14ac:dyDescent="0.2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27"/>
        <v>C</v>
      </c>
      <c r="N1164">
        <f>IF(J1164="",MEDIAN(Fare),J1164)</f>
        <v>75.241699999999994</v>
      </c>
      <c r="O1164" s="4">
        <f>IF(F1164="",SUMIFS(Ave_Age,Pclass_Age,C1164,Sex_Age,E1164),F1164)</f>
        <v>46</v>
      </c>
      <c r="P1164">
        <f t="shared" si="128"/>
        <v>1</v>
      </c>
      <c r="Q1164" t="str">
        <f t="shared" si="129"/>
        <v>C</v>
      </c>
      <c r="R1164">
        <f t="shared" si="130"/>
        <v>1</v>
      </c>
      <c r="S1164">
        <f t="shared" si="131"/>
        <v>1</v>
      </c>
      <c r="T1164" t="s">
        <v>1754</v>
      </c>
      <c r="U1164" t="str">
        <f>VLOOKUP(T1164,Cleaning_title!$A$1:$B$20,2,)</f>
        <v>Mr</v>
      </c>
      <c r="V1164" t="str">
        <f t="shared" si="132"/>
        <v xml:space="preserve">xxx </v>
      </c>
      <c r="W1164" t="str">
        <f t="shared" si="133"/>
        <v xml:space="preserve">xxx </v>
      </c>
      <c r="X1164" t="str">
        <f>VLOOKUP(W1164,Cleaned_Ticket!$L$1:$M$37,2,FALSE)</f>
        <v xml:space="preserve">xxx </v>
      </c>
    </row>
    <row r="1165" spans="1:24" x14ac:dyDescent="0.2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27"/>
        <v>Q</v>
      </c>
      <c r="N1165">
        <f>IF(J1165="",MEDIAN(Fare),J1165)</f>
        <v>7.75</v>
      </c>
      <c r="O1165" s="4">
        <f>IF(F1165="",SUMIFS(Ave_Age,Pclass_Age,C1165,Sex_Age,E1165),F1165)</f>
        <v>25.962263610315187</v>
      </c>
      <c r="P1165">
        <f t="shared" si="128"/>
        <v>1</v>
      </c>
      <c r="Q1165" t="str">
        <f t="shared" si="129"/>
        <v>M</v>
      </c>
      <c r="R1165">
        <f t="shared" si="130"/>
        <v>1</v>
      </c>
      <c r="S1165">
        <f t="shared" si="131"/>
        <v>1</v>
      </c>
      <c r="T1165" t="s">
        <v>1754</v>
      </c>
      <c r="U1165" t="str">
        <f>VLOOKUP(T1165,Cleaning_title!$A$1:$B$20,2,)</f>
        <v>Mr</v>
      </c>
      <c r="V1165" t="str">
        <f t="shared" si="132"/>
        <v xml:space="preserve">xxx </v>
      </c>
      <c r="W1165" t="str">
        <f t="shared" si="133"/>
        <v xml:space="preserve">xxx </v>
      </c>
      <c r="X1165" t="str">
        <f>VLOOKUP(W1165,Cleaned_Ticket!$L$1:$M$37,2,FALSE)</f>
        <v xml:space="preserve">xxx </v>
      </c>
    </row>
    <row r="1166" spans="1:24" x14ac:dyDescent="0.2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27"/>
        <v>C</v>
      </c>
      <c r="N1166">
        <f>IF(J1166="",MEDIAN(Fare),J1166)</f>
        <v>136.7792</v>
      </c>
      <c r="O1166" s="4">
        <f>IF(F1166="",SUMIFS(Ave_Age,Pclass_Age,C1166,Sex_Age,E1166),F1166)</f>
        <v>26</v>
      </c>
      <c r="P1166">
        <f t="shared" si="128"/>
        <v>0</v>
      </c>
      <c r="Q1166" t="str">
        <f t="shared" si="129"/>
        <v>C</v>
      </c>
      <c r="R1166">
        <f t="shared" si="130"/>
        <v>2</v>
      </c>
      <c r="S1166">
        <f t="shared" si="131"/>
        <v>0</v>
      </c>
      <c r="T1166" t="s">
        <v>1755</v>
      </c>
      <c r="U1166" t="str">
        <f>VLOOKUP(T1166,Cleaning_title!$A$1:$B$20,2,)</f>
        <v>Mrs</v>
      </c>
      <c r="V1166" t="str">
        <f t="shared" si="132"/>
        <v xml:space="preserve">xxx </v>
      </c>
      <c r="W1166" t="str">
        <f t="shared" si="133"/>
        <v xml:space="preserve">xxx </v>
      </c>
      <c r="X1166" t="str">
        <f>VLOOKUP(W1166,Cleaned_Ticket!$L$1:$M$37,2,FALSE)</f>
        <v xml:space="preserve">xxx </v>
      </c>
    </row>
    <row r="1167" spans="1:24" x14ac:dyDescent="0.2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27"/>
        <v>Q</v>
      </c>
      <c r="N1167">
        <f>IF(J1167="",MEDIAN(Fare),J1167)</f>
        <v>15.5</v>
      </c>
      <c r="O1167" s="4">
        <f>IF(F1167="",SUMIFS(Ave_Age,Pclass_Age,C1167,Sex_Age,E1167),F1167)</f>
        <v>22.185328947368422</v>
      </c>
      <c r="P1167">
        <f t="shared" si="128"/>
        <v>0</v>
      </c>
      <c r="Q1167" t="str">
        <f t="shared" si="129"/>
        <v>M</v>
      </c>
      <c r="R1167">
        <f t="shared" si="130"/>
        <v>2</v>
      </c>
      <c r="S1167">
        <f t="shared" si="131"/>
        <v>0</v>
      </c>
      <c r="T1167" t="s">
        <v>1756</v>
      </c>
      <c r="U1167" t="str">
        <f>VLOOKUP(T1167,Cleaning_title!$A$1:$B$20,2,)</f>
        <v>Miss</v>
      </c>
      <c r="V1167" t="str">
        <f t="shared" si="132"/>
        <v xml:space="preserve">xxx </v>
      </c>
      <c r="W1167" t="str">
        <f t="shared" si="133"/>
        <v xml:space="preserve">xxx </v>
      </c>
      <c r="X1167" t="str">
        <f>VLOOKUP(W1167,Cleaned_Ticket!$L$1:$M$37,2,FALSE)</f>
        <v xml:space="preserve">xxx </v>
      </c>
    </row>
    <row r="1168" spans="1:24" x14ac:dyDescent="0.2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27"/>
        <v>C</v>
      </c>
      <c r="N1168">
        <f>IF(J1168="",MEDIAN(Fare),J1168)</f>
        <v>7.2249999999999996</v>
      </c>
      <c r="O1168" s="4">
        <f>IF(F1168="",SUMIFS(Ave_Age,Pclass_Age,C1168,Sex_Age,E1168),F1168)</f>
        <v>25.962263610315187</v>
      </c>
      <c r="P1168">
        <f t="shared" si="128"/>
        <v>1</v>
      </c>
      <c r="Q1168" t="str">
        <f t="shared" si="129"/>
        <v>M</v>
      </c>
      <c r="R1168">
        <f t="shared" si="130"/>
        <v>1</v>
      </c>
      <c r="S1168">
        <f t="shared" si="131"/>
        <v>1</v>
      </c>
      <c r="T1168" t="s">
        <v>1754</v>
      </c>
      <c r="U1168" t="str">
        <f>VLOOKUP(T1168,Cleaning_title!$A$1:$B$20,2,)</f>
        <v>Mr</v>
      </c>
      <c r="V1168" t="str">
        <f t="shared" si="132"/>
        <v xml:space="preserve">xxx </v>
      </c>
      <c r="W1168" t="str">
        <f t="shared" si="133"/>
        <v xml:space="preserve">xxx </v>
      </c>
      <c r="X1168" t="str">
        <f>VLOOKUP(W1168,Cleaned_Ticket!$L$1:$M$37,2,FALSE)</f>
        <v xml:space="preserve">xxx </v>
      </c>
    </row>
    <row r="1169" spans="1:24" x14ac:dyDescent="0.2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27"/>
        <v>S</v>
      </c>
      <c r="N1169">
        <f>IF(J1169="",MEDIAN(Fare),J1169)</f>
        <v>26</v>
      </c>
      <c r="O1169" s="4">
        <f>IF(F1169="",SUMIFS(Ave_Age,Pclass_Age,C1169,Sex_Age,E1169),F1169)</f>
        <v>20</v>
      </c>
      <c r="P1169">
        <f t="shared" si="128"/>
        <v>0</v>
      </c>
      <c r="Q1169" t="str">
        <f t="shared" si="129"/>
        <v>M</v>
      </c>
      <c r="R1169">
        <f t="shared" si="130"/>
        <v>2</v>
      </c>
      <c r="S1169">
        <f t="shared" si="131"/>
        <v>0</v>
      </c>
      <c r="T1169" t="s">
        <v>1756</v>
      </c>
      <c r="U1169" t="str">
        <f>VLOOKUP(T1169,Cleaning_title!$A$1:$B$20,2,)</f>
        <v>Miss</v>
      </c>
      <c r="V1169" t="str">
        <f t="shared" si="132"/>
        <v xml:space="preserve">xxx </v>
      </c>
      <c r="W1169" t="str">
        <f t="shared" si="133"/>
        <v xml:space="preserve">xxx </v>
      </c>
      <c r="X1169" t="str">
        <f>VLOOKUP(W1169,Cleaned_Ticket!$L$1:$M$37,2,FALSE)</f>
        <v xml:space="preserve">xxx </v>
      </c>
    </row>
    <row r="1170" spans="1:24" x14ac:dyDescent="0.2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27"/>
        <v>S</v>
      </c>
      <c r="N1170">
        <f>IF(J1170="",MEDIAN(Fare),J1170)</f>
        <v>10.5</v>
      </c>
      <c r="O1170" s="4">
        <f>IF(F1170="",SUMIFS(Ave_Age,Pclass_Age,C1170,Sex_Age,E1170),F1170)</f>
        <v>28</v>
      </c>
      <c r="P1170">
        <f t="shared" si="128"/>
        <v>1</v>
      </c>
      <c r="Q1170" t="str">
        <f t="shared" si="129"/>
        <v>M</v>
      </c>
      <c r="R1170">
        <f t="shared" si="130"/>
        <v>1</v>
      </c>
      <c r="S1170">
        <f t="shared" si="131"/>
        <v>1</v>
      </c>
      <c r="T1170" t="s">
        <v>1754</v>
      </c>
      <c r="U1170" t="str">
        <f>VLOOKUP(T1170,Cleaning_title!$A$1:$B$20,2,)</f>
        <v>Mr</v>
      </c>
      <c r="V1170" t="str">
        <f t="shared" si="132"/>
        <v>SC 14888</v>
      </c>
      <c r="W1170" t="str">
        <f t="shared" si="133"/>
        <v xml:space="preserve">SC </v>
      </c>
      <c r="X1170" t="str">
        <f>VLOOKUP(W1170,Cleaned_Ticket!$L$1:$M$37,2,FALSE)</f>
        <v xml:space="preserve">SC </v>
      </c>
    </row>
    <row r="1171" spans="1:24" x14ac:dyDescent="0.2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27"/>
        <v>S</v>
      </c>
      <c r="N1171">
        <f>IF(J1171="",MEDIAN(Fare),J1171)</f>
        <v>26</v>
      </c>
      <c r="O1171" s="4">
        <f>IF(F1171="",SUMIFS(Ave_Age,Pclass_Age,C1171,Sex_Age,E1171),F1171)</f>
        <v>40</v>
      </c>
      <c r="P1171">
        <f t="shared" si="128"/>
        <v>1</v>
      </c>
      <c r="Q1171" t="str">
        <f t="shared" si="129"/>
        <v>M</v>
      </c>
      <c r="R1171">
        <f t="shared" si="130"/>
        <v>2</v>
      </c>
      <c r="S1171">
        <f t="shared" si="131"/>
        <v>0</v>
      </c>
      <c r="T1171" t="s">
        <v>1754</v>
      </c>
      <c r="U1171" t="str">
        <f>VLOOKUP(T1171,Cleaning_title!$A$1:$B$20,2,)</f>
        <v>Mr</v>
      </c>
      <c r="V1171" t="str">
        <f t="shared" si="132"/>
        <v xml:space="preserve">xxx </v>
      </c>
      <c r="W1171" t="str">
        <f t="shared" si="133"/>
        <v xml:space="preserve">xxx </v>
      </c>
      <c r="X1171" t="str">
        <f>VLOOKUP(W1171,Cleaned_Ticket!$L$1:$M$37,2,FALSE)</f>
        <v xml:space="preserve">xxx </v>
      </c>
    </row>
    <row r="1172" spans="1:24" x14ac:dyDescent="0.2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27"/>
        <v>S</v>
      </c>
      <c r="N1172">
        <f>IF(J1172="",MEDIAN(Fare),J1172)</f>
        <v>21</v>
      </c>
      <c r="O1172" s="4">
        <f>IF(F1172="",SUMIFS(Ave_Age,Pclass_Age,C1172,Sex_Age,E1172),F1172)</f>
        <v>30</v>
      </c>
      <c r="P1172">
        <f t="shared" si="128"/>
        <v>1</v>
      </c>
      <c r="Q1172" t="str">
        <f t="shared" si="129"/>
        <v>M</v>
      </c>
      <c r="R1172">
        <f t="shared" si="130"/>
        <v>2</v>
      </c>
      <c r="S1172">
        <f t="shared" si="131"/>
        <v>0</v>
      </c>
      <c r="T1172" t="s">
        <v>1754</v>
      </c>
      <c r="U1172" t="str">
        <f>VLOOKUP(T1172,Cleaning_title!$A$1:$B$20,2,)</f>
        <v>Mr</v>
      </c>
      <c r="V1172" t="str">
        <f t="shared" si="132"/>
        <v>CA 31352</v>
      </c>
      <c r="W1172" t="str">
        <f t="shared" si="133"/>
        <v xml:space="preserve">CA </v>
      </c>
      <c r="X1172" t="str">
        <f>VLOOKUP(W1172,Cleaned_Ticket!$L$1:$M$37,2,FALSE)</f>
        <v xml:space="preserve">CA </v>
      </c>
    </row>
    <row r="1173" spans="1:24" x14ac:dyDescent="0.2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27"/>
        <v>S</v>
      </c>
      <c r="N1173">
        <f>IF(J1173="",MEDIAN(Fare),J1173)</f>
        <v>10.5</v>
      </c>
      <c r="O1173" s="4">
        <f>IF(F1173="",SUMIFS(Ave_Age,Pclass_Age,C1173,Sex_Age,E1173),F1173)</f>
        <v>22</v>
      </c>
      <c r="P1173">
        <f t="shared" si="128"/>
        <v>1</v>
      </c>
      <c r="Q1173" t="str">
        <f t="shared" si="129"/>
        <v>M</v>
      </c>
      <c r="R1173">
        <f t="shared" si="130"/>
        <v>1</v>
      </c>
      <c r="S1173">
        <f t="shared" si="131"/>
        <v>1</v>
      </c>
      <c r="T1173" t="s">
        <v>1754</v>
      </c>
      <c r="U1173" t="str">
        <f>VLOOKUP(T1173,Cleaning_title!$A$1:$B$20,2,)</f>
        <v>Mr</v>
      </c>
      <c r="V1173" t="str">
        <f t="shared" si="132"/>
        <v>WC 14260</v>
      </c>
      <c r="W1173" t="str">
        <f t="shared" si="133"/>
        <v xml:space="preserve">WC </v>
      </c>
      <c r="X1173" t="str">
        <f>VLOOKUP(W1173,Cleaned_Ticket!$L$1:$M$37,2,FALSE)</f>
        <v xml:space="preserve">WC </v>
      </c>
    </row>
    <row r="1174" spans="1:24" x14ac:dyDescent="0.2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27"/>
        <v>S</v>
      </c>
      <c r="N1174">
        <f>IF(J1174="",MEDIAN(Fare),J1174)</f>
        <v>8.6624999999999996</v>
      </c>
      <c r="O1174" s="4">
        <f>IF(F1174="",SUMIFS(Ave_Age,Pclass_Age,C1174,Sex_Age,E1174),F1174)</f>
        <v>23</v>
      </c>
      <c r="P1174">
        <f t="shared" si="128"/>
        <v>0</v>
      </c>
      <c r="Q1174" t="str">
        <f t="shared" si="129"/>
        <v>M</v>
      </c>
      <c r="R1174">
        <f t="shared" si="130"/>
        <v>1</v>
      </c>
      <c r="S1174">
        <f t="shared" si="131"/>
        <v>1</v>
      </c>
      <c r="T1174" t="s">
        <v>1756</v>
      </c>
      <c r="U1174" t="str">
        <f>VLOOKUP(T1174,Cleaning_title!$A$1:$B$20,2,)</f>
        <v>Miss</v>
      </c>
      <c r="V1174" t="str">
        <f t="shared" si="132"/>
        <v xml:space="preserve">xxx </v>
      </c>
      <c r="W1174" t="str">
        <f t="shared" si="133"/>
        <v xml:space="preserve">xxx </v>
      </c>
      <c r="X1174" t="str">
        <f>VLOOKUP(W1174,Cleaned_Ticket!$L$1:$M$37,2,FALSE)</f>
        <v xml:space="preserve">xxx </v>
      </c>
    </row>
    <row r="1175" spans="1:24" x14ac:dyDescent="0.2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27"/>
        <v>S</v>
      </c>
      <c r="N1175">
        <f>IF(J1175="",MEDIAN(Fare),J1175)</f>
        <v>13.775</v>
      </c>
      <c r="O1175" s="4">
        <f>IF(F1175="",SUMIFS(Ave_Age,Pclass_Age,C1175,Sex_Age,E1175),F1175)</f>
        <v>0.75</v>
      </c>
      <c r="P1175">
        <f t="shared" si="128"/>
        <v>1</v>
      </c>
      <c r="Q1175" t="str">
        <f t="shared" si="129"/>
        <v>M</v>
      </c>
      <c r="R1175">
        <f t="shared" si="130"/>
        <v>3</v>
      </c>
      <c r="S1175">
        <f t="shared" si="131"/>
        <v>0</v>
      </c>
      <c r="T1175" t="s">
        <v>1757</v>
      </c>
      <c r="U1175" t="str">
        <f>VLOOKUP(T1175,Cleaning_title!$A$1:$B$20,2,)</f>
        <v>Master</v>
      </c>
      <c r="V1175" t="str">
        <f t="shared" si="132"/>
        <v>SOTONOQ 3101315</v>
      </c>
      <c r="W1175" t="str">
        <f t="shared" si="133"/>
        <v xml:space="preserve">SOTONOQ </v>
      </c>
      <c r="X1175" t="str">
        <f>VLOOKUP(W1175,Cleaned_Ticket!$L$1:$M$37,2,FALSE)</f>
        <v xml:space="preserve">SOTONOQ </v>
      </c>
    </row>
    <row r="1176" spans="1:24" x14ac:dyDescent="0.2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27"/>
        <v>Q</v>
      </c>
      <c r="N1176">
        <f>IF(J1176="",MEDIAN(Fare),J1176)</f>
        <v>7.75</v>
      </c>
      <c r="O1176" s="4">
        <f>IF(F1176="",SUMIFS(Ave_Age,Pclass_Age,C1176,Sex_Age,E1176),F1176)</f>
        <v>22.185328947368422</v>
      </c>
      <c r="P1176">
        <f t="shared" si="128"/>
        <v>0</v>
      </c>
      <c r="Q1176" t="str">
        <f t="shared" si="129"/>
        <v>M</v>
      </c>
      <c r="R1176">
        <f t="shared" si="130"/>
        <v>1</v>
      </c>
      <c r="S1176">
        <f t="shared" si="131"/>
        <v>1</v>
      </c>
      <c r="T1176" t="s">
        <v>1756</v>
      </c>
      <c r="U1176" t="str">
        <f>VLOOKUP(T1176,Cleaning_title!$A$1:$B$20,2,)</f>
        <v>Miss</v>
      </c>
      <c r="V1176" t="str">
        <f t="shared" si="132"/>
        <v xml:space="preserve">xxx </v>
      </c>
      <c r="W1176" t="str">
        <f t="shared" si="133"/>
        <v xml:space="preserve">xxx </v>
      </c>
      <c r="X1176" t="str">
        <f>VLOOKUP(W1176,Cleaned_Ticket!$L$1:$M$37,2,FALSE)</f>
        <v xml:space="preserve">xxx </v>
      </c>
    </row>
    <row r="1177" spans="1:24" x14ac:dyDescent="0.2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27"/>
        <v>C</v>
      </c>
      <c r="N1177">
        <f>IF(J1177="",MEDIAN(Fare),J1177)</f>
        <v>15.245799999999999</v>
      </c>
      <c r="O1177" s="4">
        <f>IF(F1177="",SUMIFS(Ave_Age,Pclass_Age,C1177,Sex_Age,E1177),F1177)</f>
        <v>9</v>
      </c>
      <c r="P1177">
        <f t="shared" si="128"/>
        <v>0</v>
      </c>
      <c r="Q1177" t="str">
        <f t="shared" si="129"/>
        <v>M</v>
      </c>
      <c r="R1177">
        <f t="shared" si="130"/>
        <v>3</v>
      </c>
      <c r="S1177">
        <f t="shared" si="131"/>
        <v>0</v>
      </c>
      <c r="T1177" t="s">
        <v>1756</v>
      </c>
      <c r="U1177" t="str">
        <f>VLOOKUP(T1177,Cleaning_title!$A$1:$B$20,2,)</f>
        <v>Miss</v>
      </c>
      <c r="V1177" t="str">
        <f t="shared" si="132"/>
        <v xml:space="preserve">xxx </v>
      </c>
      <c r="W1177" t="str">
        <f t="shared" si="133"/>
        <v xml:space="preserve">xxx </v>
      </c>
      <c r="X1177" t="str">
        <f>VLOOKUP(W1177,Cleaned_Ticket!$L$1:$M$37,2,FALSE)</f>
        <v xml:space="preserve">xxx </v>
      </c>
    </row>
    <row r="1178" spans="1:24" x14ac:dyDescent="0.2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27"/>
        <v>S</v>
      </c>
      <c r="N1178">
        <f>IF(J1178="",MEDIAN(Fare),J1178)</f>
        <v>20.212499999999999</v>
      </c>
      <c r="O1178" s="4">
        <f>IF(F1178="",SUMIFS(Ave_Age,Pclass_Age,C1178,Sex_Age,E1178),F1178)</f>
        <v>2</v>
      </c>
      <c r="P1178">
        <f t="shared" si="128"/>
        <v>0</v>
      </c>
      <c r="Q1178" t="str">
        <f t="shared" si="129"/>
        <v>M</v>
      </c>
      <c r="R1178">
        <f t="shared" si="130"/>
        <v>3</v>
      </c>
      <c r="S1178">
        <f t="shared" si="131"/>
        <v>0</v>
      </c>
      <c r="T1178" t="s">
        <v>1756</v>
      </c>
      <c r="U1178" t="str">
        <f>VLOOKUP(T1178,Cleaning_title!$A$1:$B$20,2,)</f>
        <v>Miss</v>
      </c>
      <c r="V1178" t="str">
        <f t="shared" si="132"/>
        <v xml:space="preserve">xxx </v>
      </c>
      <c r="W1178" t="str">
        <f t="shared" si="133"/>
        <v xml:space="preserve">xxx </v>
      </c>
      <c r="X1178" t="str">
        <f>VLOOKUP(W1178,Cleaned_Ticket!$L$1:$M$37,2,FALSE)</f>
        <v xml:space="preserve">xxx </v>
      </c>
    </row>
    <row r="1179" spans="1:24" x14ac:dyDescent="0.2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27"/>
        <v>S</v>
      </c>
      <c r="N1179">
        <f>IF(J1179="",MEDIAN(Fare),J1179)</f>
        <v>7.25</v>
      </c>
      <c r="O1179" s="4">
        <f>IF(F1179="",SUMIFS(Ave_Age,Pclass_Age,C1179,Sex_Age,E1179),F1179)</f>
        <v>36</v>
      </c>
      <c r="P1179">
        <f t="shared" si="128"/>
        <v>1</v>
      </c>
      <c r="Q1179" t="str">
        <f t="shared" si="129"/>
        <v>M</v>
      </c>
      <c r="R1179">
        <f t="shared" si="130"/>
        <v>1</v>
      </c>
      <c r="S1179">
        <f t="shared" si="131"/>
        <v>1</v>
      </c>
      <c r="T1179" t="s">
        <v>1754</v>
      </c>
      <c r="U1179" t="str">
        <f>VLOOKUP(T1179,Cleaning_title!$A$1:$B$20,2,)</f>
        <v>Mr</v>
      </c>
      <c r="V1179" t="str">
        <f t="shared" si="132"/>
        <v>A5 21175</v>
      </c>
      <c r="W1179" t="str">
        <f t="shared" si="133"/>
        <v xml:space="preserve">A5 </v>
      </c>
      <c r="X1179" t="str">
        <f>VLOOKUP(W1179,Cleaned_Ticket!$L$1:$M$37,2,FALSE)</f>
        <v xml:space="preserve">A5 </v>
      </c>
    </row>
    <row r="1180" spans="1:24" x14ac:dyDescent="0.2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27"/>
        <v>S</v>
      </c>
      <c r="N1180">
        <f>IF(J1180="",MEDIAN(Fare),J1180)</f>
        <v>7.25</v>
      </c>
      <c r="O1180" s="4">
        <f>IF(F1180="",SUMIFS(Ave_Age,Pclass_Age,C1180,Sex_Age,E1180),F1180)</f>
        <v>25.962263610315187</v>
      </c>
      <c r="P1180">
        <f t="shared" si="128"/>
        <v>1</v>
      </c>
      <c r="Q1180" t="str">
        <f t="shared" si="129"/>
        <v>M</v>
      </c>
      <c r="R1180">
        <f t="shared" si="130"/>
        <v>1</v>
      </c>
      <c r="S1180">
        <f t="shared" si="131"/>
        <v>1</v>
      </c>
      <c r="T1180" t="s">
        <v>1754</v>
      </c>
      <c r="U1180" t="str">
        <f>VLOOKUP(T1180,Cleaning_title!$A$1:$B$20,2,)</f>
        <v>Mr</v>
      </c>
      <c r="V1180" t="str">
        <f t="shared" si="132"/>
        <v>SOTONOQ 3101314</v>
      </c>
      <c r="W1180" t="str">
        <f t="shared" si="133"/>
        <v xml:space="preserve">SOTONOQ </v>
      </c>
      <c r="X1180" t="str">
        <f>VLOOKUP(W1180,Cleaned_Ticket!$L$1:$M$37,2,FALSE)</f>
        <v xml:space="preserve">SOTONOQ </v>
      </c>
    </row>
    <row r="1181" spans="1:24" x14ac:dyDescent="0.2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27"/>
        <v>S</v>
      </c>
      <c r="N1181">
        <f>IF(J1181="",MEDIAN(Fare),J1181)</f>
        <v>82.2667</v>
      </c>
      <c r="O1181" s="4">
        <f>IF(F1181="",SUMIFS(Ave_Age,Pclass_Age,C1181,Sex_Age,E1181),F1181)</f>
        <v>24</v>
      </c>
      <c r="P1181">
        <f t="shared" si="128"/>
        <v>1</v>
      </c>
      <c r="Q1181" t="str">
        <f t="shared" si="129"/>
        <v>B</v>
      </c>
      <c r="R1181">
        <f t="shared" si="130"/>
        <v>2</v>
      </c>
      <c r="S1181">
        <f t="shared" si="131"/>
        <v>0</v>
      </c>
      <c r="T1181" t="s">
        <v>1754</v>
      </c>
      <c r="U1181" t="str">
        <f>VLOOKUP(T1181,Cleaning_title!$A$1:$B$20,2,)</f>
        <v>Mr</v>
      </c>
      <c r="V1181" t="str">
        <f t="shared" si="132"/>
        <v xml:space="preserve">xxx </v>
      </c>
      <c r="W1181" t="str">
        <f t="shared" si="133"/>
        <v xml:space="preserve">xxx </v>
      </c>
      <c r="X1181" t="str">
        <f>VLOOKUP(W1181,Cleaned_Ticket!$L$1:$M$37,2,FALSE)</f>
        <v xml:space="preserve">xxx </v>
      </c>
    </row>
    <row r="1182" spans="1:24" x14ac:dyDescent="0.2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27"/>
        <v>C</v>
      </c>
      <c r="N1182">
        <f>IF(J1182="",MEDIAN(Fare),J1182)</f>
        <v>7.2291999999999996</v>
      </c>
      <c r="O1182" s="4">
        <f>IF(F1182="",SUMIFS(Ave_Age,Pclass_Age,C1182,Sex_Age,E1182),F1182)</f>
        <v>25.962263610315187</v>
      </c>
      <c r="P1182">
        <f t="shared" si="128"/>
        <v>1</v>
      </c>
      <c r="Q1182" t="str">
        <f t="shared" si="129"/>
        <v>F</v>
      </c>
      <c r="R1182">
        <f t="shared" si="130"/>
        <v>1</v>
      </c>
      <c r="S1182">
        <f t="shared" si="131"/>
        <v>1</v>
      </c>
      <c r="T1182" t="s">
        <v>1754</v>
      </c>
      <c r="U1182" t="str">
        <f>VLOOKUP(T1182,Cleaning_title!$A$1:$B$20,2,)</f>
        <v>Mr</v>
      </c>
      <c r="V1182" t="str">
        <f t="shared" si="132"/>
        <v xml:space="preserve">xxx </v>
      </c>
      <c r="W1182" t="str">
        <f t="shared" si="133"/>
        <v xml:space="preserve">xxx </v>
      </c>
      <c r="X1182" t="str">
        <f>VLOOKUP(W1182,Cleaned_Ticket!$L$1:$M$37,2,FALSE)</f>
        <v xml:space="preserve">xxx </v>
      </c>
    </row>
    <row r="1183" spans="1:24" x14ac:dyDescent="0.2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27"/>
        <v>S</v>
      </c>
      <c r="N1183">
        <f>IF(J1183="",MEDIAN(Fare),J1183)</f>
        <v>8.0500000000000007</v>
      </c>
      <c r="O1183" s="4">
        <f>IF(F1183="",SUMIFS(Ave_Age,Pclass_Age,C1183,Sex_Age,E1183),F1183)</f>
        <v>25.962263610315187</v>
      </c>
      <c r="P1183">
        <f t="shared" si="128"/>
        <v>1</v>
      </c>
      <c r="Q1183" t="str">
        <f t="shared" si="129"/>
        <v>M</v>
      </c>
      <c r="R1183">
        <f t="shared" si="130"/>
        <v>1</v>
      </c>
      <c r="S1183">
        <f t="shared" si="131"/>
        <v>1</v>
      </c>
      <c r="T1183" t="s">
        <v>1754</v>
      </c>
      <c r="U1183" t="str">
        <f>VLOOKUP(T1183,Cleaning_title!$A$1:$B$20,2,)</f>
        <v>Mr</v>
      </c>
      <c r="V1183" t="str">
        <f t="shared" si="132"/>
        <v>A5 1478</v>
      </c>
      <c r="W1183" t="str">
        <f t="shared" si="133"/>
        <v xml:space="preserve">A5 </v>
      </c>
      <c r="X1183" t="str">
        <f>VLOOKUP(W1183,Cleaned_Ticket!$L$1:$M$37,2,FALSE)</f>
        <v xml:space="preserve">A5 </v>
      </c>
    </row>
    <row r="1184" spans="1:24" x14ac:dyDescent="0.2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27"/>
        <v>S</v>
      </c>
      <c r="N1184">
        <f>IF(J1184="",MEDIAN(Fare),J1184)</f>
        <v>39.6</v>
      </c>
      <c r="O1184" s="4">
        <f>IF(F1184="",SUMIFS(Ave_Age,Pclass_Age,C1184,Sex_Age,E1184),F1184)</f>
        <v>41.029271523178807</v>
      </c>
      <c r="P1184">
        <f t="shared" si="128"/>
        <v>1</v>
      </c>
      <c r="Q1184" t="str">
        <f t="shared" si="129"/>
        <v>M</v>
      </c>
      <c r="R1184">
        <f t="shared" si="130"/>
        <v>1</v>
      </c>
      <c r="S1184">
        <f t="shared" si="131"/>
        <v>1</v>
      </c>
      <c r="T1184" t="s">
        <v>1754</v>
      </c>
      <c r="U1184" t="str">
        <f>VLOOKUP(T1184,Cleaning_title!$A$1:$B$20,2,)</f>
        <v>Mr</v>
      </c>
      <c r="V1184" t="str">
        <f t="shared" si="132"/>
        <v>PC 17607</v>
      </c>
      <c r="W1184" t="str">
        <f t="shared" si="133"/>
        <v xml:space="preserve">PC </v>
      </c>
      <c r="X1184" t="str">
        <f>VLOOKUP(W1184,Cleaned_Ticket!$L$1:$M$37,2,FALSE)</f>
        <v xml:space="preserve">PC </v>
      </c>
    </row>
    <row r="1185" spans="1:24" x14ac:dyDescent="0.2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27"/>
        <v>Q</v>
      </c>
      <c r="N1185">
        <f>IF(J1185="",MEDIAN(Fare),J1185)</f>
        <v>6.95</v>
      </c>
      <c r="O1185" s="4">
        <f>IF(F1185="",SUMIFS(Ave_Age,Pclass_Age,C1185,Sex_Age,E1185),F1185)</f>
        <v>30</v>
      </c>
      <c r="P1185">
        <f t="shared" si="128"/>
        <v>0</v>
      </c>
      <c r="Q1185" t="str">
        <f t="shared" si="129"/>
        <v>M</v>
      </c>
      <c r="R1185">
        <f t="shared" si="130"/>
        <v>1</v>
      </c>
      <c r="S1185">
        <f t="shared" si="131"/>
        <v>1</v>
      </c>
      <c r="T1185" t="s">
        <v>1756</v>
      </c>
      <c r="U1185" t="str">
        <f>VLOOKUP(T1185,Cleaning_title!$A$1:$B$20,2,)</f>
        <v>Miss</v>
      </c>
      <c r="V1185" t="str">
        <f t="shared" si="132"/>
        <v xml:space="preserve">xxx </v>
      </c>
      <c r="W1185" t="str">
        <f t="shared" si="133"/>
        <v xml:space="preserve">xxx </v>
      </c>
      <c r="X1185" t="str">
        <f>VLOOKUP(W1185,Cleaned_Ticket!$L$1:$M$37,2,FALSE)</f>
        <v xml:space="preserve">xxx </v>
      </c>
    </row>
    <row r="1186" spans="1:24" x14ac:dyDescent="0.2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27"/>
        <v>C</v>
      </c>
      <c r="N1186">
        <f>IF(J1186="",MEDIAN(Fare),J1186)</f>
        <v>7.2291999999999996</v>
      </c>
      <c r="O1186" s="4">
        <f>IF(F1186="",SUMIFS(Ave_Age,Pclass_Age,C1186,Sex_Age,E1186),F1186)</f>
        <v>25.962263610315187</v>
      </c>
      <c r="P1186">
        <f t="shared" si="128"/>
        <v>1</v>
      </c>
      <c r="Q1186" t="str">
        <f t="shared" si="129"/>
        <v>M</v>
      </c>
      <c r="R1186">
        <f t="shared" si="130"/>
        <v>1</v>
      </c>
      <c r="S1186">
        <f t="shared" si="131"/>
        <v>1</v>
      </c>
      <c r="T1186" t="s">
        <v>1754</v>
      </c>
      <c r="U1186" t="str">
        <f>VLOOKUP(T1186,Cleaning_title!$A$1:$B$20,2,)</f>
        <v>Mr</v>
      </c>
      <c r="V1186" t="str">
        <f t="shared" si="132"/>
        <v xml:space="preserve">xxx </v>
      </c>
      <c r="W1186" t="str">
        <f t="shared" si="133"/>
        <v xml:space="preserve">xxx </v>
      </c>
      <c r="X1186" t="str">
        <f>VLOOKUP(W1186,Cleaned_Ticket!$L$1:$M$37,2,FALSE)</f>
        <v xml:space="preserve">xxx </v>
      </c>
    </row>
    <row r="1187" spans="1:24" x14ac:dyDescent="0.2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27"/>
        <v>S</v>
      </c>
      <c r="N1187">
        <f>IF(J1187="",MEDIAN(Fare),J1187)</f>
        <v>81.8583</v>
      </c>
      <c r="O1187" s="4">
        <f>IF(F1187="",SUMIFS(Ave_Age,Pclass_Age,C1187,Sex_Age,E1187),F1187)</f>
        <v>53</v>
      </c>
      <c r="P1187">
        <f t="shared" si="128"/>
        <v>1</v>
      </c>
      <c r="Q1187" t="str">
        <f t="shared" si="129"/>
        <v>A</v>
      </c>
      <c r="R1187">
        <f t="shared" si="130"/>
        <v>3</v>
      </c>
      <c r="S1187">
        <f t="shared" si="131"/>
        <v>0</v>
      </c>
      <c r="T1187" t="s">
        <v>1760</v>
      </c>
      <c r="U1187" t="str">
        <f>VLOOKUP(T1187,Cleaning_title!$A$1:$B$20,2,)</f>
        <v>Royalty</v>
      </c>
      <c r="V1187" t="str">
        <f t="shared" si="132"/>
        <v xml:space="preserve">xxx </v>
      </c>
      <c r="W1187" t="str">
        <f t="shared" si="133"/>
        <v xml:space="preserve">xxx </v>
      </c>
      <c r="X1187" t="str">
        <f>VLOOKUP(W1187,Cleaned_Ticket!$L$1:$M$37,2,FALSE)</f>
        <v xml:space="preserve">xxx </v>
      </c>
    </row>
    <row r="1188" spans="1:24" x14ac:dyDescent="0.2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27"/>
        <v>S</v>
      </c>
      <c r="N1188">
        <f>IF(J1188="",MEDIAN(Fare),J1188)</f>
        <v>9.5</v>
      </c>
      <c r="O1188" s="4">
        <f>IF(F1188="",SUMIFS(Ave_Age,Pclass_Age,C1188,Sex_Age,E1188),F1188)</f>
        <v>36</v>
      </c>
      <c r="P1188">
        <f t="shared" si="128"/>
        <v>1</v>
      </c>
      <c r="Q1188" t="str">
        <f t="shared" si="129"/>
        <v>M</v>
      </c>
      <c r="R1188">
        <f t="shared" si="130"/>
        <v>1</v>
      </c>
      <c r="S1188">
        <f t="shared" si="131"/>
        <v>1</v>
      </c>
      <c r="T1188" t="s">
        <v>1754</v>
      </c>
      <c r="U1188" t="str">
        <f>VLOOKUP(T1188,Cleaning_title!$A$1:$B$20,2,)</f>
        <v>Mr</v>
      </c>
      <c r="V1188" t="str">
        <f t="shared" si="132"/>
        <v xml:space="preserve">xxx </v>
      </c>
      <c r="W1188" t="str">
        <f t="shared" si="133"/>
        <v xml:space="preserve">xxx </v>
      </c>
      <c r="X1188" t="str">
        <f>VLOOKUP(W1188,Cleaned_Ticket!$L$1:$M$37,2,FALSE)</f>
        <v xml:space="preserve">xxx </v>
      </c>
    </row>
    <row r="1189" spans="1:24" x14ac:dyDescent="0.2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27"/>
        <v>S</v>
      </c>
      <c r="N1189">
        <f>IF(J1189="",MEDIAN(Fare),J1189)</f>
        <v>7.8958000000000004</v>
      </c>
      <c r="O1189" s="4">
        <f>IF(F1189="",SUMIFS(Ave_Age,Pclass_Age,C1189,Sex_Age,E1189),F1189)</f>
        <v>26</v>
      </c>
      <c r="P1189">
        <f t="shared" si="128"/>
        <v>1</v>
      </c>
      <c r="Q1189" t="str">
        <f t="shared" si="129"/>
        <v>M</v>
      </c>
      <c r="R1189">
        <f t="shared" si="130"/>
        <v>1</v>
      </c>
      <c r="S1189">
        <f t="shared" si="131"/>
        <v>1</v>
      </c>
      <c r="T1189" t="s">
        <v>1754</v>
      </c>
      <c r="U1189" t="str">
        <f>VLOOKUP(T1189,Cleaning_title!$A$1:$B$20,2,)</f>
        <v>Mr</v>
      </c>
      <c r="V1189" t="str">
        <f t="shared" si="132"/>
        <v xml:space="preserve">xxx </v>
      </c>
      <c r="W1189" t="str">
        <f t="shared" si="133"/>
        <v xml:space="preserve">xxx </v>
      </c>
      <c r="X1189" t="str">
        <f>VLOOKUP(W1189,Cleaned_Ticket!$L$1:$M$37,2,FALSE)</f>
        <v xml:space="preserve">xxx </v>
      </c>
    </row>
    <row r="1190" spans="1:24" x14ac:dyDescent="0.2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27"/>
        <v>C</v>
      </c>
      <c r="N1190">
        <f>IF(J1190="",MEDIAN(Fare),J1190)</f>
        <v>41.5792</v>
      </c>
      <c r="O1190" s="4">
        <f>IF(F1190="",SUMIFS(Ave_Age,Pclass_Age,C1190,Sex_Age,E1190),F1190)</f>
        <v>1</v>
      </c>
      <c r="P1190">
        <f t="shared" si="128"/>
        <v>0</v>
      </c>
      <c r="Q1190" t="str">
        <f t="shared" si="129"/>
        <v>M</v>
      </c>
      <c r="R1190">
        <f t="shared" si="130"/>
        <v>4</v>
      </c>
      <c r="S1190">
        <f t="shared" si="131"/>
        <v>0</v>
      </c>
      <c r="T1190" t="s">
        <v>1756</v>
      </c>
      <c r="U1190" t="str">
        <f>VLOOKUP(T1190,Cleaning_title!$A$1:$B$20,2,)</f>
        <v>Miss</v>
      </c>
      <c r="V1190" t="str">
        <f t="shared" si="132"/>
        <v>SCParis 2123</v>
      </c>
      <c r="W1190" t="str">
        <f t="shared" si="133"/>
        <v xml:space="preserve">SCParis </v>
      </c>
      <c r="X1190" t="str">
        <f>VLOOKUP(W1190,Cleaned_Ticket!$L$1:$M$37,2,FALSE)</f>
        <v xml:space="preserve">SCParis </v>
      </c>
    </row>
    <row r="1191" spans="1:24" x14ac:dyDescent="0.2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27"/>
        <v>C</v>
      </c>
      <c r="N1191">
        <f>IF(J1191="",MEDIAN(Fare),J1191)</f>
        <v>21.679200000000002</v>
      </c>
      <c r="O1191" s="4">
        <f>IF(F1191="",SUMIFS(Ave_Age,Pclass_Age,C1191,Sex_Age,E1191),F1191)</f>
        <v>25.962263610315187</v>
      </c>
      <c r="P1191">
        <f t="shared" si="128"/>
        <v>1</v>
      </c>
      <c r="Q1191" t="str">
        <f t="shared" si="129"/>
        <v>M</v>
      </c>
      <c r="R1191">
        <f t="shared" si="130"/>
        <v>3</v>
      </c>
      <c r="S1191">
        <f t="shared" si="131"/>
        <v>0</v>
      </c>
      <c r="T1191" t="s">
        <v>1754</v>
      </c>
      <c r="U1191" t="str">
        <f>VLOOKUP(T1191,Cleaning_title!$A$1:$B$20,2,)</f>
        <v>Mr</v>
      </c>
      <c r="V1191" t="str">
        <f t="shared" si="132"/>
        <v xml:space="preserve">xxx </v>
      </c>
      <c r="W1191" t="str">
        <f t="shared" si="133"/>
        <v xml:space="preserve">xxx </v>
      </c>
      <c r="X1191" t="str">
        <f>VLOOKUP(W1191,Cleaned_Ticket!$L$1:$M$37,2,FALSE)</f>
        <v xml:space="preserve">xxx </v>
      </c>
    </row>
    <row r="1192" spans="1:24" x14ac:dyDescent="0.2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27"/>
        <v>S</v>
      </c>
      <c r="N1192">
        <f>IF(J1192="",MEDIAN(Fare),J1192)</f>
        <v>45.5</v>
      </c>
      <c r="O1192" s="4">
        <f>IF(F1192="",SUMIFS(Ave_Age,Pclass_Age,C1192,Sex_Age,E1192),F1192)</f>
        <v>30</v>
      </c>
      <c r="P1192">
        <f t="shared" si="128"/>
        <v>1</v>
      </c>
      <c r="Q1192" t="str">
        <f t="shared" si="129"/>
        <v>M</v>
      </c>
      <c r="R1192">
        <f t="shared" si="130"/>
        <v>1</v>
      </c>
      <c r="S1192">
        <f t="shared" si="131"/>
        <v>1</v>
      </c>
      <c r="T1192" t="s">
        <v>1754</v>
      </c>
      <c r="U1192" t="str">
        <f>VLOOKUP(T1192,Cleaning_title!$A$1:$B$20,2,)</f>
        <v>Mr</v>
      </c>
      <c r="V1192" t="str">
        <f t="shared" si="132"/>
        <v xml:space="preserve">xxx </v>
      </c>
      <c r="W1192" t="str">
        <f t="shared" si="133"/>
        <v xml:space="preserve">xxx </v>
      </c>
      <c r="X1192" t="str">
        <f>VLOOKUP(W1192,Cleaned_Ticket!$L$1:$M$37,2,FALSE)</f>
        <v xml:space="preserve">xxx </v>
      </c>
    </row>
    <row r="1193" spans="1:24" x14ac:dyDescent="0.2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27"/>
        <v>S</v>
      </c>
      <c r="N1193">
        <f>IF(J1193="",MEDIAN(Fare),J1193)</f>
        <v>7.8541999999999996</v>
      </c>
      <c r="O1193" s="4">
        <f>IF(F1193="",SUMIFS(Ave_Age,Pclass_Age,C1193,Sex_Age,E1193),F1193)</f>
        <v>29</v>
      </c>
      <c r="P1193">
        <f t="shared" si="128"/>
        <v>1</v>
      </c>
      <c r="Q1193" t="str">
        <f t="shared" si="129"/>
        <v>M</v>
      </c>
      <c r="R1193">
        <f t="shared" si="130"/>
        <v>1</v>
      </c>
      <c r="S1193">
        <f t="shared" si="131"/>
        <v>1</v>
      </c>
      <c r="T1193" t="s">
        <v>1754</v>
      </c>
      <c r="U1193" t="str">
        <f>VLOOKUP(T1193,Cleaning_title!$A$1:$B$20,2,)</f>
        <v>Mr</v>
      </c>
      <c r="V1193" t="str">
        <f t="shared" si="132"/>
        <v xml:space="preserve">xxx </v>
      </c>
      <c r="W1193" t="str">
        <f t="shared" si="133"/>
        <v xml:space="preserve">xxx </v>
      </c>
      <c r="X1193" t="str">
        <f>VLOOKUP(W1193,Cleaned_Ticket!$L$1:$M$37,2,FALSE)</f>
        <v xml:space="preserve">xxx </v>
      </c>
    </row>
    <row r="1194" spans="1:24" x14ac:dyDescent="0.2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27"/>
        <v>S</v>
      </c>
      <c r="N1194">
        <f>IF(J1194="",MEDIAN(Fare),J1194)</f>
        <v>7.7750000000000004</v>
      </c>
      <c r="O1194" s="4">
        <f>IF(F1194="",SUMIFS(Ave_Age,Pclass_Age,C1194,Sex_Age,E1194),F1194)</f>
        <v>32</v>
      </c>
      <c r="P1194">
        <f t="shared" si="128"/>
        <v>1</v>
      </c>
      <c r="Q1194" t="str">
        <f t="shared" si="129"/>
        <v>M</v>
      </c>
      <c r="R1194">
        <f t="shared" si="130"/>
        <v>1</v>
      </c>
      <c r="S1194">
        <f t="shared" si="131"/>
        <v>1</v>
      </c>
      <c r="T1194" t="s">
        <v>1754</v>
      </c>
      <c r="U1194" t="str">
        <f>VLOOKUP(T1194,Cleaning_title!$A$1:$B$20,2,)</f>
        <v>Mr</v>
      </c>
      <c r="V1194" t="str">
        <f t="shared" si="132"/>
        <v xml:space="preserve">xxx </v>
      </c>
      <c r="W1194" t="str">
        <f t="shared" si="133"/>
        <v xml:space="preserve">xxx </v>
      </c>
      <c r="X1194" t="str">
        <f>VLOOKUP(W1194,Cleaned_Ticket!$L$1:$M$37,2,FALSE)</f>
        <v xml:space="preserve">xxx </v>
      </c>
    </row>
    <row r="1195" spans="1:24" x14ac:dyDescent="0.2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27"/>
        <v>C</v>
      </c>
      <c r="N1195">
        <f>IF(J1195="",MEDIAN(Fare),J1195)</f>
        <v>15.0458</v>
      </c>
      <c r="O1195" s="4">
        <f>IF(F1195="",SUMIFS(Ave_Age,Pclass_Age,C1195,Sex_Age,E1195),F1195)</f>
        <v>30.815379746835443</v>
      </c>
      <c r="P1195">
        <f t="shared" si="128"/>
        <v>1</v>
      </c>
      <c r="Q1195" t="str">
        <f t="shared" si="129"/>
        <v>D</v>
      </c>
      <c r="R1195">
        <f t="shared" si="130"/>
        <v>1</v>
      </c>
      <c r="S1195">
        <f t="shared" si="131"/>
        <v>1</v>
      </c>
      <c r="T1195" t="s">
        <v>1754</v>
      </c>
      <c r="U1195" t="str">
        <f>VLOOKUP(T1195,Cleaning_title!$A$1:$B$20,2,)</f>
        <v>Mr</v>
      </c>
      <c r="V1195" t="str">
        <f t="shared" si="132"/>
        <v xml:space="preserve">xxx </v>
      </c>
      <c r="W1195" t="str">
        <f t="shared" si="133"/>
        <v xml:space="preserve">xxx </v>
      </c>
      <c r="X1195" t="str">
        <f>VLOOKUP(W1195,Cleaned_Ticket!$L$1:$M$37,2,FALSE)</f>
        <v xml:space="preserve">xxx </v>
      </c>
    </row>
    <row r="1196" spans="1:24" x14ac:dyDescent="0.2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27"/>
        <v>S</v>
      </c>
      <c r="N1196">
        <f>IF(J1196="",MEDIAN(Fare),J1196)</f>
        <v>21</v>
      </c>
      <c r="O1196" s="4">
        <f>IF(F1196="",SUMIFS(Ave_Age,Pclass_Age,C1196,Sex_Age,E1196),F1196)</f>
        <v>43</v>
      </c>
      <c r="P1196">
        <f t="shared" si="128"/>
        <v>1</v>
      </c>
      <c r="Q1196" t="str">
        <f t="shared" si="129"/>
        <v>M</v>
      </c>
      <c r="R1196">
        <f t="shared" si="130"/>
        <v>2</v>
      </c>
      <c r="S1196">
        <f t="shared" si="131"/>
        <v>0</v>
      </c>
      <c r="T1196" t="s">
        <v>1754</v>
      </c>
      <c r="U1196" t="str">
        <f>VLOOKUP(T1196,Cleaning_title!$A$1:$B$20,2,)</f>
        <v>Mr</v>
      </c>
      <c r="V1196" t="str">
        <f t="shared" si="132"/>
        <v>SOPP 2</v>
      </c>
      <c r="W1196" t="str">
        <f t="shared" si="133"/>
        <v xml:space="preserve">SOPP </v>
      </c>
      <c r="X1196" t="str">
        <f>VLOOKUP(W1196,Cleaned_Ticket!$L$1:$M$37,2,FALSE)</f>
        <v xml:space="preserve">SOPP </v>
      </c>
    </row>
    <row r="1197" spans="1:24" x14ac:dyDescent="0.2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27"/>
        <v>S</v>
      </c>
      <c r="N1197">
        <f>IF(J1197="",MEDIAN(Fare),J1197)</f>
        <v>8.6624999999999996</v>
      </c>
      <c r="O1197" s="4">
        <f>IF(F1197="",SUMIFS(Ave_Age,Pclass_Age,C1197,Sex_Age,E1197),F1197)</f>
        <v>24</v>
      </c>
      <c r="P1197">
        <f t="shared" si="128"/>
        <v>1</v>
      </c>
      <c r="Q1197" t="str">
        <f t="shared" si="129"/>
        <v>M</v>
      </c>
      <c r="R1197">
        <f t="shared" si="130"/>
        <v>1</v>
      </c>
      <c r="S1197">
        <f t="shared" si="131"/>
        <v>1</v>
      </c>
      <c r="T1197" t="s">
        <v>1754</v>
      </c>
      <c r="U1197" t="str">
        <f>VLOOKUP(T1197,Cleaning_title!$A$1:$B$20,2,)</f>
        <v>Mr</v>
      </c>
      <c r="V1197" t="str">
        <f t="shared" si="132"/>
        <v xml:space="preserve">xxx </v>
      </c>
      <c r="W1197" t="str">
        <f t="shared" si="133"/>
        <v xml:space="preserve">xxx </v>
      </c>
      <c r="X1197" t="str">
        <f>VLOOKUP(W1197,Cleaned_Ticket!$L$1:$M$37,2,FALSE)</f>
        <v xml:space="preserve">xxx </v>
      </c>
    </row>
    <row r="1198" spans="1:24" x14ac:dyDescent="0.2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27"/>
        <v>Q</v>
      </c>
      <c r="N1198">
        <f>IF(J1198="",MEDIAN(Fare),J1198)</f>
        <v>7.75</v>
      </c>
      <c r="O1198" s="4">
        <f>IF(F1198="",SUMIFS(Ave_Age,Pclass_Age,C1198,Sex_Age,E1198),F1198)</f>
        <v>22.185328947368422</v>
      </c>
      <c r="P1198">
        <f t="shared" si="128"/>
        <v>0</v>
      </c>
      <c r="Q1198" t="str">
        <f t="shared" si="129"/>
        <v>M</v>
      </c>
      <c r="R1198">
        <f t="shared" si="130"/>
        <v>1</v>
      </c>
      <c r="S1198">
        <f t="shared" si="131"/>
        <v>1</v>
      </c>
      <c r="T1198" t="s">
        <v>1756</v>
      </c>
      <c r="U1198" t="str">
        <f>VLOOKUP(T1198,Cleaning_title!$A$1:$B$20,2,)</f>
        <v>Miss</v>
      </c>
      <c r="V1198" t="str">
        <f t="shared" si="132"/>
        <v xml:space="preserve">xxx </v>
      </c>
      <c r="W1198" t="str">
        <f t="shared" si="133"/>
        <v xml:space="preserve">xxx </v>
      </c>
      <c r="X1198" t="str">
        <f>VLOOKUP(W1198,Cleaned_Ticket!$L$1:$M$37,2,FALSE)</f>
        <v xml:space="preserve">xxx </v>
      </c>
    </row>
    <row r="1199" spans="1:24" x14ac:dyDescent="0.2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27"/>
        <v>S</v>
      </c>
      <c r="N1199">
        <f>IF(J1199="",MEDIAN(Fare),J1199)</f>
        <v>26.55</v>
      </c>
      <c r="O1199" s="4">
        <f>IF(F1199="",SUMIFS(Ave_Age,Pclass_Age,C1199,Sex_Age,E1199),F1199)</f>
        <v>64</v>
      </c>
      <c r="P1199">
        <f t="shared" si="128"/>
        <v>0</v>
      </c>
      <c r="Q1199" t="str">
        <f t="shared" si="129"/>
        <v>B</v>
      </c>
      <c r="R1199">
        <f t="shared" si="130"/>
        <v>3</v>
      </c>
      <c r="S1199">
        <f t="shared" si="131"/>
        <v>0</v>
      </c>
      <c r="T1199" t="s">
        <v>1755</v>
      </c>
      <c r="U1199" t="str">
        <f>VLOOKUP(T1199,Cleaning_title!$A$1:$B$20,2,)</f>
        <v>Mrs</v>
      </c>
      <c r="V1199" t="str">
        <f t="shared" si="132"/>
        <v xml:space="preserve">xxx </v>
      </c>
      <c r="W1199" t="str">
        <f t="shared" si="133"/>
        <v xml:space="preserve">xxx </v>
      </c>
      <c r="X1199" t="str">
        <f>VLOOKUP(W1199,Cleaned_Ticket!$L$1:$M$37,2,FALSE)</f>
        <v xml:space="preserve">xxx </v>
      </c>
    </row>
    <row r="1200" spans="1:24" x14ac:dyDescent="0.2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27"/>
        <v>S</v>
      </c>
      <c r="N1200">
        <f>IF(J1200="",MEDIAN(Fare),J1200)</f>
        <v>151.55000000000001</v>
      </c>
      <c r="O1200" s="4">
        <f>IF(F1200="",SUMIFS(Ave_Age,Pclass_Age,C1200,Sex_Age,E1200),F1200)</f>
        <v>30</v>
      </c>
      <c r="P1200">
        <f t="shared" si="128"/>
        <v>1</v>
      </c>
      <c r="Q1200" t="str">
        <f t="shared" si="129"/>
        <v>C</v>
      </c>
      <c r="R1200">
        <f t="shared" si="130"/>
        <v>4</v>
      </c>
      <c r="S1200">
        <f t="shared" si="131"/>
        <v>0</v>
      </c>
      <c r="T1200" t="s">
        <v>1754</v>
      </c>
      <c r="U1200" t="str">
        <f>VLOOKUP(T1200,Cleaning_title!$A$1:$B$20,2,)</f>
        <v>Mr</v>
      </c>
      <c r="V1200" t="str">
        <f t="shared" si="132"/>
        <v xml:space="preserve">xxx </v>
      </c>
      <c r="W1200" t="str">
        <f t="shared" si="133"/>
        <v xml:space="preserve">xxx </v>
      </c>
      <c r="X1200" t="str">
        <f>VLOOKUP(W1200,Cleaned_Ticket!$L$1:$M$37,2,FALSE)</f>
        <v xml:space="preserve">xxx </v>
      </c>
    </row>
    <row r="1201" spans="1:24" x14ac:dyDescent="0.2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27"/>
        <v>S</v>
      </c>
      <c r="N1201">
        <f>IF(J1201="",MEDIAN(Fare),J1201)</f>
        <v>9.35</v>
      </c>
      <c r="O1201" s="4">
        <f>IF(F1201="",SUMIFS(Ave_Age,Pclass_Age,C1201,Sex_Age,E1201),F1201)</f>
        <v>0.83</v>
      </c>
      <c r="P1201">
        <f t="shared" si="128"/>
        <v>1</v>
      </c>
      <c r="Q1201" t="str">
        <f t="shared" si="129"/>
        <v>M</v>
      </c>
      <c r="R1201">
        <f t="shared" si="130"/>
        <v>2</v>
      </c>
      <c r="S1201">
        <f t="shared" si="131"/>
        <v>0</v>
      </c>
      <c r="T1201" t="s">
        <v>1757</v>
      </c>
      <c r="U1201" t="str">
        <f>VLOOKUP(T1201,Cleaning_title!$A$1:$B$20,2,)</f>
        <v>Master</v>
      </c>
      <c r="V1201" t="str">
        <f t="shared" si="132"/>
        <v xml:space="preserve">xxx </v>
      </c>
      <c r="W1201" t="str">
        <f t="shared" si="133"/>
        <v xml:space="preserve">xxx </v>
      </c>
      <c r="X1201" t="str">
        <f>VLOOKUP(W1201,Cleaned_Ticket!$L$1:$M$37,2,FALSE)</f>
        <v xml:space="preserve">xxx </v>
      </c>
    </row>
    <row r="1202" spans="1:24" x14ac:dyDescent="0.2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27"/>
        <v>S</v>
      </c>
      <c r="N1202">
        <f>IF(J1202="",MEDIAN(Fare),J1202)</f>
        <v>93.5</v>
      </c>
      <c r="O1202" s="4">
        <f>IF(F1202="",SUMIFS(Ave_Age,Pclass_Age,C1202,Sex_Age,E1202),F1202)</f>
        <v>55</v>
      </c>
      <c r="P1202">
        <f t="shared" si="128"/>
        <v>1</v>
      </c>
      <c r="Q1202" t="str">
        <f t="shared" si="129"/>
        <v>B</v>
      </c>
      <c r="R1202">
        <f t="shared" si="130"/>
        <v>3</v>
      </c>
      <c r="S1202">
        <f t="shared" si="131"/>
        <v>0</v>
      </c>
      <c r="T1202" t="s">
        <v>1754</v>
      </c>
      <c r="U1202" t="str">
        <f>VLOOKUP(T1202,Cleaning_title!$A$1:$B$20,2,)</f>
        <v>Mr</v>
      </c>
      <c r="V1202" t="str">
        <f t="shared" si="132"/>
        <v xml:space="preserve">xxx </v>
      </c>
      <c r="W1202" t="str">
        <f t="shared" si="133"/>
        <v xml:space="preserve">xxx </v>
      </c>
      <c r="X1202" t="str">
        <f>VLOOKUP(W1202,Cleaned_Ticket!$L$1:$M$37,2,FALSE)</f>
        <v xml:space="preserve">xxx </v>
      </c>
    </row>
    <row r="1203" spans="1:24" x14ac:dyDescent="0.2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27"/>
        <v>S</v>
      </c>
      <c r="N1203">
        <f>IF(J1203="",MEDIAN(Fare),J1203)</f>
        <v>14.1083</v>
      </c>
      <c r="O1203" s="4">
        <f>IF(F1203="",SUMIFS(Ave_Age,Pclass_Age,C1203,Sex_Age,E1203),F1203)</f>
        <v>45</v>
      </c>
      <c r="P1203">
        <f t="shared" si="128"/>
        <v>0</v>
      </c>
      <c r="Q1203" t="str">
        <f t="shared" si="129"/>
        <v>M</v>
      </c>
      <c r="R1203">
        <f t="shared" si="130"/>
        <v>2</v>
      </c>
      <c r="S1203">
        <f t="shared" si="131"/>
        <v>0</v>
      </c>
      <c r="T1203" t="s">
        <v>1755</v>
      </c>
      <c r="U1203" t="str">
        <f>VLOOKUP(T1203,Cleaning_title!$A$1:$B$20,2,)</f>
        <v>Mrs</v>
      </c>
      <c r="V1203" t="str">
        <f t="shared" si="132"/>
        <v xml:space="preserve">xxx </v>
      </c>
      <c r="W1203" t="str">
        <f t="shared" si="133"/>
        <v xml:space="preserve">xxx </v>
      </c>
      <c r="X1203" t="str">
        <f>VLOOKUP(W1203,Cleaned_Ticket!$L$1:$M$37,2,FALSE)</f>
        <v xml:space="preserve">xxx </v>
      </c>
    </row>
    <row r="1204" spans="1:24" x14ac:dyDescent="0.2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27"/>
        <v>S</v>
      </c>
      <c r="N1204">
        <f>IF(J1204="",MEDIAN(Fare),J1204)</f>
        <v>8.6624999999999996</v>
      </c>
      <c r="O1204" s="4">
        <f>IF(F1204="",SUMIFS(Ave_Age,Pclass_Age,C1204,Sex_Age,E1204),F1204)</f>
        <v>18</v>
      </c>
      <c r="P1204">
        <f t="shared" si="128"/>
        <v>1</v>
      </c>
      <c r="Q1204" t="str">
        <f t="shared" si="129"/>
        <v>M</v>
      </c>
      <c r="R1204">
        <f t="shared" si="130"/>
        <v>1</v>
      </c>
      <c r="S1204">
        <f t="shared" si="131"/>
        <v>1</v>
      </c>
      <c r="T1204" t="s">
        <v>1754</v>
      </c>
      <c r="U1204" t="str">
        <f>VLOOKUP(T1204,Cleaning_title!$A$1:$B$20,2,)</f>
        <v>Mr</v>
      </c>
      <c r="V1204" t="str">
        <f t="shared" si="132"/>
        <v xml:space="preserve">xxx </v>
      </c>
      <c r="W1204" t="str">
        <f t="shared" si="133"/>
        <v xml:space="preserve">xxx </v>
      </c>
      <c r="X1204" t="str">
        <f>VLOOKUP(W1204,Cleaned_Ticket!$L$1:$M$37,2,FALSE)</f>
        <v xml:space="preserve">xxx </v>
      </c>
    </row>
    <row r="1205" spans="1:24" x14ac:dyDescent="0.2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27"/>
        <v>C</v>
      </c>
      <c r="N1205">
        <f>IF(J1205="",MEDIAN(Fare),J1205)</f>
        <v>7.2249999999999996</v>
      </c>
      <c r="O1205" s="4">
        <f>IF(F1205="",SUMIFS(Ave_Age,Pclass_Age,C1205,Sex_Age,E1205),F1205)</f>
        <v>22</v>
      </c>
      <c r="P1205">
        <f t="shared" si="128"/>
        <v>1</v>
      </c>
      <c r="Q1205" t="str">
        <f t="shared" si="129"/>
        <v>M</v>
      </c>
      <c r="R1205">
        <f t="shared" si="130"/>
        <v>1</v>
      </c>
      <c r="S1205">
        <f t="shared" si="131"/>
        <v>1</v>
      </c>
      <c r="T1205" t="s">
        <v>1754</v>
      </c>
      <c r="U1205" t="str">
        <f>VLOOKUP(T1205,Cleaning_title!$A$1:$B$20,2,)</f>
        <v>Mr</v>
      </c>
      <c r="V1205" t="str">
        <f t="shared" si="132"/>
        <v xml:space="preserve">xxx </v>
      </c>
      <c r="W1205" t="str">
        <f t="shared" si="133"/>
        <v xml:space="preserve">xxx </v>
      </c>
      <c r="X1205" t="str">
        <f>VLOOKUP(W1205,Cleaned_Ticket!$L$1:$M$37,2,FALSE)</f>
        <v xml:space="preserve">xxx </v>
      </c>
    </row>
    <row r="1206" spans="1:24" x14ac:dyDescent="0.2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27"/>
        <v>S</v>
      </c>
      <c r="N1206">
        <f>IF(J1206="",MEDIAN(Fare),J1206)</f>
        <v>7.5750000000000002</v>
      </c>
      <c r="O1206" s="4">
        <f>IF(F1206="",SUMIFS(Ave_Age,Pclass_Age,C1206,Sex_Age,E1206),F1206)</f>
        <v>25.962263610315187</v>
      </c>
      <c r="P1206">
        <f t="shared" si="128"/>
        <v>1</v>
      </c>
      <c r="Q1206" t="str">
        <f t="shared" si="129"/>
        <v>M</v>
      </c>
      <c r="R1206">
        <f t="shared" si="130"/>
        <v>1</v>
      </c>
      <c r="S1206">
        <f t="shared" si="131"/>
        <v>1</v>
      </c>
      <c r="T1206" t="s">
        <v>1754</v>
      </c>
      <c r="U1206" t="str">
        <f>VLOOKUP(T1206,Cleaning_title!$A$1:$B$20,2,)</f>
        <v>Mr</v>
      </c>
      <c r="V1206" t="str">
        <f t="shared" si="132"/>
        <v>LP 1588</v>
      </c>
      <c r="W1206" t="str">
        <f t="shared" si="133"/>
        <v xml:space="preserve">LP </v>
      </c>
      <c r="X1206" t="str">
        <f>VLOOKUP(W1206,Cleaned_Ticket!$L$1:$M$37,2,FALSE)</f>
        <v>Single</v>
      </c>
    </row>
    <row r="1207" spans="1:24" x14ac:dyDescent="0.2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27"/>
        <v>Q</v>
      </c>
      <c r="N1207">
        <f>IF(J1207="",MEDIAN(Fare),J1207)</f>
        <v>7.75</v>
      </c>
      <c r="O1207" s="4">
        <f>IF(F1207="",SUMIFS(Ave_Age,Pclass_Age,C1207,Sex_Age,E1207),F1207)</f>
        <v>37</v>
      </c>
      <c r="P1207">
        <f t="shared" si="128"/>
        <v>0</v>
      </c>
      <c r="Q1207" t="str">
        <f t="shared" si="129"/>
        <v>M</v>
      </c>
      <c r="R1207">
        <f t="shared" si="130"/>
        <v>1</v>
      </c>
      <c r="S1207">
        <f t="shared" si="131"/>
        <v>1</v>
      </c>
      <c r="T1207" t="s">
        <v>1756</v>
      </c>
      <c r="U1207" t="str">
        <f>VLOOKUP(T1207,Cleaning_title!$A$1:$B$20,2,)</f>
        <v>Miss</v>
      </c>
      <c r="V1207" t="str">
        <f t="shared" si="132"/>
        <v xml:space="preserve">xxx </v>
      </c>
      <c r="W1207" t="str">
        <f t="shared" si="133"/>
        <v xml:space="preserve">xxx </v>
      </c>
      <c r="X1207" t="str">
        <f>VLOOKUP(W1207,Cleaned_Ticket!$L$1:$M$37,2,FALSE)</f>
        <v xml:space="preserve">xxx </v>
      </c>
    </row>
    <row r="1208" spans="1:24" x14ac:dyDescent="0.2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27"/>
        <v>C</v>
      </c>
      <c r="N1208">
        <f>IF(J1208="",MEDIAN(Fare),J1208)</f>
        <v>135.63329999999999</v>
      </c>
      <c r="O1208" s="4">
        <f>IF(F1208="",SUMIFS(Ave_Age,Pclass_Age,C1208,Sex_Age,E1208),F1208)</f>
        <v>55</v>
      </c>
      <c r="P1208">
        <f t="shared" si="128"/>
        <v>0</v>
      </c>
      <c r="Q1208" t="str">
        <f t="shared" si="129"/>
        <v>C</v>
      </c>
      <c r="R1208">
        <f t="shared" si="130"/>
        <v>1</v>
      </c>
      <c r="S1208">
        <f t="shared" si="131"/>
        <v>1</v>
      </c>
      <c r="T1208" t="s">
        <v>1755</v>
      </c>
      <c r="U1208" t="str">
        <f>VLOOKUP(T1208,Cleaning_title!$A$1:$B$20,2,)</f>
        <v>Mrs</v>
      </c>
      <c r="V1208" t="str">
        <f t="shared" si="132"/>
        <v>PC 17760</v>
      </c>
      <c r="W1208" t="str">
        <f t="shared" si="133"/>
        <v xml:space="preserve">PC </v>
      </c>
      <c r="X1208" t="str">
        <f>VLOOKUP(W1208,Cleaned_Ticket!$L$1:$M$37,2,FALSE)</f>
        <v xml:space="preserve">PC </v>
      </c>
    </row>
    <row r="1209" spans="1:24" x14ac:dyDescent="0.2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27"/>
        <v>Q</v>
      </c>
      <c r="N1209">
        <f>IF(J1209="",MEDIAN(Fare),J1209)</f>
        <v>7.7332999999999998</v>
      </c>
      <c r="O1209" s="4">
        <f>IF(F1209="",SUMIFS(Ave_Age,Pclass_Age,C1209,Sex_Age,E1209),F1209)</f>
        <v>17</v>
      </c>
      <c r="P1209">
        <f t="shared" si="128"/>
        <v>0</v>
      </c>
      <c r="Q1209" t="str">
        <f t="shared" si="129"/>
        <v>M</v>
      </c>
      <c r="R1209">
        <f t="shared" si="130"/>
        <v>1</v>
      </c>
      <c r="S1209">
        <f t="shared" si="131"/>
        <v>1</v>
      </c>
      <c r="T1209" t="s">
        <v>1756</v>
      </c>
      <c r="U1209" t="str">
        <f>VLOOKUP(T1209,Cleaning_title!$A$1:$B$20,2,)</f>
        <v>Miss</v>
      </c>
      <c r="V1209" t="str">
        <f t="shared" si="132"/>
        <v>AQ3 30631</v>
      </c>
      <c r="W1209" t="str">
        <f t="shared" si="133"/>
        <v xml:space="preserve">AQ3 </v>
      </c>
      <c r="X1209" t="str">
        <f>VLOOKUP(W1209,Cleaned_Ticket!$L$1:$M$37,2,FALSE)</f>
        <v>Single</v>
      </c>
    </row>
    <row r="1210" spans="1:24" x14ac:dyDescent="0.2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27"/>
        <v>C</v>
      </c>
      <c r="N1210">
        <f>IF(J1210="",MEDIAN(Fare),J1210)</f>
        <v>146.52080000000001</v>
      </c>
      <c r="O1210" s="4">
        <f>IF(F1210="",SUMIFS(Ave_Age,Pclass_Age,C1210,Sex_Age,E1210),F1210)</f>
        <v>57</v>
      </c>
      <c r="P1210">
        <f t="shared" si="128"/>
        <v>1</v>
      </c>
      <c r="Q1210" t="str">
        <f t="shared" si="129"/>
        <v>B</v>
      </c>
      <c r="R1210">
        <f t="shared" si="130"/>
        <v>2</v>
      </c>
      <c r="S1210">
        <f t="shared" si="131"/>
        <v>0</v>
      </c>
      <c r="T1210" t="s">
        <v>1754</v>
      </c>
      <c r="U1210" t="str">
        <f>VLOOKUP(T1210,Cleaning_title!$A$1:$B$20,2,)</f>
        <v>Mr</v>
      </c>
      <c r="V1210" t="str">
        <f t="shared" si="132"/>
        <v>PC 17569</v>
      </c>
      <c r="W1210" t="str">
        <f t="shared" si="133"/>
        <v xml:space="preserve">PC </v>
      </c>
      <c r="X1210" t="str">
        <f>VLOOKUP(W1210,Cleaned_Ticket!$L$1:$M$37,2,FALSE)</f>
        <v xml:space="preserve">PC </v>
      </c>
    </row>
    <row r="1211" spans="1:24" x14ac:dyDescent="0.2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27"/>
        <v>S</v>
      </c>
      <c r="N1211">
        <f>IF(J1211="",MEDIAN(Fare),J1211)</f>
        <v>10.5</v>
      </c>
      <c r="O1211" s="4">
        <f>IF(F1211="",SUMIFS(Ave_Age,Pclass_Age,C1211,Sex_Age,E1211),F1211)</f>
        <v>19</v>
      </c>
      <c r="P1211">
        <f t="shared" si="128"/>
        <v>1</v>
      </c>
      <c r="Q1211" t="str">
        <f t="shared" si="129"/>
        <v>M</v>
      </c>
      <c r="R1211">
        <f t="shared" si="130"/>
        <v>1</v>
      </c>
      <c r="S1211">
        <f t="shared" si="131"/>
        <v>1</v>
      </c>
      <c r="T1211" t="s">
        <v>1754</v>
      </c>
      <c r="U1211" t="str">
        <f>VLOOKUP(T1211,Cleaning_title!$A$1:$B$20,2,)</f>
        <v>Mr</v>
      </c>
      <c r="V1211" t="str">
        <f t="shared" si="132"/>
        <v xml:space="preserve">xxx </v>
      </c>
      <c r="W1211" t="str">
        <f t="shared" si="133"/>
        <v xml:space="preserve">xxx </v>
      </c>
      <c r="X1211" t="str">
        <f>VLOOKUP(W1211,Cleaned_Ticket!$L$1:$M$37,2,FALSE)</f>
        <v xml:space="preserve">xxx </v>
      </c>
    </row>
    <row r="1212" spans="1:24" x14ac:dyDescent="0.2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27"/>
        <v>S</v>
      </c>
      <c r="N1212">
        <f>IF(J1212="",MEDIAN(Fare),J1212)</f>
        <v>7.8541999999999996</v>
      </c>
      <c r="O1212" s="4">
        <f>IF(F1212="",SUMIFS(Ave_Age,Pclass_Age,C1212,Sex_Age,E1212),F1212)</f>
        <v>27</v>
      </c>
      <c r="P1212">
        <f t="shared" si="128"/>
        <v>1</v>
      </c>
      <c r="Q1212" t="str">
        <f t="shared" si="129"/>
        <v>M</v>
      </c>
      <c r="R1212">
        <f t="shared" si="130"/>
        <v>1</v>
      </c>
      <c r="S1212">
        <f t="shared" si="131"/>
        <v>1</v>
      </c>
      <c r="T1212" t="s">
        <v>1754</v>
      </c>
      <c r="U1212" t="str">
        <f>VLOOKUP(T1212,Cleaning_title!$A$1:$B$20,2,)</f>
        <v>Mr</v>
      </c>
      <c r="V1212" t="str">
        <f t="shared" si="132"/>
        <v xml:space="preserve">xxx </v>
      </c>
      <c r="W1212" t="str">
        <f t="shared" si="133"/>
        <v xml:space="preserve">xxx </v>
      </c>
      <c r="X1212" t="str">
        <f>VLOOKUP(W1212,Cleaned_Ticket!$L$1:$M$37,2,FALSE)</f>
        <v xml:space="preserve">xxx </v>
      </c>
    </row>
    <row r="1213" spans="1:24" x14ac:dyDescent="0.2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27"/>
        <v>S</v>
      </c>
      <c r="N1213">
        <f>IF(J1213="",MEDIAN(Fare),J1213)</f>
        <v>31.5</v>
      </c>
      <c r="O1213" s="4">
        <f>IF(F1213="",SUMIFS(Ave_Age,Pclass_Age,C1213,Sex_Age,E1213),F1213)</f>
        <v>22</v>
      </c>
      <c r="P1213">
        <f t="shared" si="128"/>
        <v>1</v>
      </c>
      <c r="Q1213" t="str">
        <f t="shared" si="129"/>
        <v>M</v>
      </c>
      <c r="R1213">
        <f t="shared" si="130"/>
        <v>3</v>
      </c>
      <c r="S1213">
        <f t="shared" si="131"/>
        <v>0</v>
      </c>
      <c r="T1213" t="s">
        <v>1754</v>
      </c>
      <c r="U1213" t="str">
        <f>VLOOKUP(T1213,Cleaning_title!$A$1:$B$20,2,)</f>
        <v>Mr</v>
      </c>
      <c r="V1213" t="str">
        <f t="shared" si="132"/>
        <v>CA 31029</v>
      </c>
      <c r="W1213" t="str">
        <f t="shared" si="133"/>
        <v xml:space="preserve">CA </v>
      </c>
      <c r="X1213" t="str">
        <f>VLOOKUP(W1213,Cleaned_Ticket!$L$1:$M$37,2,FALSE)</f>
        <v xml:space="preserve">CA </v>
      </c>
    </row>
    <row r="1214" spans="1:24" x14ac:dyDescent="0.2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27"/>
        <v>S</v>
      </c>
      <c r="N1214">
        <f>IF(J1214="",MEDIAN(Fare),J1214)</f>
        <v>7.7750000000000004</v>
      </c>
      <c r="O1214" s="4">
        <f>IF(F1214="",SUMIFS(Ave_Age,Pclass_Age,C1214,Sex_Age,E1214),F1214)</f>
        <v>26</v>
      </c>
      <c r="P1214">
        <f t="shared" si="128"/>
        <v>1</v>
      </c>
      <c r="Q1214" t="str">
        <f t="shared" si="129"/>
        <v>M</v>
      </c>
      <c r="R1214">
        <f t="shared" si="130"/>
        <v>1</v>
      </c>
      <c r="S1214">
        <f t="shared" si="131"/>
        <v>1</v>
      </c>
      <c r="T1214" t="s">
        <v>1754</v>
      </c>
      <c r="U1214" t="str">
        <f>VLOOKUP(T1214,Cleaning_title!$A$1:$B$20,2,)</f>
        <v>Mr</v>
      </c>
      <c r="V1214" t="str">
        <f t="shared" si="132"/>
        <v xml:space="preserve">xxx </v>
      </c>
      <c r="W1214" t="str">
        <f t="shared" si="133"/>
        <v xml:space="preserve">xxx </v>
      </c>
      <c r="X1214" t="str">
        <f>VLOOKUP(W1214,Cleaned_Ticket!$L$1:$M$37,2,FALSE)</f>
        <v xml:space="preserve">xxx </v>
      </c>
    </row>
    <row r="1215" spans="1:24" x14ac:dyDescent="0.2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27"/>
        <v>C</v>
      </c>
      <c r="N1215">
        <f>IF(J1215="",MEDIAN(Fare),J1215)</f>
        <v>7.2291999999999996</v>
      </c>
      <c r="O1215" s="4">
        <f>IF(F1215="",SUMIFS(Ave_Age,Pclass_Age,C1215,Sex_Age,E1215),F1215)</f>
        <v>25</v>
      </c>
      <c r="P1215">
        <f t="shared" si="128"/>
        <v>1</v>
      </c>
      <c r="Q1215" t="str">
        <f t="shared" si="129"/>
        <v>F</v>
      </c>
      <c r="R1215">
        <f t="shared" si="130"/>
        <v>1</v>
      </c>
      <c r="S1215">
        <f t="shared" si="131"/>
        <v>1</v>
      </c>
      <c r="T1215" t="s">
        <v>1754</v>
      </c>
      <c r="U1215" t="str">
        <f>VLOOKUP(T1215,Cleaning_title!$A$1:$B$20,2,)</f>
        <v>Mr</v>
      </c>
      <c r="V1215" t="str">
        <f t="shared" si="132"/>
        <v xml:space="preserve">xxx </v>
      </c>
      <c r="W1215" t="str">
        <f t="shared" si="133"/>
        <v xml:space="preserve">xxx </v>
      </c>
      <c r="X1215" t="str">
        <f>VLOOKUP(W1215,Cleaned_Ticket!$L$1:$M$37,2,FALSE)</f>
        <v xml:space="preserve">xxx </v>
      </c>
    </row>
    <row r="1216" spans="1:24" x14ac:dyDescent="0.2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27"/>
        <v>S</v>
      </c>
      <c r="N1216">
        <f>IF(J1216="",MEDIAN(Fare),J1216)</f>
        <v>13</v>
      </c>
      <c r="O1216" s="4">
        <f>IF(F1216="",SUMIFS(Ave_Age,Pclass_Age,C1216,Sex_Age,E1216),F1216)</f>
        <v>26</v>
      </c>
      <c r="P1216">
        <f t="shared" si="128"/>
        <v>1</v>
      </c>
      <c r="Q1216" t="str">
        <f t="shared" si="129"/>
        <v>F</v>
      </c>
      <c r="R1216">
        <f t="shared" si="130"/>
        <v>1</v>
      </c>
      <c r="S1216">
        <f t="shared" si="131"/>
        <v>1</v>
      </c>
      <c r="T1216" t="s">
        <v>1754</v>
      </c>
      <c r="U1216" t="str">
        <f>VLOOKUP(T1216,Cleaning_title!$A$1:$B$20,2,)</f>
        <v>Mr</v>
      </c>
      <c r="V1216" t="str">
        <f t="shared" si="132"/>
        <v xml:space="preserve">xxx </v>
      </c>
      <c r="W1216" t="str">
        <f t="shared" si="133"/>
        <v xml:space="preserve">xxx </v>
      </c>
      <c r="X1216" t="str">
        <f>VLOOKUP(W1216,Cleaned_Ticket!$L$1:$M$37,2,FALSE)</f>
        <v xml:space="preserve">xxx </v>
      </c>
    </row>
    <row r="1217" spans="1:24" x14ac:dyDescent="0.2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27"/>
        <v>S</v>
      </c>
      <c r="N1217">
        <f>IF(J1217="",MEDIAN(Fare),J1217)</f>
        <v>26.55</v>
      </c>
      <c r="O1217" s="4">
        <f>IF(F1217="",SUMIFS(Ave_Age,Pclass_Age,C1217,Sex_Age,E1217),F1217)</f>
        <v>33</v>
      </c>
      <c r="P1217">
        <f t="shared" si="128"/>
        <v>1</v>
      </c>
      <c r="Q1217" t="str">
        <f t="shared" si="129"/>
        <v>M</v>
      </c>
      <c r="R1217">
        <f t="shared" si="130"/>
        <v>1</v>
      </c>
      <c r="S1217">
        <f t="shared" si="131"/>
        <v>1</v>
      </c>
      <c r="T1217" t="s">
        <v>1754</v>
      </c>
      <c r="U1217" t="str">
        <f>VLOOKUP(T1217,Cleaning_title!$A$1:$B$20,2,)</f>
        <v>Mr</v>
      </c>
      <c r="V1217" t="str">
        <f t="shared" si="132"/>
        <v xml:space="preserve">xxx </v>
      </c>
      <c r="W1217" t="str">
        <f t="shared" si="133"/>
        <v xml:space="preserve">xxx </v>
      </c>
      <c r="X1217" t="str">
        <f>VLOOKUP(W1217,Cleaned_Ticket!$L$1:$M$37,2,FALSE)</f>
        <v xml:space="preserve">xxx </v>
      </c>
    </row>
    <row r="1218" spans="1:24" x14ac:dyDescent="0.2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27"/>
        <v>S</v>
      </c>
      <c r="N1218">
        <f>IF(J1218="",MEDIAN(Fare),J1218)</f>
        <v>211.33750000000001</v>
      </c>
      <c r="O1218" s="4">
        <f>IF(F1218="",SUMIFS(Ave_Age,Pclass_Age,C1218,Sex_Age,E1218),F1218)</f>
        <v>39</v>
      </c>
      <c r="P1218">
        <f t="shared" si="128"/>
        <v>0</v>
      </c>
      <c r="Q1218" t="str">
        <f t="shared" si="129"/>
        <v>M</v>
      </c>
      <c r="R1218">
        <f t="shared" si="130"/>
        <v>1</v>
      </c>
      <c r="S1218">
        <f t="shared" si="131"/>
        <v>1</v>
      </c>
      <c r="T1218" t="s">
        <v>1756</v>
      </c>
      <c r="U1218" t="str">
        <f>VLOOKUP(T1218,Cleaning_title!$A$1:$B$20,2,)</f>
        <v>Miss</v>
      </c>
      <c r="V1218" t="str">
        <f t="shared" si="132"/>
        <v xml:space="preserve">xxx </v>
      </c>
      <c r="W1218" t="str">
        <f t="shared" si="133"/>
        <v xml:space="preserve">xxx </v>
      </c>
      <c r="X1218" t="str">
        <f>VLOOKUP(W1218,Cleaned_Ticket!$L$1:$M$37,2,FALSE)</f>
        <v xml:space="preserve">xxx </v>
      </c>
    </row>
    <row r="1219" spans="1:24" x14ac:dyDescent="0.2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27"/>
        <v>S</v>
      </c>
      <c r="N1219">
        <f>IF(J1219="",MEDIAN(Fare),J1219)</f>
        <v>7.05</v>
      </c>
      <c r="O1219" s="4">
        <f>IF(F1219="",SUMIFS(Ave_Age,Pclass_Age,C1219,Sex_Age,E1219),F1219)</f>
        <v>23</v>
      </c>
      <c r="P1219">
        <f t="shared" si="128"/>
        <v>1</v>
      </c>
      <c r="Q1219" t="str">
        <f t="shared" si="129"/>
        <v>M</v>
      </c>
      <c r="R1219">
        <f t="shared" si="130"/>
        <v>1</v>
      </c>
      <c r="S1219">
        <f t="shared" si="131"/>
        <v>1</v>
      </c>
      <c r="T1219" t="s">
        <v>1754</v>
      </c>
      <c r="U1219" t="str">
        <f>VLOOKUP(T1219,Cleaning_title!$A$1:$B$20,2,)</f>
        <v>Mr</v>
      </c>
      <c r="V1219" t="str">
        <f t="shared" si="132"/>
        <v>SOTONOQ 3101309</v>
      </c>
      <c r="W1219" t="str">
        <f t="shared" si="133"/>
        <v xml:space="preserve">SOTONOQ </v>
      </c>
      <c r="X1219" t="str">
        <f>VLOOKUP(W1219,Cleaned_Ticket!$L$1:$M$37,2,FALSE)</f>
        <v xml:space="preserve">SOTONOQ </v>
      </c>
    </row>
    <row r="1220" spans="1:24" x14ac:dyDescent="0.2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34">IF(L1220="","S",L1220)</f>
        <v>S</v>
      </c>
      <c r="N1220">
        <f>IF(J1220="",MEDIAN(Fare),J1220)</f>
        <v>39</v>
      </c>
      <c r="O1220" s="4">
        <f>IF(F1220="",SUMIFS(Ave_Age,Pclass_Age,C1220,Sex_Age,E1220),F1220)</f>
        <v>12</v>
      </c>
      <c r="P1220">
        <f t="shared" ref="P1220:P1283" si="135">IF(E1220="male",1,0)</f>
        <v>0</v>
      </c>
      <c r="Q1220" t="str">
        <f t="shared" ref="Q1220:Q1283" si="136">IF(K1220="","M",LEFT(K1220,1))</f>
        <v>F</v>
      </c>
      <c r="R1220">
        <f t="shared" ref="R1220:R1283" si="137">G1220+H1220+1</f>
        <v>4</v>
      </c>
      <c r="S1220">
        <f t="shared" ref="S1220:S1283" si="138">IF(R1220=1,1,0)</f>
        <v>0</v>
      </c>
      <c r="T1220" t="s">
        <v>1756</v>
      </c>
      <c r="U1220" t="str">
        <f>VLOOKUP(T1220,Cleaning_title!$A$1:$B$20,2,)</f>
        <v>Miss</v>
      </c>
      <c r="V1220" t="str">
        <f t="shared" ref="V1220:V1283" si="139">IF(ISNUMBER(I1220),"xxx ",SUBSTITUTE(SUBSTITUTE(I1220,"/",""),".",""))</f>
        <v xml:space="preserve">xxx </v>
      </c>
      <c r="W1220" t="str">
        <f t="shared" ref="W1220:W1283" si="140">LEFT(V1220,FIND(" ",V1220))</f>
        <v xml:space="preserve">xxx </v>
      </c>
      <c r="X1220" t="str">
        <f>VLOOKUP(W1220,Cleaned_Ticket!$L$1:$M$37,2,FALSE)</f>
        <v xml:space="preserve">xxx </v>
      </c>
    </row>
    <row r="1221" spans="1:24" x14ac:dyDescent="0.2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34"/>
        <v>C</v>
      </c>
      <c r="N1221">
        <f>IF(J1221="",MEDIAN(Fare),J1221)</f>
        <v>79.2</v>
      </c>
      <c r="O1221" s="4">
        <f>IF(F1221="",SUMIFS(Ave_Age,Pclass_Age,C1221,Sex_Age,E1221),F1221)</f>
        <v>46</v>
      </c>
      <c r="P1221">
        <f t="shared" si="135"/>
        <v>1</v>
      </c>
      <c r="Q1221" t="str">
        <f t="shared" si="136"/>
        <v>M</v>
      </c>
      <c r="R1221">
        <f t="shared" si="137"/>
        <v>1</v>
      </c>
      <c r="S1221">
        <f t="shared" si="138"/>
        <v>1</v>
      </c>
      <c r="T1221" t="s">
        <v>1754</v>
      </c>
      <c r="U1221" t="str">
        <f>VLOOKUP(T1221,Cleaning_title!$A$1:$B$20,2,)</f>
        <v>Mr</v>
      </c>
      <c r="V1221" t="str">
        <f t="shared" si="139"/>
        <v>PC 17585</v>
      </c>
      <c r="W1221" t="str">
        <f t="shared" si="140"/>
        <v xml:space="preserve">PC </v>
      </c>
      <c r="X1221" t="str">
        <f>VLOOKUP(W1221,Cleaned_Ticket!$L$1:$M$37,2,FALSE)</f>
        <v xml:space="preserve">PC </v>
      </c>
    </row>
    <row r="1222" spans="1:24" x14ac:dyDescent="0.2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34"/>
        <v>S</v>
      </c>
      <c r="N1222">
        <f>IF(J1222="",MEDIAN(Fare),J1222)</f>
        <v>26</v>
      </c>
      <c r="O1222" s="4">
        <f>IF(F1222="",SUMIFS(Ave_Age,Pclass_Age,C1222,Sex_Age,E1222),F1222)</f>
        <v>29</v>
      </c>
      <c r="P1222">
        <f t="shared" si="135"/>
        <v>1</v>
      </c>
      <c r="Q1222" t="str">
        <f t="shared" si="136"/>
        <v>M</v>
      </c>
      <c r="R1222">
        <f t="shared" si="137"/>
        <v>2</v>
      </c>
      <c r="S1222">
        <f t="shared" si="138"/>
        <v>0</v>
      </c>
      <c r="T1222" t="s">
        <v>1754</v>
      </c>
      <c r="U1222" t="str">
        <f>VLOOKUP(T1222,Cleaning_title!$A$1:$B$20,2,)</f>
        <v>Mr</v>
      </c>
      <c r="V1222" t="str">
        <f t="shared" si="139"/>
        <v xml:space="preserve">xxx </v>
      </c>
      <c r="W1222" t="str">
        <f t="shared" si="140"/>
        <v xml:space="preserve">xxx </v>
      </c>
      <c r="X1222" t="str">
        <f>VLOOKUP(W1222,Cleaned_Ticket!$L$1:$M$37,2,FALSE)</f>
        <v xml:space="preserve">xxx </v>
      </c>
    </row>
    <row r="1223" spans="1:24" x14ac:dyDescent="0.2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34"/>
        <v>S</v>
      </c>
      <c r="N1223">
        <f>IF(J1223="",MEDIAN(Fare),J1223)</f>
        <v>13</v>
      </c>
      <c r="O1223" s="4">
        <f>IF(F1223="",SUMIFS(Ave_Age,Pclass_Age,C1223,Sex_Age,E1223),F1223)</f>
        <v>21</v>
      </c>
      <c r="P1223">
        <f t="shared" si="135"/>
        <v>1</v>
      </c>
      <c r="Q1223" t="str">
        <f t="shared" si="136"/>
        <v>M</v>
      </c>
      <c r="R1223">
        <f t="shared" si="137"/>
        <v>1</v>
      </c>
      <c r="S1223">
        <f t="shared" si="138"/>
        <v>1</v>
      </c>
      <c r="T1223" t="s">
        <v>1754</v>
      </c>
      <c r="U1223" t="str">
        <f>VLOOKUP(T1223,Cleaning_title!$A$1:$B$20,2,)</f>
        <v>Mr</v>
      </c>
      <c r="V1223" t="str">
        <f t="shared" si="139"/>
        <v xml:space="preserve">xxx </v>
      </c>
      <c r="W1223" t="str">
        <f t="shared" si="140"/>
        <v xml:space="preserve">xxx </v>
      </c>
      <c r="X1223" t="str">
        <f>VLOOKUP(W1223,Cleaned_Ticket!$L$1:$M$37,2,FALSE)</f>
        <v xml:space="preserve">xxx </v>
      </c>
    </row>
    <row r="1224" spans="1:24" x14ac:dyDescent="0.2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34"/>
        <v>S</v>
      </c>
      <c r="N1224">
        <f>IF(J1224="",MEDIAN(Fare),J1224)</f>
        <v>36.75</v>
      </c>
      <c r="O1224" s="4">
        <f>IF(F1224="",SUMIFS(Ave_Age,Pclass_Age,C1224,Sex_Age,E1224),F1224)</f>
        <v>48</v>
      </c>
      <c r="P1224">
        <f t="shared" si="135"/>
        <v>0</v>
      </c>
      <c r="Q1224" t="str">
        <f t="shared" si="136"/>
        <v>M</v>
      </c>
      <c r="R1224">
        <f t="shared" si="137"/>
        <v>3</v>
      </c>
      <c r="S1224">
        <f t="shared" si="138"/>
        <v>0</v>
      </c>
      <c r="T1224" t="s">
        <v>1755</v>
      </c>
      <c r="U1224" t="str">
        <f>VLOOKUP(T1224,Cleaning_title!$A$1:$B$20,2,)</f>
        <v>Mrs</v>
      </c>
      <c r="V1224" t="str">
        <f t="shared" si="139"/>
        <v>CA 33112</v>
      </c>
      <c r="W1224" t="str">
        <f t="shared" si="140"/>
        <v xml:space="preserve">CA </v>
      </c>
      <c r="X1224" t="str">
        <f>VLOOKUP(W1224,Cleaned_Ticket!$L$1:$M$37,2,FALSE)</f>
        <v xml:space="preserve">CA </v>
      </c>
    </row>
    <row r="1225" spans="1:24" x14ac:dyDescent="0.2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34"/>
        <v>C</v>
      </c>
      <c r="N1225">
        <f>IF(J1225="",MEDIAN(Fare),J1225)</f>
        <v>29.7</v>
      </c>
      <c r="O1225" s="4">
        <f>IF(F1225="",SUMIFS(Ave_Age,Pclass_Age,C1225,Sex_Age,E1225),F1225)</f>
        <v>39</v>
      </c>
      <c r="P1225">
        <f t="shared" si="135"/>
        <v>1</v>
      </c>
      <c r="Q1225" t="str">
        <f t="shared" si="136"/>
        <v>A</v>
      </c>
      <c r="R1225">
        <f t="shared" si="137"/>
        <v>1</v>
      </c>
      <c r="S1225">
        <f t="shared" si="138"/>
        <v>1</v>
      </c>
      <c r="T1225" t="s">
        <v>1754</v>
      </c>
      <c r="U1225" t="str">
        <f>VLOOKUP(T1225,Cleaning_title!$A$1:$B$20,2,)</f>
        <v>Mr</v>
      </c>
      <c r="V1225" t="str">
        <f t="shared" si="139"/>
        <v>PC 17580</v>
      </c>
      <c r="W1225" t="str">
        <f t="shared" si="140"/>
        <v xml:space="preserve">PC </v>
      </c>
      <c r="X1225" t="str">
        <f>VLOOKUP(W1225,Cleaned_Ticket!$L$1:$M$37,2,FALSE)</f>
        <v xml:space="preserve">PC </v>
      </c>
    </row>
    <row r="1226" spans="1:24" x14ac:dyDescent="0.2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34"/>
        <v>C</v>
      </c>
      <c r="N1226">
        <f>IF(J1226="",MEDIAN(Fare),J1226)</f>
        <v>7.2249999999999996</v>
      </c>
      <c r="O1226" s="4">
        <f>IF(F1226="",SUMIFS(Ave_Age,Pclass_Age,C1226,Sex_Age,E1226),F1226)</f>
        <v>25.962263610315187</v>
      </c>
      <c r="P1226">
        <f t="shared" si="135"/>
        <v>1</v>
      </c>
      <c r="Q1226" t="str">
        <f t="shared" si="136"/>
        <v>M</v>
      </c>
      <c r="R1226">
        <f t="shared" si="137"/>
        <v>1</v>
      </c>
      <c r="S1226">
        <f t="shared" si="138"/>
        <v>1</v>
      </c>
      <c r="T1226" t="s">
        <v>1754</v>
      </c>
      <c r="U1226" t="str">
        <f>VLOOKUP(T1226,Cleaning_title!$A$1:$B$20,2,)</f>
        <v>Mr</v>
      </c>
      <c r="V1226" t="str">
        <f t="shared" si="139"/>
        <v xml:space="preserve">xxx </v>
      </c>
      <c r="W1226" t="str">
        <f t="shared" si="140"/>
        <v xml:space="preserve">xxx </v>
      </c>
      <c r="X1226" t="str">
        <f>VLOOKUP(W1226,Cleaned_Ticket!$L$1:$M$37,2,FALSE)</f>
        <v xml:space="preserve">xxx </v>
      </c>
    </row>
    <row r="1227" spans="1:24" x14ac:dyDescent="0.2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34"/>
        <v>C</v>
      </c>
      <c r="N1227">
        <f>IF(J1227="",MEDIAN(Fare),J1227)</f>
        <v>15.7417</v>
      </c>
      <c r="O1227" s="4">
        <f>IF(F1227="",SUMIFS(Ave_Age,Pclass_Age,C1227,Sex_Age,E1227),F1227)</f>
        <v>19</v>
      </c>
      <c r="P1227">
        <f t="shared" si="135"/>
        <v>0</v>
      </c>
      <c r="Q1227" t="str">
        <f t="shared" si="136"/>
        <v>M</v>
      </c>
      <c r="R1227">
        <f t="shared" si="137"/>
        <v>3</v>
      </c>
      <c r="S1227">
        <f t="shared" si="138"/>
        <v>0</v>
      </c>
      <c r="T1227" t="s">
        <v>1755</v>
      </c>
      <c r="U1227" t="str">
        <f>VLOOKUP(T1227,Cleaning_title!$A$1:$B$20,2,)</f>
        <v>Mrs</v>
      </c>
      <c r="V1227" t="str">
        <f t="shared" si="139"/>
        <v xml:space="preserve">xxx </v>
      </c>
      <c r="W1227" t="str">
        <f t="shared" si="140"/>
        <v xml:space="preserve">xxx </v>
      </c>
      <c r="X1227" t="str">
        <f>VLOOKUP(W1227,Cleaned_Ticket!$L$1:$M$37,2,FALSE)</f>
        <v xml:space="preserve">xxx </v>
      </c>
    </row>
    <row r="1228" spans="1:24" x14ac:dyDescent="0.2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34"/>
        <v>S</v>
      </c>
      <c r="N1228">
        <f>IF(J1228="",MEDIAN(Fare),J1228)</f>
        <v>7.8958000000000004</v>
      </c>
      <c r="O1228" s="4">
        <f>IF(F1228="",SUMIFS(Ave_Age,Pclass_Age,C1228,Sex_Age,E1228),F1228)</f>
        <v>27</v>
      </c>
      <c r="P1228">
        <f t="shared" si="135"/>
        <v>1</v>
      </c>
      <c r="Q1228" t="str">
        <f t="shared" si="136"/>
        <v>M</v>
      </c>
      <c r="R1228">
        <f t="shared" si="137"/>
        <v>1</v>
      </c>
      <c r="S1228">
        <f t="shared" si="138"/>
        <v>1</v>
      </c>
      <c r="T1228" t="s">
        <v>1754</v>
      </c>
      <c r="U1228" t="str">
        <f>VLOOKUP(T1228,Cleaning_title!$A$1:$B$20,2,)</f>
        <v>Mr</v>
      </c>
      <c r="V1228" t="str">
        <f t="shared" si="139"/>
        <v xml:space="preserve">xxx </v>
      </c>
      <c r="W1228" t="str">
        <f t="shared" si="140"/>
        <v xml:space="preserve">xxx </v>
      </c>
      <c r="X1228" t="str">
        <f>VLOOKUP(W1228,Cleaned_Ticket!$L$1:$M$37,2,FALSE)</f>
        <v xml:space="preserve">xxx </v>
      </c>
    </row>
    <row r="1229" spans="1:24" x14ac:dyDescent="0.2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34"/>
        <v>S</v>
      </c>
      <c r="N1229">
        <f>IF(J1229="",MEDIAN(Fare),J1229)</f>
        <v>26</v>
      </c>
      <c r="O1229" s="4">
        <f>IF(F1229="",SUMIFS(Ave_Age,Pclass_Age,C1229,Sex_Age,E1229),F1229)</f>
        <v>30</v>
      </c>
      <c r="P1229">
        <f t="shared" si="135"/>
        <v>1</v>
      </c>
      <c r="Q1229" t="str">
        <f t="shared" si="136"/>
        <v>C</v>
      </c>
      <c r="R1229">
        <f t="shared" si="137"/>
        <v>1</v>
      </c>
      <c r="S1229">
        <f t="shared" si="138"/>
        <v>1</v>
      </c>
      <c r="T1229" t="s">
        <v>1754</v>
      </c>
      <c r="U1229" t="str">
        <f>VLOOKUP(T1229,Cleaning_title!$A$1:$B$20,2,)</f>
        <v>Mr</v>
      </c>
      <c r="V1229" t="str">
        <f t="shared" si="139"/>
        <v xml:space="preserve">xxx </v>
      </c>
      <c r="W1229" t="str">
        <f t="shared" si="140"/>
        <v xml:space="preserve">xxx </v>
      </c>
      <c r="X1229" t="str">
        <f>VLOOKUP(W1229,Cleaned_Ticket!$L$1:$M$37,2,FALSE)</f>
        <v xml:space="preserve">xxx </v>
      </c>
    </row>
    <row r="1230" spans="1:24" x14ac:dyDescent="0.2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34"/>
        <v>S</v>
      </c>
      <c r="N1230">
        <f>IF(J1230="",MEDIAN(Fare),J1230)</f>
        <v>13</v>
      </c>
      <c r="O1230" s="4">
        <f>IF(F1230="",SUMIFS(Ave_Age,Pclass_Age,C1230,Sex_Age,E1230),F1230)</f>
        <v>32</v>
      </c>
      <c r="P1230">
        <f t="shared" si="135"/>
        <v>1</v>
      </c>
      <c r="Q1230" t="str">
        <f t="shared" si="136"/>
        <v>M</v>
      </c>
      <c r="R1230">
        <f t="shared" si="137"/>
        <v>1</v>
      </c>
      <c r="S1230">
        <f t="shared" si="138"/>
        <v>1</v>
      </c>
      <c r="T1230" t="s">
        <v>1754</v>
      </c>
      <c r="U1230" t="str">
        <f>VLOOKUP(T1230,Cleaning_title!$A$1:$B$20,2,)</f>
        <v>Mr</v>
      </c>
      <c r="V1230" t="str">
        <f t="shared" si="139"/>
        <v xml:space="preserve">xxx </v>
      </c>
      <c r="W1230" t="str">
        <f t="shared" si="140"/>
        <v xml:space="preserve">xxx </v>
      </c>
      <c r="X1230" t="str">
        <f>VLOOKUP(W1230,Cleaned_Ticket!$L$1:$M$37,2,FALSE)</f>
        <v xml:space="preserve">xxx </v>
      </c>
    </row>
    <row r="1231" spans="1:24" x14ac:dyDescent="0.2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34"/>
        <v>C</v>
      </c>
      <c r="N1231">
        <f>IF(J1231="",MEDIAN(Fare),J1231)</f>
        <v>7.2291999999999996</v>
      </c>
      <c r="O1231" s="4">
        <f>IF(F1231="",SUMIFS(Ave_Age,Pclass_Age,C1231,Sex_Age,E1231),F1231)</f>
        <v>39</v>
      </c>
      <c r="P1231">
        <f t="shared" si="135"/>
        <v>1</v>
      </c>
      <c r="Q1231" t="str">
        <f t="shared" si="136"/>
        <v>M</v>
      </c>
      <c r="R1231">
        <f t="shared" si="137"/>
        <v>3</v>
      </c>
      <c r="S1231">
        <f t="shared" si="138"/>
        <v>0</v>
      </c>
      <c r="T1231" t="s">
        <v>1754</v>
      </c>
      <c r="U1231" t="str">
        <f>VLOOKUP(T1231,Cleaning_title!$A$1:$B$20,2,)</f>
        <v>Mr</v>
      </c>
      <c r="V1231" t="str">
        <f t="shared" si="139"/>
        <v xml:space="preserve">xxx </v>
      </c>
      <c r="W1231" t="str">
        <f t="shared" si="140"/>
        <v xml:space="preserve">xxx </v>
      </c>
      <c r="X1231" t="str">
        <f>VLOOKUP(W1231,Cleaned_Ticket!$L$1:$M$37,2,FALSE)</f>
        <v xml:space="preserve">xxx </v>
      </c>
    </row>
    <row r="1232" spans="1:24" x14ac:dyDescent="0.2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34"/>
        <v>S</v>
      </c>
      <c r="N1232">
        <f>IF(J1232="",MEDIAN(Fare),J1232)</f>
        <v>31.5</v>
      </c>
      <c r="O1232" s="4">
        <f>IF(F1232="",SUMIFS(Ave_Age,Pclass_Age,C1232,Sex_Age,E1232),F1232)</f>
        <v>25</v>
      </c>
      <c r="P1232">
        <f t="shared" si="135"/>
        <v>1</v>
      </c>
      <c r="Q1232" t="str">
        <f t="shared" si="136"/>
        <v>M</v>
      </c>
      <c r="R1232">
        <f t="shared" si="137"/>
        <v>1</v>
      </c>
      <c r="S1232">
        <f t="shared" si="138"/>
        <v>1</v>
      </c>
      <c r="T1232" t="s">
        <v>1754</v>
      </c>
      <c r="U1232" t="str">
        <f>VLOOKUP(T1232,Cleaning_title!$A$1:$B$20,2,)</f>
        <v>Mr</v>
      </c>
      <c r="V1232" t="str">
        <f t="shared" si="139"/>
        <v>CA 31029</v>
      </c>
      <c r="W1232" t="str">
        <f t="shared" si="140"/>
        <v xml:space="preserve">CA </v>
      </c>
      <c r="X1232" t="str">
        <f>VLOOKUP(W1232,Cleaned_Ticket!$L$1:$M$37,2,FALSE)</f>
        <v xml:space="preserve">CA </v>
      </c>
    </row>
    <row r="1233" spans="1:24" x14ac:dyDescent="0.2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34"/>
        <v>C</v>
      </c>
      <c r="N1233">
        <f>IF(J1233="",MEDIAN(Fare),J1233)</f>
        <v>7.2291999999999996</v>
      </c>
      <c r="O1233" s="4">
        <f>IF(F1233="",SUMIFS(Ave_Age,Pclass_Age,C1233,Sex_Age,E1233),F1233)</f>
        <v>25.962263610315187</v>
      </c>
      <c r="P1233">
        <f t="shared" si="135"/>
        <v>1</v>
      </c>
      <c r="Q1233" t="str">
        <f t="shared" si="136"/>
        <v>M</v>
      </c>
      <c r="R1233">
        <f t="shared" si="137"/>
        <v>1</v>
      </c>
      <c r="S1233">
        <f t="shared" si="138"/>
        <v>1</v>
      </c>
      <c r="T1233" t="s">
        <v>1757</v>
      </c>
      <c r="U1233" t="str">
        <f>VLOOKUP(T1233,Cleaning_title!$A$1:$B$20,2,)</f>
        <v>Master</v>
      </c>
      <c r="V1233" t="str">
        <f t="shared" si="139"/>
        <v xml:space="preserve">xxx </v>
      </c>
      <c r="W1233" t="str">
        <f t="shared" si="140"/>
        <v xml:space="preserve">xxx </v>
      </c>
      <c r="X1233" t="str">
        <f>VLOOKUP(W1233,Cleaned_Ticket!$L$1:$M$37,2,FALSE)</f>
        <v xml:space="preserve">xxx </v>
      </c>
    </row>
    <row r="1234" spans="1:24" x14ac:dyDescent="0.2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34"/>
        <v>S</v>
      </c>
      <c r="N1234">
        <f>IF(J1234="",MEDIAN(Fare),J1234)</f>
        <v>10.5</v>
      </c>
      <c r="O1234" s="4">
        <f>IF(F1234="",SUMIFS(Ave_Age,Pclass_Age,C1234,Sex_Age,E1234),F1234)</f>
        <v>18</v>
      </c>
      <c r="P1234">
        <f t="shared" si="135"/>
        <v>1</v>
      </c>
      <c r="Q1234" t="str">
        <f t="shared" si="136"/>
        <v>M</v>
      </c>
      <c r="R1234">
        <f t="shared" si="137"/>
        <v>1</v>
      </c>
      <c r="S1234">
        <f t="shared" si="138"/>
        <v>1</v>
      </c>
      <c r="T1234" t="s">
        <v>1754</v>
      </c>
      <c r="U1234" t="str">
        <f>VLOOKUP(T1234,Cleaning_title!$A$1:$B$20,2,)</f>
        <v>Mr</v>
      </c>
      <c r="V1234" t="str">
        <f t="shared" si="139"/>
        <v>CA 15185</v>
      </c>
      <c r="W1234" t="str">
        <f t="shared" si="140"/>
        <v xml:space="preserve">CA </v>
      </c>
      <c r="X1234" t="str">
        <f>VLOOKUP(W1234,Cleaned_Ticket!$L$1:$M$37,2,FALSE)</f>
        <v xml:space="preserve">CA </v>
      </c>
    </row>
    <row r="1235" spans="1:24" x14ac:dyDescent="0.2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34"/>
        <v>S</v>
      </c>
      <c r="N1235">
        <f>IF(J1235="",MEDIAN(Fare),J1235)</f>
        <v>7.5792000000000002</v>
      </c>
      <c r="O1235" s="4">
        <f>IF(F1235="",SUMIFS(Ave_Age,Pclass_Age,C1235,Sex_Age,E1235),F1235)</f>
        <v>32</v>
      </c>
      <c r="P1235">
        <f t="shared" si="135"/>
        <v>1</v>
      </c>
      <c r="Q1235" t="str">
        <f t="shared" si="136"/>
        <v>M</v>
      </c>
      <c r="R1235">
        <f t="shared" si="137"/>
        <v>1</v>
      </c>
      <c r="S1235">
        <f t="shared" si="138"/>
        <v>1</v>
      </c>
      <c r="T1235" t="s">
        <v>1754</v>
      </c>
      <c r="U1235" t="str">
        <f>VLOOKUP(T1235,Cleaning_title!$A$1:$B$20,2,)</f>
        <v>Mr</v>
      </c>
      <c r="V1235" t="str">
        <f t="shared" si="139"/>
        <v xml:space="preserve">xxx </v>
      </c>
      <c r="W1235" t="str">
        <f t="shared" si="140"/>
        <v xml:space="preserve">xxx </v>
      </c>
      <c r="X1235" t="str">
        <f>VLOOKUP(W1235,Cleaned_Ticket!$L$1:$M$37,2,FALSE)</f>
        <v xml:space="preserve">xxx </v>
      </c>
    </row>
    <row r="1236" spans="1:24" x14ac:dyDescent="0.2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34"/>
        <v>S</v>
      </c>
      <c r="N1236">
        <f>IF(J1236="",MEDIAN(Fare),J1236)</f>
        <v>69.55</v>
      </c>
      <c r="O1236" s="4">
        <f>IF(F1236="",SUMIFS(Ave_Age,Pclass_Age,C1236,Sex_Age,E1236),F1236)</f>
        <v>25.962263610315187</v>
      </c>
      <c r="P1236">
        <f t="shared" si="135"/>
        <v>1</v>
      </c>
      <c r="Q1236" t="str">
        <f t="shared" si="136"/>
        <v>M</v>
      </c>
      <c r="R1236">
        <f t="shared" si="137"/>
        <v>11</v>
      </c>
      <c r="S1236">
        <f t="shared" si="138"/>
        <v>0</v>
      </c>
      <c r="T1236" t="s">
        <v>1754</v>
      </c>
      <c r="U1236" t="str">
        <f>VLOOKUP(T1236,Cleaning_title!$A$1:$B$20,2,)</f>
        <v>Mr</v>
      </c>
      <c r="V1236" t="str">
        <f t="shared" si="139"/>
        <v>CA 2343</v>
      </c>
      <c r="W1236" t="str">
        <f t="shared" si="140"/>
        <v xml:space="preserve">CA </v>
      </c>
      <c r="X1236" t="str">
        <f>VLOOKUP(W1236,Cleaned_Ticket!$L$1:$M$37,2,FALSE)</f>
        <v xml:space="preserve">CA </v>
      </c>
    </row>
    <row r="1237" spans="1:24" x14ac:dyDescent="0.2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34"/>
        <v>C</v>
      </c>
      <c r="N1237">
        <f>IF(J1237="",MEDIAN(Fare),J1237)</f>
        <v>512.32920000000001</v>
      </c>
      <c r="O1237" s="4">
        <f>IF(F1237="",SUMIFS(Ave_Age,Pclass_Age,C1237,Sex_Age,E1237),F1237)</f>
        <v>58</v>
      </c>
      <c r="P1237">
        <f t="shared" si="135"/>
        <v>0</v>
      </c>
      <c r="Q1237" t="str">
        <f t="shared" si="136"/>
        <v>B</v>
      </c>
      <c r="R1237">
        <f t="shared" si="137"/>
        <v>2</v>
      </c>
      <c r="S1237">
        <f t="shared" si="138"/>
        <v>0</v>
      </c>
      <c r="T1237" t="s">
        <v>1755</v>
      </c>
      <c r="U1237" t="str">
        <f>VLOOKUP(T1237,Cleaning_title!$A$1:$B$20,2,)</f>
        <v>Mrs</v>
      </c>
      <c r="V1237" t="str">
        <f t="shared" si="139"/>
        <v>PC 17755</v>
      </c>
      <c r="W1237" t="str">
        <f t="shared" si="140"/>
        <v xml:space="preserve">PC </v>
      </c>
      <c r="X1237" t="str">
        <f>VLOOKUP(W1237,Cleaned_Ticket!$L$1:$M$37,2,FALSE)</f>
        <v xml:space="preserve">PC </v>
      </c>
    </row>
    <row r="1238" spans="1:24" x14ac:dyDescent="0.2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34"/>
        <v>S</v>
      </c>
      <c r="N1238">
        <f>IF(J1238="",MEDIAN(Fare),J1238)</f>
        <v>14.5</v>
      </c>
      <c r="O1238" s="4">
        <f>IF(F1238="",SUMIFS(Ave_Age,Pclass_Age,C1238,Sex_Age,E1238),F1238)</f>
        <v>25.962263610315187</v>
      </c>
      <c r="P1238">
        <f t="shared" si="135"/>
        <v>1</v>
      </c>
      <c r="Q1238" t="str">
        <f t="shared" si="136"/>
        <v>M</v>
      </c>
      <c r="R1238">
        <f t="shared" si="137"/>
        <v>3</v>
      </c>
      <c r="S1238">
        <f t="shared" si="138"/>
        <v>0</v>
      </c>
      <c r="T1238" t="s">
        <v>1757</v>
      </c>
      <c r="U1238" t="str">
        <f>VLOOKUP(T1238,Cleaning_title!$A$1:$B$20,2,)</f>
        <v>Master</v>
      </c>
      <c r="V1238" t="str">
        <f t="shared" si="139"/>
        <v>A5 851</v>
      </c>
      <c r="W1238" t="str">
        <f t="shared" si="140"/>
        <v xml:space="preserve">A5 </v>
      </c>
      <c r="X1238" t="str">
        <f>VLOOKUP(W1238,Cleaned_Ticket!$L$1:$M$37,2,FALSE)</f>
        <v xml:space="preserve">A5 </v>
      </c>
    </row>
    <row r="1239" spans="1:24" x14ac:dyDescent="0.2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34"/>
        <v>S</v>
      </c>
      <c r="N1239">
        <f>IF(J1239="",MEDIAN(Fare),J1239)</f>
        <v>7.65</v>
      </c>
      <c r="O1239" s="4">
        <f>IF(F1239="",SUMIFS(Ave_Age,Pclass_Age,C1239,Sex_Age,E1239),F1239)</f>
        <v>16</v>
      </c>
      <c r="P1239">
        <f t="shared" si="135"/>
        <v>0</v>
      </c>
      <c r="Q1239" t="str">
        <f t="shared" si="136"/>
        <v>M</v>
      </c>
      <c r="R1239">
        <f t="shared" si="137"/>
        <v>1</v>
      </c>
      <c r="S1239">
        <f t="shared" si="138"/>
        <v>1</v>
      </c>
      <c r="T1239" t="s">
        <v>1756</v>
      </c>
      <c r="U1239" t="str">
        <f>VLOOKUP(T1239,Cleaning_title!$A$1:$B$20,2,)</f>
        <v>Miss</v>
      </c>
      <c r="V1239" t="str">
        <f t="shared" si="139"/>
        <v xml:space="preserve">xxx </v>
      </c>
      <c r="W1239" t="str">
        <f t="shared" si="140"/>
        <v xml:space="preserve">xxx </v>
      </c>
      <c r="X1239" t="str">
        <f>VLOOKUP(W1239,Cleaned_Ticket!$L$1:$M$37,2,FALSE)</f>
        <v xml:space="preserve">xxx </v>
      </c>
    </row>
    <row r="1240" spans="1:24" x14ac:dyDescent="0.2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34"/>
        <v>S</v>
      </c>
      <c r="N1240">
        <f>IF(J1240="",MEDIAN(Fare),J1240)</f>
        <v>13</v>
      </c>
      <c r="O1240" s="4">
        <f>IF(F1240="",SUMIFS(Ave_Age,Pclass_Age,C1240,Sex_Age,E1240),F1240)</f>
        <v>26</v>
      </c>
      <c r="P1240">
        <f t="shared" si="135"/>
        <v>1</v>
      </c>
      <c r="Q1240" t="str">
        <f t="shared" si="136"/>
        <v>M</v>
      </c>
      <c r="R1240">
        <f t="shared" si="137"/>
        <v>1</v>
      </c>
      <c r="S1240">
        <f t="shared" si="138"/>
        <v>1</v>
      </c>
      <c r="T1240" t="s">
        <v>1754</v>
      </c>
      <c r="U1240" t="str">
        <f>VLOOKUP(T1240,Cleaning_title!$A$1:$B$20,2,)</f>
        <v>Mr</v>
      </c>
      <c r="V1240" t="str">
        <f t="shared" si="139"/>
        <v xml:space="preserve">xxx </v>
      </c>
      <c r="W1240" t="str">
        <f t="shared" si="140"/>
        <v xml:space="preserve">xxx </v>
      </c>
      <c r="X1240" t="str">
        <f>VLOOKUP(W1240,Cleaned_Ticket!$L$1:$M$37,2,FALSE)</f>
        <v xml:space="preserve">xxx </v>
      </c>
    </row>
    <row r="1241" spans="1:24" x14ac:dyDescent="0.2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34"/>
        <v>C</v>
      </c>
      <c r="N1241">
        <f>IF(J1241="",MEDIAN(Fare),J1241)</f>
        <v>7.2291999999999996</v>
      </c>
      <c r="O1241" s="4">
        <f>IF(F1241="",SUMIFS(Ave_Age,Pclass_Age,C1241,Sex_Age,E1241),F1241)</f>
        <v>38</v>
      </c>
      <c r="P1241">
        <f t="shared" si="135"/>
        <v>0</v>
      </c>
      <c r="Q1241" t="str">
        <f t="shared" si="136"/>
        <v>M</v>
      </c>
      <c r="R1241">
        <f t="shared" si="137"/>
        <v>1</v>
      </c>
      <c r="S1241">
        <f t="shared" si="138"/>
        <v>1</v>
      </c>
      <c r="T1241" t="s">
        <v>1755</v>
      </c>
      <c r="U1241" t="str">
        <f>VLOOKUP(T1241,Cleaning_title!$A$1:$B$20,2,)</f>
        <v>Mrs</v>
      </c>
      <c r="V1241" t="str">
        <f t="shared" si="139"/>
        <v xml:space="preserve">xxx </v>
      </c>
      <c r="W1241" t="str">
        <f t="shared" si="140"/>
        <v xml:space="preserve">xxx </v>
      </c>
      <c r="X1241" t="str">
        <f>VLOOKUP(W1241,Cleaned_Ticket!$L$1:$M$37,2,FALSE)</f>
        <v xml:space="preserve">xxx </v>
      </c>
    </row>
    <row r="1242" spans="1:24" x14ac:dyDescent="0.2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34"/>
        <v>S</v>
      </c>
      <c r="N1242">
        <f>IF(J1242="",MEDIAN(Fare),J1242)</f>
        <v>13.5</v>
      </c>
      <c r="O1242" s="4">
        <f>IF(F1242="",SUMIFS(Ave_Age,Pclass_Age,C1242,Sex_Age,E1242),F1242)</f>
        <v>24</v>
      </c>
      <c r="P1242">
        <f t="shared" si="135"/>
        <v>1</v>
      </c>
      <c r="Q1242" t="str">
        <f t="shared" si="136"/>
        <v>M</v>
      </c>
      <c r="R1242">
        <f t="shared" si="137"/>
        <v>1</v>
      </c>
      <c r="S1242">
        <f t="shared" si="138"/>
        <v>1</v>
      </c>
      <c r="T1242" t="s">
        <v>1754</v>
      </c>
      <c r="U1242" t="str">
        <f>VLOOKUP(T1242,Cleaning_title!$A$1:$B$20,2,)</f>
        <v>Mr</v>
      </c>
      <c r="V1242" t="str">
        <f t="shared" si="139"/>
        <v xml:space="preserve">xxx </v>
      </c>
      <c r="W1242" t="str">
        <f t="shared" si="140"/>
        <v xml:space="preserve">xxx </v>
      </c>
      <c r="X1242" t="str">
        <f>VLOOKUP(W1242,Cleaned_Ticket!$L$1:$M$37,2,FALSE)</f>
        <v xml:space="preserve">xxx </v>
      </c>
    </row>
    <row r="1243" spans="1:24" x14ac:dyDescent="0.2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34"/>
        <v>S</v>
      </c>
      <c r="N1243">
        <f>IF(J1243="",MEDIAN(Fare),J1243)</f>
        <v>21</v>
      </c>
      <c r="O1243" s="4">
        <f>IF(F1243="",SUMIFS(Ave_Age,Pclass_Age,C1243,Sex_Age,E1243),F1243)</f>
        <v>31</v>
      </c>
      <c r="P1243">
        <f t="shared" si="135"/>
        <v>0</v>
      </c>
      <c r="Q1243" t="str">
        <f t="shared" si="136"/>
        <v>M</v>
      </c>
      <c r="R1243">
        <f t="shared" si="137"/>
        <v>1</v>
      </c>
      <c r="S1243">
        <f t="shared" si="138"/>
        <v>1</v>
      </c>
      <c r="T1243" t="s">
        <v>1756</v>
      </c>
      <c r="U1243" t="str">
        <f>VLOOKUP(T1243,Cleaning_title!$A$1:$B$20,2,)</f>
        <v>Miss</v>
      </c>
      <c r="V1243" t="str">
        <f t="shared" si="139"/>
        <v>FCC 13528</v>
      </c>
      <c r="W1243" t="str">
        <f t="shared" si="140"/>
        <v xml:space="preserve">FCC </v>
      </c>
      <c r="X1243" t="str">
        <f>VLOOKUP(W1243,Cleaned_Ticket!$L$1:$M$37,2,FALSE)</f>
        <v xml:space="preserve">FCC </v>
      </c>
    </row>
    <row r="1244" spans="1:24" x14ac:dyDescent="0.2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34"/>
        <v>C</v>
      </c>
      <c r="N1244">
        <f>IF(J1244="",MEDIAN(Fare),J1244)</f>
        <v>63.3583</v>
      </c>
      <c r="O1244" s="4">
        <f>IF(F1244="",SUMIFS(Ave_Age,Pclass_Age,C1244,Sex_Age,E1244),F1244)</f>
        <v>45</v>
      </c>
      <c r="P1244">
        <f t="shared" si="135"/>
        <v>0</v>
      </c>
      <c r="Q1244" t="str">
        <f t="shared" si="136"/>
        <v>D</v>
      </c>
      <c r="R1244">
        <f t="shared" si="137"/>
        <v>2</v>
      </c>
      <c r="S1244">
        <f t="shared" si="138"/>
        <v>0</v>
      </c>
      <c r="T1244" t="s">
        <v>1755</v>
      </c>
      <c r="U1244" t="str">
        <f>VLOOKUP(T1244,Cleaning_title!$A$1:$B$20,2,)</f>
        <v>Mrs</v>
      </c>
      <c r="V1244" t="str">
        <f t="shared" si="139"/>
        <v>PC 17759</v>
      </c>
      <c r="W1244" t="str">
        <f t="shared" si="140"/>
        <v xml:space="preserve">PC </v>
      </c>
      <c r="X1244" t="str">
        <f>VLOOKUP(W1244,Cleaned_Ticket!$L$1:$M$37,2,FALSE)</f>
        <v xml:space="preserve">PC </v>
      </c>
    </row>
    <row r="1245" spans="1:24" x14ac:dyDescent="0.2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34"/>
        <v>S</v>
      </c>
      <c r="N1245">
        <f>IF(J1245="",MEDIAN(Fare),J1245)</f>
        <v>10.5</v>
      </c>
      <c r="O1245" s="4">
        <f>IF(F1245="",SUMIFS(Ave_Age,Pclass_Age,C1245,Sex_Age,E1245),F1245)</f>
        <v>25</v>
      </c>
      <c r="P1245">
        <f t="shared" si="135"/>
        <v>1</v>
      </c>
      <c r="Q1245" t="str">
        <f t="shared" si="136"/>
        <v>M</v>
      </c>
      <c r="R1245">
        <f t="shared" si="137"/>
        <v>1</v>
      </c>
      <c r="S1245">
        <f t="shared" si="138"/>
        <v>1</v>
      </c>
      <c r="T1245" t="s">
        <v>1754</v>
      </c>
      <c r="U1245" t="str">
        <f>VLOOKUP(T1245,Cleaning_title!$A$1:$B$20,2,)</f>
        <v>Mr</v>
      </c>
      <c r="V1245" t="str">
        <f t="shared" si="139"/>
        <v>FCC 13540</v>
      </c>
      <c r="W1245" t="str">
        <f t="shared" si="140"/>
        <v xml:space="preserve">FCC </v>
      </c>
      <c r="X1245" t="str">
        <f>VLOOKUP(W1245,Cleaned_Ticket!$L$1:$M$37,2,FALSE)</f>
        <v xml:space="preserve">FCC </v>
      </c>
    </row>
    <row r="1246" spans="1:24" x14ac:dyDescent="0.2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34"/>
        <v>S</v>
      </c>
      <c r="N1246">
        <f>IF(J1246="",MEDIAN(Fare),J1246)</f>
        <v>73.5</v>
      </c>
      <c r="O1246" s="4">
        <f>IF(F1246="",SUMIFS(Ave_Age,Pclass_Age,C1246,Sex_Age,E1246),F1246)</f>
        <v>18</v>
      </c>
      <c r="P1246">
        <f t="shared" si="135"/>
        <v>1</v>
      </c>
      <c r="Q1246" t="str">
        <f t="shared" si="136"/>
        <v>M</v>
      </c>
      <c r="R1246">
        <f t="shared" si="137"/>
        <v>1</v>
      </c>
      <c r="S1246">
        <f t="shared" si="138"/>
        <v>1</v>
      </c>
      <c r="T1246" t="s">
        <v>1754</v>
      </c>
      <c r="U1246" t="str">
        <f>VLOOKUP(T1246,Cleaning_title!$A$1:$B$20,2,)</f>
        <v>Mr</v>
      </c>
      <c r="V1246" t="str">
        <f t="shared" si="139"/>
        <v>SOC 14879</v>
      </c>
      <c r="W1246" t="str">
        <f t="shared" si="140"/>
        <v xml:space="preserve">SOC </v>
      </c>
      <c r="X1246" t="str">
        <f>VLOOKUP(W1246,Cleaned_Ticket!$L$1:$M$37,2,FALSE)</f>
        <v xml:space="preserve">SOC </v>
      </c>
    </row>
    <row r="1247" spans="1:24" x14ac:dyDescent="0.2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34"/>
        <v>S</v>
      </c>
      <c r="N1247">
        <f>IF(J1247="",MEDIAN(Fare),J1247)</f>
        <v>65</v>
      </c>
      <c r="O1247" s="4">
        <f>IF(F1247="",SUMIFS(Ave_Age,Pclass_Age,C1247,Sex_Age,E1247),F1247)</f>
        <v>49</v>
      </c>
      <c r="P1247">
        <f t="shared" si="135"/>
        <v>1</v>
      </c>
      <c r="Q1247" t="str">
        <f t="shared" si="136"/>
        <v>M</v>
      </c>
      <c r="R1247">
        <f t="shared" si="137"/>
        <v>4</v>
      </c>
      <c r="S1247">
        <f t="shared" si="138"/>
        <v>0</v>
      </c>
      <c r="T1247" t="s">
        <v>1754</v>
      </c>
      <c r="U1247" t="str">
        <f>VLOOKUP(T1247,Cleaning_title!$A$1:$B$20,2,)</f>
        <v>Mr</v>
      </c>
      <c r="V1247" t="str">
        <f t="shared" si="139"/>
        <v xml:space="preserve">xxx </v>
      </c>
      <c r="W1247" t="str">
        <f t="shared" si="140"/>
        <v xml:space="preserve">xxx </v>
      </c>
      <c r="X1247" t="str">
        <f>VLOOKUP(W1247,Cleaned_Ticket!$L$1:$M$37,2,FALSE)</f>
        <v xml:space="preserve">xxx </v>
      </c>
    </row>
    <row r="1248" spans="1:24" x14ac:dyDescent="0.2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34"/>
        <v>S</v>
      </c>
      <c r="N1248">
        <f>IF(J1248="",MEDIAN(Fare),J1248)</f>
        <v>20.574999999999999</v>
      </c>
      <c r="O1248" s="4">
        <f>IF(F1248="",SUMIFS(Ave_Age,Pclass_Age,C1248,Sex_Age,E1248),F1248)</f>
        <v>0.17</v>
      </c>
      <c r="P1248">
        <f t="shared" si="135"/>
        <v>0</v>
      </c>
      <c r="Q1248" t="str">
        <f t="shared" si="136"/>
        <v>M</v>
      </c>
      <c r="R1248">
        <f t="shared" si="137"/>
        <v>4</v>
      </c>
      <c r="S1248">
        <f t="shared" si="138"/>
        <v>0</v>
      </c>
      <c r="T1248" t="s">
        <v>1756</v>
      </c>
      <c r="U1248" t="str">
        <f>VLOOKUP(T1248,Cleaning_title!$A$1:$B$20,2,)</f>
        <v>Miss</v>
      </c>
      <c r="V1248" t="str">
        <f t="shared" si="139"/>
        <v>CA 2315</v>
      </c>
      <c r="W1248" t="str">
        <f t="shared" si="140"/>
        <v xml:space="preserve">CA </v>
      </c>
      <c r="X1248" t="str">
        <f>VLOOKUP(W1248,Cleaned_Ticket!$L$1:$M$37,2,FALSE)</f>
        <v xml:space="preserve">CA </v>
      </c>
    </row>
    <row r="1249" spans="1:24" x14ac:dyDescent="0.2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34"/>
        <v>S</v>
      </c>
      <c r="N1249">
        <f>IF(J1249="",MEDIAN(Fare),J1249)</f>
        <v>26</v>
      </c>
      <c r="O1249" s="4">
        <f>IF(F1249="",SUMIFS(Ave_Age,Pclass_Age,C1249,Sex_Age,E1249),F1249)</f>
        <v>50</v>
      </c>
      <c r="P1249">
        <f t="shared" si="135"/>
        <v>1</v>
      </c>
      <c r="Q1249" t="str">
        <f t="shared" si="136"/>
        <v>E</v>
      </c>
      <c r="R1249">
        <f t="shared" si="137"/>
        <v>1</v>
      </c>
      <c r="S1249">
        <f t="shared" si="138"/>
        <v>1</v>
      </c>
      <c r="T1249" t="s">
        <v>1754</v>
      </c>
      <c r="U1249" t="str">
        <f>VLOOKUP(T1249,Cleaning_title!$A$1:$B$20,2,)</f>
        <v>Mr</v>
      </c>
      <c r="V1249" t="str">
        <f t="shared" si="139"/>
        <v xml:space="preserve">xxx </v>
      </c>
      <c r="W1249" t="str">
        <f t="shared" si="140"/>
        <v xml:space="preserve">xxx </v>
      </c>
      <c r="X1249" t="str">
        <f>VLOOKUP(W1249,Cleaned_Ticket!$L$1:$M$37,2,FALSE)</f>
        <v xml:space="preserve">xxx </v>
      </c>
    </row>
    <row r="1250" spans="1:24" x14ac:dyDescent="0.2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34"/>
        <v>S</v>
      </c>
      <c r="N1250">
        <f>IF(J1250="",MEDIAN(Fare),J1250)</f>
        <v>51.479199999999999</v>
      </c>
      <c r="O1250" s="4">
        <f>IF(F1250="",SUMIFS(Ave_Age,Pclass_Age,C1250,Sex_Age,E1250),F1250)</f>
        <v>59</v>
      </c>
      <c r="P1250">
        <f t="shared" si="135"/>
        <v>0</v>
      </c>
      <c r="Q1250" t="str">
        <f t="shared" si="136"/>
        <v>C</v>
      </c>
      <c r="R1250">
        <f t="shared" si="137"/>
        <v>3</v>
      </c>
      <c r="S1250">
        <f t="shared" si="138"/>
        <v>0</v>
      </c>
      <c r="T1250" t="s">
        <v>1755</v>
      </c>
      <c r="U1250" t="str">
        <f>VLOOKUP(T1250,Cleaning_title!$A$1:$B$20,2,)</f>
        <v>Mrs</v>
      </c>
      <c r="V1250" t="str">
        <f t="shared" si="139"/>
        <v xml:space="preserve">xxx </v>
      </c>
      <c r="W1250" t="str">
        <f t="shared" si="140"/>
        <v xml:space="preserve">xxx </v>
      </c>
      <c r="X1250" t="str">
        <f>VLOOKUP(W1250,Cleaned_Ticket!$L$1:$M$37,2,FALSE)</f>
        <v xml:space="preserve">xxx </v>
      </c>
    </row>
    <row r="1251" spans="1:24" x14ac:dyDescent="0.2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34"/>
        <v>S</v>
      </c>
      <c r="N1251">
        <f>IF(J1251="",MEDIAN(Fare),J1251)</f>
        <v>7.8792</v>
      </c>
      <c r="O1251" s="4">
        <f>IF(F1251="",SUMIFS(Ave_Age,Pclass_Age,C1251,Sex_Age,E1251),F1251)</f>
        <v>25.962263610315187</v>
      </c>
      <c r="P1251">
        <f t="shared" si="135"/>
        <v>1</v>
      </c>
      <c r="Q1251" t="str">
        <f t="shared" si="136"/>
        <v>M</v>
      </c>
      <c r="R1251">
        <f t="shared" si="137"/>
        <v>1</v>
      </c>
      <c r="S1251">
        <f t="shared" si="138"/>
        <v>1</v>
      </c>
      <c r="T1251" t="s">
        <v>1754</v>
      </c>
      <c r="U1251" t="str">
        <f>VLOOKUP(T1251,Cleaning_title!$A$1:$B$20,2,)</f>
        <v>Mr</v>
      </c>
      <c r="V1251" t="str">
        <f t="shared" si="139"/>
        <v xml:space="preserve">xxx </v>
      </c>
      <c r="W1251" t="str">
        <f t="shared" si="140"/>
        <v xml:space="preserve">xxx </v>
      </c>
      <c r="X1251" t="str">
        <f>VLOOKUP(W1251,Cleaned_Ticket!$L$1:$M$37,2,FALSE)</f>
        <v xml:space="preserve">xxx </v>
      </c>
    </row>
    <row r="1252" spans="1:24" x14ac:dyDescent="0.2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34"/>
        <v>Q</v>
      </c>
      <c r="N1252">
        <f>IF(J1252="",MEDIAN(Fare),J1252)</f>
        <v>7.75</v>
      </c>
      <c r="O1252" s="4">
        <f>IF(F1252="",SUMIFS(Ave_Age,Pclass_Age,C1252,Sex_Age,E1252),F1252)</f>
        <v>25.962263610315187</v>
      </c>
      <c r="P1252">
        <f t="shared" si="135"/>
        <v>1</v>
      </c>
      <c r="Q1252" t="str">
        <f t="shared" si="136"/>
        <v>M</v>
      </c>
      <c r="R1252">
        <f t="shared" si="137"/>
        <v>1</v>
      </c>
      <c r="S1252">
        <f t="shared" si="138"/>
        <v>1</v>
      </c>
      <c r="T1252" t="s">
        <v>1754</v>
      </c>
      <c r="U1252" t="str">
        <f>VLOOKUP(T1252,Cleaning_title!$A$1:$B$20,2,)</f>
        <v>Mr</v>
      </c>
      <c r="V1252" t="str">
        <f t="shared" si="139"/>
        <v xml:space="preserve">xxx </v>
      </c>
      <c r="W1252" t="str">
        <f t="shared" si="140"/>
        <v xml:space="preserve">xxx </v>
      </c>
      <c r="X1252" t="str">
        <f>VLOOKUP(W1252,Cleaned_Ticket!$L$1:$M$37,2,FALSE)</f>
        <v xml:space="preserve">xxx </v>
      </c>
    </row>
    <row r="1253" spans="1:24" x14ac:dyDescent="0.2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34"/>
        <v>S</v>
      </c>
      <c r="N1253">
        <f>IF(J1253="",MEDIAN(Fare),J1253)</f>
        <v>15.55</v>
      </c>
      <c r="O1253" s="4">
        <f>IF(F1253="",SUMIFS(Ave_Age,Pclass_Age,C1253,Sex_Age,E1253),F1253)</f>
        <v>30</v>
      </c>
      <c r="P1253">
        <f t="shared" si="135"/>
        <v>0</v>
      </c>
      <c r="Q1253" t="str">
        <f t="shared" si="136"/>
        <v>M</v>
      </c>
      <c r="R1253">
        <f t="shared" si="137"/>
        <v>2</v>
      </c>
      <c r="S1253">
        <f t="shared" si="138"/>
        <v>0</v>
      </c>
      <c r="T1253" t="s">
        <v>1755</v>
      </c>
      <c r="U1253" t="str">
        <f>VLOOKUP(T1253,Cleaning_title!$A$1:$B$20,2,)</f>
        <v>Mrs</v>
      </c>
      <c r="V1253" t="str">
        <f t="shared" si="139"/>
        <v xml:space="preserve">xxx </v>
      </c>
      <c r="W1253" t="str">
        <f t="shared" si="140"/>
        <v xml:space="preserve">xxx </v>
      </c>
      <c r="X1253" t="str">
        <f>VLOOKUP(W1253,Cleaned_Ticket!$L$1:$M$37,2,FALSE)</f>
        <v xml:space="preserve">xxx </v>
      </c>
    </row>
    <row r="1254" spans="1:24" x14ac:dyDescent="0.2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34"/>
        <v>S</v>
      </c>
      <c r="N1254">
        <f>IF(J1254="",MEDIAN(Fare),J1254)</f>
        <v>69.55</v>
      </c>
      <c r="O1254" s="4">
        <f>IF(F1254="",SUMIFS(Ave_Age,Pclass_Age,C1254,Sex_Age,E1254),F1254)</f>
        <v>14.5</v>
      </c>
      <c r="P1254">
        <f t="shared" si="135"/>
        <v>1</v>
      </c>
      <c r="Q1254" t="str">
        <f t="shared" si="136"/>
        <v>M</v>
      </c>
      <c r="R1254">
        <f t="shared" si="137"/>
        <v>11</v>
      </c>
      <c r="S1254">
        <f t="shared" si="138"/>
        <v>0</v>
      </c>
      <c r="T1254" t="s">
        <v>1757</v>
      </c>
      <c r="U1254" t="str">
        <f>VLOOKUP(T1254,Cleaning_title!$A$1:$B$20,2,)</f>
        <v>Master</v>
      </c>
      <c r="V1254" t="str">
        <f t="shared" si="139"/>
        <v>CA 2343</v>
      </c>
      <c r="W1254" t="str">
        <f t="shared" si="140"/>
        <v xml:space="preserve">CA </v>
      </c>
      <c r="X1254" t="str">
        <f>VLOOKUP(W1254,Cleaned_Ticket!$L$1:$M$37,2,FALSE)</f>
        <v xml:space="preserve">CA </v>
      </c>
    </row>
    <row r="1255" spans="1:24" x14ac:dyDescent="0.2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34"/>
        <v>C</v>
      </c>
      <c r="N1255">
        <f>IF(J1255="",MEDIAN(Fare),J1255)</f>
        <v>37.004199999999997</v>
      </c>
      <c r="O1255" s="4">
        <f>IF(F1255="",SUMIFS(Ave_Age,Pclass_Age,C1255,Sex_Age,E1255),F1255)</f>
        <v>24</v>
      </c>
      <c r="P1255">
        <f t="shared" si="135"/>
        <v>0</v>
      </c>
      <c r="Q1255" t="str">
        <f t="shared" si="136"/>
        <v>M</v>
      </c>
      <c r="R1255">
        <f t="shared" si="137"/>
        <v>3</v>
      </c>
      <c r="S1255">
        <f t="shared" si="138"/>
        <v>0</v>
      </c>
      <c r="T1255" t="s">
        <v>1755</v>
      </c>
      <c r="U1255" t="str">
        <f>VLOOKUP(T1255,Cleaning_title!$A$1:$B$20,2,)</f>
        <v>Mrs</v>
      </c>
      <c r="V1255" t="str">
        <f t="shared" si="139"/>
        <v>SCPARIS 2079</v>
      </c>
      <c r="W1255" t="str">
        <f t="shared" si="140"/>
        <v xml:space="preserve">SCPARIS </v>
      </c>
      <c r="X1255" t="str">
        <f>VLOOKUP(W1255,Cleaned_Ticket!$L$1:$M$37,2,FALSE)</f>
        <v xml:space="preserve">SCParis </v>
      </c>
    </row>
    <row r="1256" spans="1:24" x14ac:dyDescent="0.2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34"/>
        <v>S</v>
      </c>
      <c r="N1256">
        <f>IF(J1256="",MEDIAN(Fare),J1256)</f>
        <v>21</v>
      </c>
      <c r="O1256" s="4">
        <f>IF(F1256="",SUMIFS(Ave_Age,Pclass_Age,C1256,Sex_Age,E1256),F1256)</f>
        <v>31</v>
      </c>
      <c r="P1256">
        <f t="shared" si="135"/>
        <v>0</v>
      </c>
      <c r="Q1256" t="str">
        <f t="shared" si="136"/>
        <v>M</v>
      </c>
      <c r="R1256">
        <f t="shared" si="137"/>
        <v>1</v>
      </c>
      <c r="S1256">
        <f t="shared" si="138"/>
        <v>1</v>
      </c>
      <c r="T1256" t="s">
        <v>1755</v>
      </c>
      <c r="U1256" t="str">
        <f>VLOOKUP(T1256,Cleaning_title!$A$1:$B$20,2,)</f>
        <v>Mrs</v>
      </c>
      <c r="V1256" t="str">
        <f t="shared" si="139"/>
        <v>CA 31352</v>
      </c>
      <c r="W1256" t="str">
        <f t="shared" si="140"/>
        <v xml:space="preserve">CA </v>
      </c>
      <c r="X1256" t="str">
        <f>VLOOKUP(W1256,Cleaned_Ticket!$L$1:$M$37,2,FALSE)</f>
        <v xml:space="preserve">CA </v>
      </c>
    </row>
    <row r="1257" spans="1:24" x14ac:dyDescent="0.2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34"/>
        <v>S</v>
      </c>
      <c r="N1257">
        <f>IF(J1257="",MEDIAN(Fare),J1257)</f>
        <v>8.6624999999999996</v>
      </c>
      <c r="O1257" s="4">
        <f>IF(F1257="",SUMIFS(Ave_Age,Pclass_Age,C1257,Sex_Age,E1257),F1257)</f>
        <v>27</v>
      </c>
      <c r="P1257">
        <f t="shared" si="135"/>
        <v>1</v>
      </c>
      <c r="Q1257" t="str">
        <f t="shared" si="136"/>
        <v>M</v>
      </c>
      <c r="R1257">
        <f t="shared" si="137"/>
        <v>1</v>
      </c>
      <c r="S1257">
        <f t="shared" si="138"/>
        <v>1</v>
      </c>
      <c r="T1257" t="s">
        <v>1754</v>
      </c>
      <c r="U1257" t="str">
        <f>VLOOKUP(T1257,Cleaning_title!$A$1:$B$20,2,)</f>
        <v>Mr</v>
      </c>
      <c r="V1257" t="str">
        <f t="shared" si="139"/>
        <v xml:space="preserve">xxx </v>
      </c>
      <c r="W1257" t="str">
        <f t="shared" si="140"/>
        <v xml:space="preserve">xxx </v>
      </c>
      <c r="X1257" t="str">
        <f>VLOOKUP(W1257,Cleaned_Ticket!$L$1:$M$37,2,FALSE)</f>
        <v xml:space="preserve">xxx </v>
      </c>
    </row>
    <row r="1258" spans="1:24" x14ac:dyDescent="0.2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34"/>
        <v>C</v>
      </c>
      <c r="N1258">
        <f>IF(J1258="",MEDIAN(Fare),J1258)</f>
        <v>55.441699999999997</v>
      </c>
      <c r="O1258" s="4">
        <f>IF(F1258="",SUMIFS(Ave_Age,Pclass_Age,C1258,Sex_Age,E1258),F1258)</f>
        <v>25</v>
      </c>
      <c r="P1258">
        <f t="shared" si="135"/>
        <v>0</v>
      </c>
      <c r="Q1258" t="str">
        <f t="shared" si="136"/>
        <v>E</v>
      </c>
      <c r="R1258">
        <f t="shared" si="137"/>
        <v>2</v>
      </c>
      <c r="S1258">
        <f t="shared" si="138"/>
        <v>0</v>
      </c>
      <c r="T1258" t="s">
        <v>1755</v>
      </c>
      <c r="U1258" t="str">
        <f>VLOOKUP(T1258,Cleaning_title!$A$1:$B$20,2,)</f>
        <v>Mrs</v>
      </c>
      <c r="V1258" t="str">
        <f t="shared" si="139"/>
        <v xml:space="preserve">xxx </v>
      </c>
      <c r="W1258" t="str">
        <f t="shared" si="140"/>
        <v xml:space="preserve">xxx </v>
      </c>
      <c r="X1258" t="str">
        <f>VLOOKUP(W1258,Cleaned_Ticket!$L$1:$M$37,2,FALSE)</f>
        <v xml:space="preserve">xxx </v>
      </c>
    </row>
    <row r="1259" spans="1:24" x14ac:dyDescent="0.2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34"/>
        <v>S</v>
      </c>
      <c r="N1259">
        <f>IF(J1259="",MEDIAN(Fare),J1259)</f>
        <v>69.55</v>
      </c>
      <c r="O1259" s="4">
        <f>IF(F1259="",SUMIFS(Ave_Age,Pclass_Age,C1259,Sex_Age,E1259),F1259)</f>
        <v>22.185328947368422</v>
      </c>
      <c r="P1259">
        <f t="shared" si="135"/>
        <v>0</v>
      </c>
      <c r="Q1259" t="str">
        <f t="shared" si="136"/>
        <v>M</v>
      </c>
      <c r="R1259">
        <f t="shared" si="137"/>
        <v>11</v>
      </c>
      <c r="S1259">
        <f t="shared" si="138"/>
        <v>0</v>
      </c>
      <c r="T1259" t="s">
        <v>1755</v>
      </c>
      <c r="U1259" t="str">
        <f>VLOOKUP(T1259,Cleaning_title!$A$1:$B$20,2,)</f>
        <v>Mrs</v>
      </c>
      <c r="V1259" t="str">
        <f t="shared" si="139"/>
        <v>CA 2343</v>
      </c>
      <c r="W1259" t="str">
        <f t="shared" si="140"/>
        <v xml:space="preserve">CA </v>
      </c>
      <c r="X1259" t="str">
        <f>VLOOKUP(W1259,Cleaned_Ticket!$L$1:$M$37,2,FALSE)</f>
        <v xml:space="preserve">CA </v>
      </c>
    </row>
    <row r="1260" spans="1:24" x14ac:dyDescent="0.2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34"/>
        <v>C</v>
      </c>
      <c r="N1260">
        <f>IF(J1260="",MEDIAN(Fare),J1260)</f>
        <v>14.458299999999999</v>
      </c>
      <c r="O1260" s="4">
        <f>IF(F1260="",SUMIFS(Ave_Age,Pclass_Age,C1260,Sex_Age,E1260),F1260)</f>
        <v>25.962263610315187</v>
      </c>
      <c r="P1260">
        <f t="shared" si="135"/>
        <v>1</v>
      </c>
      <c r="Q1260" t="str">
        <f t="shared" si="136"/>
        <v>M</v>
      </c>
      <c r="R1260">
        <f t="shared" si="137"/>
        <v>2</v>
      </c>
      <c r="S1260">
        <f t="shared" si="138"/>
        <v>0</v>
      </c>
      <c r="T1260" t="s">
        <v>1754</v>
      </c>
      <c r="U1260" t="str">
        <f>VLOOKUP(T1260,Cleaning_title!$A$1:$B$20,2,)</f>
        <v>Mr</v>
      </c>
      <c r="V1260" t="str">
        <f t="shared" si="139"/>
        <v xml:space="preserve">xxx </v>
      </c>
      <c r="W1260" t="str">
        <f t="shared" si="140"/>
        <v xml:space="preserve">xxx </v>
      </c>
      <c r="X1260" t="str">
        <f>VLOOKUP(W1260,Cleaned_Ticket!$L$1:$M$37,2,FALSE)</f>
        <v xml:space="preserve">xxx </v>
      </c>
    </row>
    <row r="1261" spans="1:24" x14ac:dyDescent="0.2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34"/>
        <v>S</v>
      </c>
      <c r="N1261">
        <f>IF(J1261="",MEDIAN(Fare),J1261)</f>
        <v>39.6875</v>
      </c>
      <c r="O1261" s="4">
        <f>IF(F1261="",SUMIFS(Ave_Age,Pclass_Age,C1261,Sex_Age,E1261),F1261)</f>
        <v>22</v>
      </c>
      <c r="P1261">
        <f t="shared" si="135"/>
        <v>0</v>
      </c>
      <c r="Q1261" t="str">
        <f t="shared" si="136"/>
        <v>M</v>
      </c>
      <c r="R1261">
        <f t="shared" si="137"/>
        <v>1</v>
      </c>
      <c r="S1261">
        <f t="shared" si="138"/>
        <v>1</v>
      </c>
      <c r="T1261" t="s">
        <v>1756</v>
      </c>
      <c r="U1261" t="str">
        <f>VLOOKUP(T1261,Cleaning_title!$A$1:$B$20,2,)</f>
        <v>Miss</v>
      </c>
      <c r="V1261" t="str">
        <f t="shared" si="139"/>
        <v xml:space="preserve">xxx </v>
      </c>
      <c r="W1261" t="str">
        <f t="shared" si="140"/>
        <v xml:space="preserve">xxx </v>
      </c>
      <c r="X1261" t="str">
        <f>VLOOKUP(W1261,Cleaned_Ticket!$L$1:$M$37,2,FALSE)</f>
        <v xml:space="preserve">xxx </v>
      </c>
    </row>
    <row r="1262" spans="1:24" x14ac:dyDescent="0.2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34"/>
        <v>C</v>
      </c>
      <c r="N1262">
        <f>IF(J1262="",MEDIAN(Fare),J1262)</f>
        <v>59.4</v>
      </c>
      <c r="O1262" s="4">
        <f>IF(F1262="",SUMIFS(Ave_Age,Pclass_Age,C1262,Sex_Age,E1262),F1262)</f>
        <v>45</v>
      </c>
      <c r="P1262">
        <f t="shared" si="135"/>
        <v>0</v>
      </c>
      <c r="Q1262" t="str">
        <f t="shared" si="136"/>
        <v>M</v>
      </c>
      <c r="R1262">
        <f t="shared" si="137"/>
        <v>2</v>
      </c>
      <c r="S1262">
        <f t="shared" si="138"/>
        <v>0</v>
      </c>
      <c r="T1262" t="s">
        <v>1755</v>
      </c>
      <c r="U1262" t="str">
        <f>VLOOKUP(T1262,Cleaning_title!$A$1:$B$20,2,)</f>
        <v>Mrs</v>
      </c>
      <c r="V1262" t="str">
        <f t="shared" si="139"/>
        <v xml:space="preserve">xxx </v>
      </c>
      <c r="W1262" t="str">
        <f t="shared" si="140"/>
        <v xml:space="preserve">xxx </v>
      </c>
      <c r="X1262" t="str">
        <f>VLOOKUP(W1262,Cleaned_Ticket!$L$1:$M$37,2,FALSE)</f>
        <v xml:space="preserve">xxx </v>
      </c>
    </row>
    <row r="1263" spans="1:24" x14ac:dyDescent="0.2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34"/>
        <v>C</v>
      </c>
      <c r="N1263">
        <f>IF(J1263="",MEDIAN(Fare),J1263)</f>
        <v>13.8583</v>
      </c>
      <c r="O1263" s="4">
        <f>IF(F1263="",SUMIFS(Ave_Age,Pclass_Age,C1263,Sex_Age,E1263),F1263)</f>
        <v>29</v>
      </c>
      <c r="P1263">
        <f t="shared" si="135"/>
        <v>1</v>
      </c>
      <c r="Q1263" t="str">
        <f t="shared" si="136"/>
        <v>M</v>
      </c>
      <c r="R1263">
        <f t="shared" si="137"/>
        <v>1</v>
      </c>
      <c r="S1263">
        <f t="shared" si="138"/>
        <v>1</v>
      </c>
      <c r="T1263" t="s">
        <v>1754</v>
      </c>
      <c r="U1263" t="str">
        <f>VLOOKUP(T1263,Cleaning_title!$A$1:$B$20,2,)</f>
        <v>Mr</v>
      </c>
      <c r="V1263" t="str">
        <f t="shared" si="139"/>
        <v>SCPARIS 2147</v>
      </c>
      <c r="W1263" t="str">
        <f t="shared" si="140"/>
        <v xml:space="preserve">SCPARIS </v>
      </c>
      <c r="X1263" t="str">
        <f>VLOOKUP(W1263,Cleaned_Ticket!$L$1:$M$37,2,FALSE)</f>
        <v xml:space="preserve">SCParis </v>
      </c>
    </row>
    <row r="1264" spans="1:24" x14ac:dyDescent="0.2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34"/>
        <v>S</v>
      </c>
      <c r="N1264">
        <f>IF(J1264="",MEDIAN(Fare),J1264)</f>
        <v>11.5</v>
      </c>
      <c r="O1264" s="4">
        <f>IF(F1264="",SUMIFS(Ave_Age,Pclass_Age,C1264,Sex_Age,E1264),F1264)</f>
        <v>21</v>
      </c>
      <c r="P1264">
        <f t="shared" si="135"/>
        <v>1</v>
      </c>
      <c r="Q1264" t="str">
        <f t="shared" si="136"/>
        <v>M</v>
      </c>
      <c r="R1264">
        <f t="shared" si="137"/>
        <v>2</v>
      </c>
      <c r="S1264">
        <f t="shared" si="138"/>
        <v>0</v>
      </c>
      <c r="T1264" t="s">
        <v>1754</v>
      </c>
      <c r="U1264" t="str">
        <f>VLOOKUP(T1264,Cleaning_title!$A$1:$B$20,2,)</f>
        <v>Mr</v>
      </c>
      <c r="V1264" t="str">
        <f t="shared" si="139"/>
        <v xml:space="preserve">xxx </v>
      </c>
      <c r="W1264" t="str">
        <f t="shared" si="140"/>
        <v xml:space="preserve">xxx </v>
      </c>
      <c r="X1264" t="str">
        <f>VLOOKUP(W1264,Cleaned_Ticket!$L$1:$M$37,2,FALSE)</f>
        <v xml:space="preserve">xxx </v>
      </c>
    </row>
    <row r="1265" spans="1:24" x14ac:dyDescent="0.2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34"/>
        <v>C</v>
      </c>
      <c r="N1265">
        <f>IF(J1265="",MEDIAN(Fare),J1265)</f>
        <v>134.5</v>
      </c>
      <c r="O1265" s="4">
        <f>IF(F1265="",SUMIFS(Ave_Age,Pclass_Age,C1265,Sex_Age,E1265),F1265)</f>
        <v>31</v>
      </c>
      <c r="P1265">
        <f t="shared" si="135"/>
        <v>0</v>
      </c>
      <c r="Q1265" t="str">
        <f t="shared" si="136"/>
        <v>E</v>
      </c>
      <c r="R1265">
        <f t="shared" si="137"/>
        <v>1</v>
      </c>
      <c r="S1265">
        <f t="shared" si="138"/>
        <v>1</v>
      </c>
      <c r="T1265" t="s">
        <v>1756</v>
      </c>
      <c r="U1265" t="str">
        <f>VLOOKUP(T1265,Cleaning_title!$A$1:$B$20,2,)</f>
        <v>Miss</v>
      </c>
      <c r="V1265" t="str">
        <f t="shared" si="139"/>
        <v xml:space="preserve">xxx </v>
      </c>
      <c r="W1265" t="str">
        <f t="shared" si="140"/>
        <v xml:space="preserve">xxx </v>
      </c>
      <c r="X1265" t="str">
        <f>VLOOKUP(W1265,Cleaned_Ticket!$L$1:$M$37,2,FALSE)</f>
        <v xml:space="preserve">xxx </v>
      </c>
    </row>
    <row r="1266" spans="1:24" x14ac:dyDescent="0.2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34"/>
        <v>S</v>
      </c>
      <c r="N1266">
        <f>IF(J1266="",MEDIAN(Fare),J1266)</f>
        <v>0</v>
      </c>
      <c r="O1266" s="4">
        <f>IF(F1266="",SUMIFS(Ave_Age,Pclass_Age,C1266,Sex_Age,E1266),F1266)</f>
        <v>49</v>
      </c>
      <c r="P1266">
        <f t="shared" si="135"/>
        <v>1</v>
      </c>
      <c r="Q1266" t="str">
        <f t="shared" si="136"/>
        <v>B</v>
      </c>
      <c r="R1266">
        <f t="shared" si="137"/>
        <v>1</v>
      </c>
      <c r="S1266">
        <f t="shared" si="138"/>
        <v>1</v>
      </c>
      <c r="T1266" t="s">
        <v>1754</v>
      </c>
      <c r="U1266" t="str">
        <f>VLOOKUP(T1266,Cleaning_title!$A$1:$B$20,2,)</f>
        <v>Mr</v>
      </c>
      <c r="V1266" t="str">
        <f t="shared" si="139"/>
        <v xml:space="preserve">xxx </v>
      </c>
      <c r="W1266" t="str">
        <f t="shared" si="140"/>
        <v xml:space="preserve">xxx </v>
      </c>
      <c r="X1266" t="str">
        <f>VLOOKUP(W1266,Cleaned_Ticket!$L$1:$M$37,2,FALSE)</f>
        <v xml:space="preserve">xxx </v>
      </c>
    </row>
    <row r="1267" spans="1:24" x14ac:dyDescent="0.2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34"/>
        <v>S</v>
      </c>
      <c r="N1267">
        <f>IF(J1267="",MEDIAN(Fare),J1267)</f>
        <v>13</v>
      </c>
      <c r="O1267" s="4">
        <f>IF(F1267="",SUMIFS(Ave_Age,Pclass_Age,C1267,Sex_Age,E1267),F1267)</f>
        <v>44</v>
      </c>
      <c r="P1267">
        <f t="shared" si="135"/>
        <v>1</v>
      </c>
      <c r="Q1267" t="str">
        <f t="shared" si="136"/>
        <v>M</v>
      </c>
      <c r="R1267">
        <f t="shared" si="137"/>
        <v>1</v>
      </c>
      <c r="S1267">
        <f t="shared" si="138"/>
        <v>1</v>
      </c>
      <c r="T1267" t="s">
        <v>1754</v>
      </c>
      <c r="U1267" t="str">
        <f>VLOOKUP(T1267,Cleaning_title!$A$1:$B$20,2,)</f>
        <v>Mr</v>
      </c>
      <c r="V1267" t="str">
        <f t="shared" si="139"/>
        <v xml:space="preserve">xxx </v>
      </c>
      <c r="W1267" t="str">
        <f t="shared" si="140"/>
        <v xml:space="preserve">xxx </v>
      </c>
      <c r="X1267" t="str">
        <f>VLOOKUP(W1267,Cleaned_Ticket!$L$1:$M$37,2,FALSE)</f>
        <v xml:space="preserve">xxx </v>
      </c>
    </row>
    <row r="1268" spans="1:24" x14ac:dyDescent="0.2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34"/>
        <v>S</v>
      </c>
      <c r="N1268">
        <f>IF(J1268="",MEDIAN(Fare),J1268)</f>
        <v>81.8583</v>
      </c>
      <c r="O1268" s="4">
        <f>IF(F1268="",SUMIFS(Ave_Age,Pclass_Age,C1268,Sex_Age,E1268),F1268)</f>
        <v>54</v>
      </c>
      <c r="P1268">
        <f t="shared" si="135"/>
        <v>0</v>
      </c>
      <c r="Q1268" t="str">
        <f t="shared" si="136"/>
        <v>A</v>
      </c>
      <c r="R1268">
        <f t="shared" si="137"/>
        <v>3</v>
      </c>
      <c r="S1268">
        <f t="shared" si="138"/>
        <v>0</v>
      </c>
      <c r="T1268" t="s">
        <v>1755</v>
      </c>
      <c r="U1268" t="str">
        <f>VLOOKUP(T1268,Cleaning_title!$A$1:$B$20,2,)</f>
        <v>Mrs</v>
      </c>
      <c r="V1268" t="str">
        <f t="shared" si="139"/>
        <v xml:space="preserve">xxx </v>
      </c>
      <c r="W1268" t="str">
        <f t="shared" si="140"/>
        <v xml:space="preserve">xxx </v>
      </c>
      <c r="X1268" t="str">
        <f>VLOOKUP(W1268,Cleaned_Ticket!$L$1:$M$37,2,FALSE)</f>
        <v xml:space="preserve">xxx </v>
      </c>
    </row>
    <row r="1269" spans="1:24" x14ac:dyDescent="0.2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34"/>
        <v>C</v>
      </c>
      <c r="N1269">
        <f>IF(J1269="",MEDIAN(Fare),J1269)</f>
        <v>262.375</v>
      </c>
      <c r="O1269" s="4">
        <f>IF(F1269="",SUMIFS(Ave_Age,Pclass_Age,C1269,Sex_Age,E1269),F1269)</f>
        <v>45</v>
      </c>
      <c r="P1269">
        <f t="shared" si="135"/>
        <v>0</v>
      </c>
      <c r="Q1269" t="str">
        <f t="shared" si="136"/>
        <v>M</v>
      </c>
      <c r="R1269">
        <f t="shared" si="137"/>
        <v>1</v>
      </c>
      <c r="S1269">
        <f t="shared" si="138"/>
        <v>1</v>
      </c>
      <c r="T1269" t="s">
        <v>1756</v>
      </c>
      <c r="U1269" t="str">
        <f>VLOOKUP(T1269,Cleaning_title!$A$1:$B$20,2,)</f>
        <v>Miss</v>
      </c>
      <c r="V1269" t="str">
        <f t="shared" si="139"/>
        <v>PC 17608</v>
      </c>
      <c r="W1269" t="str">
        <f t="shared" si="140"/>
        <v xml:space="preserve">PC </v>
      </c>
      <c r="X1269" t="str">
        <f>VLOOKUP(W1269,Cleaned_Ticket!$L$1:$M$37,2,FALSE)</f>
        <v xml:space="preserve">PC </v>
      </c>
    </row>
    <row r="1270" spans="1:24" x14ac:dyDescent="0.2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34"/>
        <v>S</v>
      </c>
      <c r="N1270">
        <f>IF(J1270="",MEDIAN(Fare),J1270)</f>
        <v>8.6624999999999996</v>
      </c>
      <c r="O1270" s="4">
        <f>IF(F1270="",SUMIFS(Ave_Age,Pclass_Age,C1270,Sex_Age,E1270),F1270)</f>
        <v>22</v>
      </c>
      <c r="P1270">
        <f t="shared" si="135"/>
        <v>0</v>
      </c>
      <c r="Q1270" t="str">
        <f t="shared" si="136"/>
        <v>M</v>
      </c>
      <c r="R1270">
        <f t="shared" si="137"/>
        <v>3</v>
      </c>
      <c r="S1270">
        <f t="shared" si="138"/>
        <v>0</v>
      </c>
      <c r="T1270" t="s">
        <v>1756</v>
      </c>
      <c r="U1270" t="str">
        <f>VLOOKUP(T1270,Cleaning_title!$A$1:$B$20,2,)</f>
        <v>Miss</v>
      </c>
      <c r="V1270" t="str">
        <f t="shared" si="139"/>
        <v xml:space="preserve">xxx </v>
      </c>
      <c r="W1270" t="str">
        <f t="shared" si="140"/>
        <v xml:space="preserve">xxx </v>
      </c>
      <c r="X1270" t="str">
        <f>VLOOKUP(W1270,Cleaned_Ticket!$L$1:$M$37,2,FALSE)</f>
        <v xml:space="preserve">xxx </v>
      </c>
    </row>
    <row r="1271" spans="1:24" x14ac:dyDescent="0.2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34"/>
        <v>S</v>
      </c>
      <c r="N1271">
        <f>IF(J1271="",MEDIAN(Fare),J1271)</f>
        <v>11.5</v>
      </c>
      <c r="O1271" s="4">
        <f>IF(F1271="",SUMIFS(Ave_Age,Pclass_Age,C1271,Sex_Age,E1271),F1271)</f>
        <v>21</v>
      </c>
      <c r="P1271">
        <f t="shared" si="135"/>
        <v>1</v>
      </c>
      <c r="Q1271" t="str">
        <f t="shared" si="136"/>
        <v>M</v>
      </c>
      <c r="R1271">
        <f t="shared" si="137"/>
        <v>1</v>
      </c>
      <c r="S1271">
        <f t="shared" si="138"/>
        <v>1</v>
      </c>
      <c r="T1271" t="s">
        <v>1754</v>
      </c>
      <c r="U1271" t="str">
        <f>VLOOKUP(T1271,Cleaning_title!$A$1:$B$20,2,)</f>
        <v>Mr</v>
      </c>
      <c r="V1271" t="str">
        <f t="shared" si="139"/>
        <v xml:space="preserve">xxx </v>
      </c>
      <c r="W1271" t="str">
        <f t="shared" si="140"/>
        <v xml:space="preserve">xxx </v>
      </c>
      <c r="X1271" t="str">
        <f>VLOOKUP(W1271,Cleaned_Ticket!$L$1:$M$37,2,FALSE)</f>
        <v xml:space="preserve">xxx </v>
      </c>
    </row>
    <row r="1272" spans="1:24" x14ac:dyDescent="0.2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34"/>
        <v>S</v>
      </c>
      <c r="N1272">
        <f>IF(J1272="",MEDIAN(Fare),J1272)</f>
        <v>50</v>
      </c>
      <c r="O1272" s="4">
        <f>IF(F1272="",SUMIFS(Ave_Age,Pclass_Age,C1272,Sex_Age,E1272),F1272)</f>
        <v>55</v>
      </c>
      <c r="P1272">
        <f t="shared" si="135"/>
        <v>1</v>
      </c>
      <c r="Q1272" t="str">
        <f t="shared" si="136"/>
        <v>C</v>
      </c>
      <c r="R1272">
        <f t="shared" si="137"/>
        <v>1</v>
      </c>
      <c r="S1272">
        <f t="shared" si="138"/>
        <v>1</v>
      </c>
      <c r="T1272" t="s">
        <v>1754</v>
      </c>
      <c r="U1272" t="str">
        <f>VLOOKUP(T1272,Cleaning_title!$A$1:$B$20,2,)</f>
        <v>Mr</v>
      </c>
      <c r="V1272" t="str">
        <f t="shared" si="139"/>
        <v xml:space="preserve">xxx </v>
      </c>
      <c r="W1272" t="str">
        <f t="shared" si="140"/>
        <v xml:space="preserve">xxx </v>
      </c>
      <c r="X1272" t="str">
        <f>VLOOKUP(W1272,Cleaned_Ticket!$L$1:$M$37,2,FALSE)</f>
        <v xml:space="preserve">xxx </v>
      </c>
    </row>
    <row r="1273" spans="1:24" x14ac:dyDescent="0.2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34"/>
        <v>S</v>
      </c>
      <c r="N1273">
        <f>IF(J1273="",MEDIAN(Fare),J1273)</f>
        <v>31.387499999999999</v>
      </c>
      <c r="O1273" s="4">
        <f>IF(F1273="",SUMIFS(Ave_Age,Pclass_Age,C1273,Sex_Age,E1273),F1273)</f>
        <v>5</v>
      </c>
      <c r="P1273">
        <f t="shared" si="135"/>
        <v>1</v>
      </c>
      <c r="Q1273" t="str">
        <f t="shared" si="136"/>
        <v>M</v>
      </c>
      <c r="R1273">
        <f t="shared" si="137"/>
        <v>7</v>
      </c>
      <c r="S1273">
        <f t="shared" si="138"/>
        <v>0</v>
      </c>
      <c r="T1273" t="s">
        <v>1757</v>
      </c>
      <c r="U1273" t="str">
        <f>VLOOKUP(T1273,Cleaning_title!$A$1:$B$20,2,)</f>
        <v>Master</v>
      </c>
      <c r="V1273" t="str">
        <f t="shared" si="139"/>
        <v xml:space="preserve">xxx </v>
      </c>
      <c r="W1273" t="str">
        <f t="shared" si="140"/>
        <v xml:space="preserve">xxx </v>
      </c>
      <c r="X1273" t="str">
        <f>VLOOKUP(W1273,Cleaned_Ticket!$L$1:$M$37,2,FALSE)</f>
        <v xml:space="preserve">xxx </v>
      </c>
    </row>
    <row r="1274" spans="1:24" x14ac:dyDescent="0.2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34"/>
        <v>Q</v>
      </c>
      <c r="N1274">
        <f>IF(J1274="",MEDIAN(Fare),J1274)</f>
        <v>7.75</v>
      </c>
      <c r="O1274" s="4">
        <f>IF(F1274="",SUMIFS(Ave_Age,Pclass_Age,C1274,Sex_Age,E1274),F1274)</f>
        <v>25.962263610315187</v>
      </c>
      <c r="P1274">
        <f t="shared" si="135"/>
        <v>1</v>
      </c>
      <c r="Q1274" t="str">
        <f t="shared" si="136"/>
        <v>M</v>
      </c>
      <c r="R1274">
        <f t="shared" si="137"/>
        <v>1</v>
      </c>
      <c r="S1274">
        <f t="shared" si="138"/>
        <v>1</v>
      </c>
      <c r="T1274" t="s">
        <v>1754</v>
      </c>
      <c r="U1274" t="str">
        <f>VLOOKUP(T1274,Cleaning_title!$A$1:$B$20,2,)</f>
        <v>Mr</v>
      </c>
      <c r="V1274" t="str">
        <f t="shared" si="139"/>
        <v xml:space="preserve">xxx </v>
      </c>
      <c r="W1274" t="str">
        <f t="shared" si="140"/>
        <v xml:space="preserve">xxx </v>
      </c>
      <c r="X1274" t="str">
        <f>VLOOKUP(W1274,Cleaned_Ticket!$L$1:$M$37,2,FALSE)</f>
        <v xml:space="preserve">xxx </v>
      </c>
    </row>
    <row r="1275" spans="1:24" x14ac:dyDescent="0.2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34"/>
        <v>Q</v>
      </c>
      <c r="N1275">
        <f>IF(J1275="",MEDIAN(Fare),J1275)</f>
        <v>7.8792</v>
      </c>
      <c r="O1275" s="4">
        <f>IF(F1275="",SUMIFS(Ave_Age,Pclass_Age,C1275,Sex_Age,E1275),F1275)</f>
        <v>26</v>
      </c>
      <c r="P1275">
        <f t="shared" si="135"/>
        <v>1</v>
      </c>
      <c r="Q1275" t="str">
        <f t="shared" si="136"/>
        <v>M</v>
      </c>
      <c r="R1275">
        <f t="shared" si="137"/>
        <v>1</v>
      </c>
      <c r="S1275">
        <f t="shared" si="138"/>
        <v>1</v>
      </c>
      <c r="T1275" t="s">
        <v>1754</v>
      </c>
      <c r="U1275" t="str">
        <f>VLOOKUP(T1275,Cleaning_title!$A$1:$B$20,2,)</f>
        <v>Mr</v>
      </c>
      <c r="V1275" t="str">
        <f t="shared" si="139"/>
        <v xml:space="preserve">xxx </v>
      </c>
      <c r="W1275" t="str">
        <f t="shared" si="140"/>
        <v xml:space="preserve">xxx </v>
      </c>
      <c r="X1275" t="str">
        <f>VLOOKUP(W1275,Cleaned_Ticket!$L$1:$M$37,2,FALSE)</f>
        <v xml:space="preserve">xxx </v>
      </c>
    </row>
    <row r="1276" spans="1:24" x14ac:dyDescent="0.2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34"/>
        <v>S</v>
      </c>
      <c r="N1276">
        <f>IF(J1276="",MEDIAN(Fare),J1276)</f>
        <v>14.5</v>
      </c>
      <c r="O1276" s="4">
        <f>IF(F1276="",SUMIFS(Ave_Age,Pclass_Age,C1276,Sex_Age,E1276),F1276)</f>
        <v>22.185328947368422</v>
      </c>
      <c r="P1276">
        <f t="shared" si="135"/>
        <v>0</v>
      </c>
      <c r="Q1276" t="str">
        <f t="shared" si="136"/>
        <v>M</v>
      </c>
      <c r="R1276">
        <f t="shared" si="137"/>
        <v>1</v>
      </c>
      <c r="S1276">
        <f t="shared" si="138"/>
        <v>1</v>
      </c>
      <c r="T1276" t="s">
        <v>1755</v>
      </c>
      <c r="U1276" t="str">
        <f>VLOOKUP(T1276,Cleaning_title!$A$1:$B$20,2,)</f>
        <v>Mrs</v>
      </c>
      <c r="V1276" t="str">
        <f t="shared" si="139"/>
        <v xml:space="preserve">xxx </v>
      </c>
      <c r="W1276" t="str">
        <f t="shared" si="140"/>
        <v xml:space="preserve">xxx </v>
      </c>
      <c r="X1276" t="str">
        <f>VLOOKUP(W1276,Cleaned_Ticket!$L$1:$M$37,2,FALSE)</f>
        <v xml:space="preserve">xxx </v>
      </c>
    </row>
    <row r="1277" spans="1:24" x14ac:dyDescent="0.2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34"/>
        <v>S</v>
      </c>
      <c r="N1277">
        <f>IF(J1277="",MEDIAN(Fare),J1277)</f>
        <v>16.100000000000001</v>
      </c>
      <c r="O1277" s="4">
        <f>IF(F1277="",SUMIFS(Ave_Age,Pclass_Age,C1277,Sex_Age,E1277),F1277)</f>
        <v>19</v>
      </c>
      <c r="P1277">
        <f t="shared" si="135"/>
        <v>0</v>
      </c>
      <c r="Q1277" t="str">
        <f t="shared" si="136"/>
        <v>M</v>
      </c>
      <c r="R1277">
        <f t="shared" si="137"/>
        <v>2</v>
      </c>
      <c r="S1277">
        <f t="shared" si="138"/>
        <v>0</v>
      </c>
      <c r="T1277" t="s">
        <v>1755</v>
      </c>
      <c r="U1277" t="str">
        <f>VLOOKUP(T1277,Cleaning_title!$A$1:$B$20,2,)</f>
        <v>Mrs</v>
      </c>
      <c r="V1277" t="str">
        <f t="shared" si="139"/>
        <v xml:space="preserve">xxx </v>
      </c>
      <c r="W1277" t="str">
        <f t="shared" si="140"/>
        <v xml:space="preserve">xxx </v>
      </c>
      <c r="X1277" t="str">
        <f>VLOOKUP(W1277,Cleaned_Ticket!$L$1:$M$37,2,FALSE)</f>
        <v xml:space="preserve">xxx </v>
      </c>
    </row>
    <row r="1278" spans="1:24" x14ac:dyDescent="0.2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34"/>
        <v>S</v>
      </c>
      <c r="N1278">
        <f>IF(J1278="",MEDIAN(Fare),J1278)</f>
        <v>12.875</v>
      </c>
      <c r="O1278" s="4">
        <f>IF(F1278="",SUMIFS(Ave_Age,Pclass_Age,C1278,Sex_Age,E1278),F1278)</f>
        <v>30.815379746835443</v>
      </c>
      <c r="P1278">
        <f t="shared" si="135"/>
        <v>1</v>
      </c>
      <c r="Q1278" t="str">
        <f t="shared" si="136"/>
        <v>M</v>
      </c>
      <c r="R1278">
        <f t="shared" si="137"/>
        <v>1</v>
      </c>
      <c r="S1278">
        <f t="shared" si="138"/>
        <v>1</v>
      </c>
      <c r="T1278" t="s">
        <v>1754</v>
      </c>
      <c r="U1278" t="str">
        <f>VLOOKUP(T1278,Cleaning_title!$A$1:$B$20,2,)</f>
        <v>Mr</v>
      </c>
      <c r="V1278" t="str">
        <f t="shared" si="139"/>
        <v>SCPARIS 2159</v>
      </c>
      <c r="W1278" t="str">
        <f t="shared" si="140"/>
        <v xml:space="preserve">SCPARIS </v>
      </c>
      <c r="X1278" t="str">
        <f>VLOOKUP(W1278,Cleaned_Ticket!$L$1:$M$37,2,FALSE)</f>
        <v xml:space="preserve">SCParis </v>
      </c>
    </row>
    <row r="1279" spans="1:24" x14ac:dyDescent="0.2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34"/>
        <v>S</v>
      </c>
      <c r="N1279">
        <f>IF(J1279="",MEDIAN(Fare),J1279)</f>
        <v>65</v>
      </c>
      <c r="O1279" s="4">
        <f>IF(F1279="",SUMIFS(Ave_Age,Pclass_Age,C1279,Sex_Age,E1279),F1279)</f>
        <v>24</v>
      </c>
      <c r="P1279">
        <f t="shared" si="135"/>
        <v>0</v>
      </c>
      <c r="Q1279" t="str">
        <f t="shared" si="136"/>
        <v>M</v>
      </c>
      <c r="R1279">
        <f t="shared" si="137"/>
        <v>4</v>
      </c>
      <c r="S1279">
        <f t="shared" si="138"/>
        <v>0</v>
      </c>
      <c r="T1279" t="s">
        <v>1756</v>
      </c>
      <c r="U1279" t="str">
        <f>VLOOKUP(T1279,Cleaning_title!$A$1:$B$20,2,)</f>
        <v>Miss</v>
      </c>
      <c r="V1279" t="str">
        <f t="shared" si="139"/>
        <v xml:space="preserve">xxx </v>
      </c>
      <c r="W1279" t="str">
        <f t="shared" si="140"/>
        <v xml:space="preserve">xxx </v>
      </c>
      <c r="X1279" t="str">
        <f>VLOOKUP(W1279,Cleaned_Ticket!$L$1:$M$37,2,FALSE)</f>
        <v xml:space="preserve">xxx </v>
      </c>
    </row>
    <row r="1280" spans="1:24" x14ac:dyDescent="0.2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34"/>
        <v>S</v>
      </c>
      <c r="N1280">
        <f>IF(J1280="",MEDIAN(Fare),J1280)</f>
        <v>7.7750000000000004</v>
      </c>
      <c r="O1280" s="4">
        <f>IF(F1280="",SUMIFS(Ave_Age,Pclass_Age,C1280,Sex_Age,E1280),F1280)</f>
        <v>24</v>
      </c>
      <c r="P1280">
        <f t="shared" si="135"/>
        <v>1</v>
      </c>
      <c r="Q1280" t="str">
        <f t="shared" si="136"/>
        <v>M</v>
      </c>
      <c r="R1280">
        <f t="shared" si="137"/>
        <v>1</v>
      </c>
      <c r="S1280">
        <f t="shared" si="138"/>
        <v>1</v>
      </c>
      <c r="T1280" t="s">
        <v>1754</v>
      </c>
      <c r="U1280" t="str">
        <f>VLOOKUP(T1280,Cleaning_title!$A$1:$B$20,2,)</f>
        <v>Mr</v>
      </c>
      <c r="V1280" t="str">
        <f t="shared" si="139"/>
        <v xml:space="preserve">xxx </v>
      </c>
      <c r="W1280" t="str">
        <f t="shared" si="140"/>
        <v xml:space="preserve">xxx </v>
      </c>
      <c r="X1280" t="str">
        <f>VLOOKUP(W1280,Cleaned_Ticket!$L$1:$M$37,2,FALSE)</f>
        <v xml:space="preserve">xxx </v>
      </c>
    </row>
    <row r="1281" spans="1:24" x14ac:dyDescent="0.2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34"/>
        <v>S</v>
      </c>
      <c r="N1281">
        <f>IF(J1281="",MEDIAN(Fare),J1281)</f>
        <v>13</v>
      </c>
      <c r="O1281" s="4">
        <f>IF(F1281="",SUMIFS(Ave_Age,Pclass_Age,C1281,Sex_Age,E1281),F1281)</f>
        <v>57</v>
      </c>
      <c r="P1281">
        <f t="shared" si="135"/>
        <v>1</v>
      </c>
      <c r="Q1281" t="str">
        <f t="shared" si="136"/>
        <v>M</v>
      </c>
      <c r="R1281">
        <f t="shared" si="137"/>
        <v>1</v>
      </c>
      <c r="S1281">
        <f t="shared" si="138"/>
        <v>1</v>
      </c>
      <c r="T1281" t="s">
        <v>1754</v>
      </c>
      <c r="U1281" t="str">
        <f>VLOOKUP(T1281,Cleaning_title!$A$1:$B$20,2,)</f>
        <v>Mr</v>
      </c>
      <c r="V1281" t="str">
        <f t="shared" si="139"/>
        <v xml:space="preserve">xxx </v>
      </c>
      <c r="W1281" t="str">
        <f t="shared" si="140"/>
        <v xml:space="preserve">xxx </v>
      </c>
      <c r="X1281" t="str">
        <f>VLOOKUP(W1281,Cleaned_Ticket!$L$1:$M$37,2,FALSE)</f>
        <v xml:space="preserve">xxx </v>
      </c>
    </row>
    <row r="1282" spans="1:24" x14ac:dyDescent="0.2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34"/>
        <v>Q</v>
      </c>
      <c r="N1282">
        <f>IF(J1282="",MEDIAN(Fare),J1282)</f>
        <v>7.75</v>
      </c>
      <c r="O1282" s="4">
        <f>IF(F1282="",SUMIFS(Ave_Age,Pclass_Age,C1282,Sex_Age,E1282),F1282)</f>
        <v>21</v>
      </c>
      <c r="P1282">
        <f t="shared" si="135"/>
        <v>1</v>
      </c>
      <c r="Q1282" t="str">
        <f t="shared" si="136"/>
        <v>M</v>
      </c>
      <c r="R1282">
        <f t="shared" si="137"/>
        <v>1</v>
      </c>
      <c r="S1282">
        <f t="shared" si="138"/>
        <v>1</v>
      </c>
      <c r="T1282" t="s">
        <v>1754</v>
      </c>
      <c r="U1282" t="str">
        <f>VLOOKUP(T1282,Cleaning_title!$A$1:$B$20,2,)</f>
        <v>Mr</v>
      </c>
      <c r="V1282" t="str">
        <f t="shared" si="139"/>
        <v xml:space="preserve">xxx </v>
      </c>
      <c r="W1282" t="str">
        <f t="shared" si="140"/>
        <v xml:space="preserve">xxx </v>
      </c>
      <c r="X1282" t="str">
        <f>VLOOKUP(W1282,Cleaned_Ticket!$L$1:$M$37,2,FALSE)</f>
        <v xml:space="preserve">xxx </v>
      </c>
    </row>
    <row r="1283" spans="1:24" x14ac:dyDescent="0.2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34"/>
        <v>S</v>
      </c>
      <c r="N1283">
        <f>IF(J1283="",MEDIAN(Fare),J1283)</f>
        <v>21.074999999999999</v>
      </c>
      <c r="O1283" s="4">
        <f>IF(F1283="",SUMIFS(Ave_Age,Pclass_Age,C1283,Sex_Age,E1283),F1283)</f>
        <v>6</v>
      </c>
      <c r="P1283">
        <f t="shared" si="135"/>
        <v>1</v>
      </c>
      <c r="Q1283" t="str">
        <f t="shared" si="136"/>
        <v>M</v>
      </c>
      <c r="R1283">
        <f t="shared" si="137"/>
        <v>5</v>
      </c>
      <c r="S1283">
        <f t="shared" si="138"/>
        <v>0</v>
      </c>
      <c r="T1283" t="s">
        <v>1757</v>
      </c>
      <c r="U1283" t="str">
        <f>VLOOKUP(T1283,Cleaning_title!$A$1:$B$20,2,)</f>
        <v>Master</v>
      </c>
      <c r="V1283" t="str">
        <f t="shared" si="139"/>
        <v xml:space="preserve">xxx </v>
      </c>
      <c r="W1283" t="str">
        <f t="shared" si="140"/>
        <v xml:space="preserve">xxx </v>
      </c>
      <c r="X1283" t="str">
        <f>VLOOKUP(W1283,Cleaned_Ticket!$L$1:$M$37,2,FALSE)</f>
        <v xml:space="preserve">xxx </v>
      </c>
    </row>
    <row r="1284" spans="1:24" x14ac:dyDescent="0.2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41">IF(L1284="","S",L1284)</f>
        <v>S</v>
      </c>
      <c r="N1284">
        <f>IF(J1284="",MEDIAN(Fare),J1284)</f>
        <v>93.5</v>
      </c>
      <c r="O1284" s="4">
        <f>IF(F1284="",SUMIFS(Ave_Age,Pclass_Age,C1284,Sex_Age,E1284),F1284)</f>
        <v>23</v>
      </c>
      <c r="P1284">
        <f t="shared" ref="P1284:P1311" si="142">IF(E1284="male",1,0)</f>
        <v>1</v>
      </c>
      <c r="Q1284" t="str">
        <f t="shared" ref="Q1284:Q1311" si="143">IF(K1284="","M",LEFT(K1284,1))</f>
        <v>B</v>
      </c>
      <c r="R1284">
        <f t="shared" ref="R1284:R1311" si="144">G1284+H1284+1</f>
        <v>1</v>
      </c>
      <c r="S1284">
        <f t="shared" ref="S1284:S1311" si="145">IF(R1284=1,1,0)</f>
        <v>1</v>
      </c>
      <c r="T1284" t="s">
        <v>1754</v>
      </c>
      <c r="U1284" t="str">
        <f>VLOOKUP(T1284,Cleaning_title!$A$1:$B$20,2,)</f>
        <v>Mr</v>
      </c>
      <c r="V1284" t="str">
        <f t="shared" ref="V1284:V1311" si="146">IF(ISNUMBER(I1284),"xxx ",SUBSTITUTE(SUBSTITUTE(I1284,"/",""),".",""))</f>
        <v xml:space="preserve">xxx </v>
      </c>
      <c r="W1284" t="str">
        <f t="shared" ref="W1284:W1311" si="147">LEFT(V1284,FIND(" ",V1284))</f>
        <v xml:space="preserve">xxx </v>
      </c>
      <c r="X1284" t="str">
        <f>VLOOKUP(W1284,Cleaned_Ticket!$L$1:$M$37,2,FALSE)</f>
        <v xml:space="preserve">xxx </v>
      </c>
    </row>
    <row r="1285" spans="1:24" x14ac:dyDescent="0.2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41"/>
        <v>S</v>
      </c>
      <c r="N1285">
        <f>IF(J1285="",MEDIAN(Fare),J1285)</f>
        <v>39.4</v>
      </c>
      <c r="O1285" s="4">
        <f>IF(F1285="",SUMIFS(Ave_Age,Pclass_Age,C1285,Sex_Age,E1285),F1285)</f>
        <v>51</v>
      </c>
      <c r="P1285">
        <f t="shared" si="142"/>
        <v>0</v>
      </c>
      <c r="Q1285" t="str">
        <f t="shared" si="143"/>
        <v>D</v>
      </c>
      <c r="R1285">
        <f t="shared" si="144"/>
        <v>2</v>
      </c>
      <c r="S1285">
        <f t="shared" si="145"/>
        <v>0</v>
      </c>
      <c r="T1285" t="s">
        <v>1755</v>
      </c>
      <c r="U1285" t="str">
        <f>VLOOKUP(T1285,Cleaning_title!$A$1:$B$20,2,)</f>
        <v>Mrs</v>
      </c>
      <c r="V1285" t="str">
        <f t="shared" si="146"/>
        <v>PC 17592</v>
      </c>
      <c r="W1285" t="str">
        <f t="shared" si="147"/>
        <v xml:space="preserve">PC </v>
      </c>
      <c r="X1285" t="str">
        <f>VLOOKUP(W1285,Cleaned_Ticket!$L$1:$M$37,2,FALSE)</f>
        <v xml:space="preserve">PC </v>
      </c>
    </row>
    <row r="1286" spans="1:24" x14ac:dyDescent="0.2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41"/>
        <v>S</v>
      </c>
      <c r="N1286">
        <f>IF(J1286="",MEDIAN(Fare),J1286)</f>
        <v>20.25</v>
      </c>
      <c r="O1286" s="4">
        <f>IF(F1286="",SUMIFS(Ave_Age,Pclass_Age,C1286,Sex_Age,E1286),F1286)</f>
        <v>13</v>
      </c>
      <c r="P1286">
        <f t="shared" si="142"/>
        <v>1</v>
      </c>
      <c r="Q1286" t="str">
        <f t="shared" si="143"/>
        <v>M</v>
      </c>
      <c r="R1286">
        <f t="shared" si="144"/>
        <v>3</v>
      </c>
      <c r="S1286">
        <f t="shared" si="145"/>
        <v>0</v>
      </c>
      <c r="T1286" t="s">
        <v>1757</v>
      </c>
      <c r="U1286" t="str">
        <f>VLOOKUP(T1286,Cleaning_title!$A$1:$B$20,2,)</f>
        <v>Master</v>
      </c>
      <c r="V1286" t="str">
        <f t="shared" si="146"/>
        <v>CA 2673</v>
      </c>
      <c r="W1286" t="str">
        <f t="shared" si="147"/>
        <v xml:space="preserve">CA </v>
      </c>
      <c r="X1286" t="str">
        <f>VLOOKUP(W1286,Cleaned_Ticket!$L$1:$M$37,2,FALSE)</f>
        <v xml:space="preserve">CA </v>
      </c>
    </row>
    <row r="1287" spans="1:24" x14ac:dyDescent="0.2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41"/>
        <v>S</v>
      </c>
      <c r="N1287">
        <f>IF(J1287="",MEDIAN(Fare),J1287)</f>
        <v>10.5</v>
      </c>
      <c r="O1287" s="4">
        <f>IF(F1287="",SUMIFS(Ave_Age,Pclass_Age,C1287,Sex_Age,E1287),F1287)</f>
        <v>47</v>
      </c>
      <c r="P1287">
        <f t="shared" si="142"/>
        <v>1</v>
      </c>
      <c r="Q1287" t="str">
        <f t="shared" si="143"/>
        <v>M</v>
      </c>
      <c r="R1287">
        <f t="shared" si="144"/>
        <v>1</v>
      </c>
      <c r="S1287">
        <f t="shared" si="145"/>
        <v>1</v>
      </c>
      <c r="T1287" t="s">
        <v>1754</v>
      </c>
      <c r="U1287" t="str">
        <f>VLOOKUP(T1287,Cleaning_title!$A$1:$B$20,2,)</f>
        <v>Mr</v>
      </c>
      <c r="V1287" t="str">
        <f t="shared" si="146"/>
        <v>CA 30769</v>
      </c>
      <c r="W1287" t="str">
        <f t="shared" si="147"/>
        <v xml:space="preserve">CA </v>
      </c>
      <c r="X1287" t="str">
        <f>VLOOKUP(W1287,Cleaned_Ticket!$L$1:$M$37,2,FALSE)</f>
        <v xml:space="preserve">CA </v>
      </c>
    </row>
    <row r="1288" spans="1:24" x14ac:dyDescent="0.2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41"/>
        <v>S</v>
      </c>
      <c r="N1288">
        <f>IF(J1288="",MEDIAN(Fare),J1288)</f>
        <v>22.024999999999999</v>
      </c>
      <c r="O1288" s="4">
        <f>IF(F1288="",SUMIFS(Ave_Age,Pclass_Age,C1288,Sex_Age,E1288),F1288)</f>
        <v>29</v>
      </c>
      <c r="P1288">
        <f t="shared" si="142"/>
        <v>1</v>
      </c>
      <c r="Q1288" t="str">
        <f t="shared" si="143"/>
        <v>M</v>
      </c>
      <c r="R1288">
        <f t="shared" si="144"/>
        <v>5</v>
      </c>
      <c r="S1288">
        <f t="shared" si="145"/>
        <v>0</v>
      </c>
      <c r="T1288" t="s">
        <v>1754</v>
      </c>
      <c r="U1288" t="str">
        <f>VLOOKUP(T1288,Cleaning_title!$A$1:$B$20,2,)</f>
        <v>Mr</v>
      </c>
      <c r="V1288" t="str">
        <f t="shared" si="146"/>
        <v xml:space="preserve">xxx </v>
      </c>
      <c r="W1288" t="str">
        <f t="shared" si="147"/>
        <v xml:space="preserve">xxx </v>
      </c>
      <c r="X1288" t="str">
        <f>VLOOKUP(W1288,Cleaned_Ticket!$L$1:$M$37,2,FALSE)</f>
        <v xml:space="preserve">xxx </v>
      </c>
    </row>
    <row r="1289" spans="1:24" x14ac:dyDescent="0.2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41"/>
        <v>S</v>
      </c>
      <c r="N1289">
        <f>IF(J1289="",MEDIAN(Fare),J1289)</f>
        <v>60</v>
      </c>
      <c r="O1289" s="4">
        <f>IF(F1289="",SUMIFS(Ave_Age,Pclass_Age,C1289,Sex_Age,E1289),F1289)</f>
        <v>18</v>
      </c>
      <c r="P1289">
        <f t="shared" si="142"/>
        <v>0</v>
      </c>
      <c r="Q1289" t="str">
        <f t="shared" si="143"/>
        <v>C</v>
      </c>
      <c r="R1289">
        <f t="shared" si="144"/>
        <v>2</v>
      </c>
      <c r="S1289">
        <f t="shared" si="145"/>
        <v>0</v>
      </c>
      <c r="T1289" t="s">
        <v>1755</v>
      </c>
      <c r="U1289" t="str">
        <f>VLOOKUP(T1289,Cleaning_title!$A$1:$B$20,2,)</f>
        <v>Mrs</v>
      </c>
      <c r="V1289" t="str">
        <f t="shared" si="146"/>
        <v xml:space="preserve">xxx </v>
      </c>
      <c r="W1289" t="str">
        <f t="shared" si="147"/>
        <v xml:space="preserve">xxx </v>
      </c>
      <c r="X1289" t="str">
        <f>VLOOKUP(W1289,Cleaned_Ticket!$L$1:$M$37,2,FALSE)</f>
        <v xml:space="preserve">xxx </v>
      </c>
    </row>
    <row r="1290" spans="1:24" x14ac:dyDescent="0.2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41"/>
        <v>Q</v>
      </c>
      <c r="N1290">
        <f>IF(J1290="",MEDIAN(Fare),J1290)</f>
        <v>7.25</v>
      </c>
      <c r="O1290" s="4">
        <f>IF(F1290="",SUMIFS(Ave_Age,Pclass_Age,C1290,Sex_Age,E1290),F1290)</f>
        <v>24</v>
      </c>
      <c r="P1290">
        <f t="shared" si="142"/>
        <v>1</v>
      </c>
      <c r="Q1290" t="str">
        <f t="shared" si="143"/>
        <v>M</v>
      </c>
      <c r="R1290">
        <f t="shared" si="144"/>
        <v>1</v>
      </c>
      <c r="S1290">
        <f t="shared" si="145"/>
        <v>1</v>
      </c>
      <c r="T1290" t="s">
        <v>1754</v>
      </c>
      <c r="U1290" t="str">
        <f>VLOOKUP(T1290,Cleaning_title!$A$1:$B$20,2,)</f>
        <v>Mr</v>
      </c>
      <c r="V1290" t="str">
        <f t="shared" si="146"/>
        <v xml:space="preserve">xxx </v>
      </c>
      <c r="W1290" t="str">
        <f t="shared" si="147"/>
        <v xml:space="preserve">xxx </v>
      </c>
      <c r="X1290" t="str">
        <f>VLOOKUP(W1290,Cleaned_Ticket!$L$1:$M$37,2,FALSE)</f>
        <v xml:space="preserve">xxx </v>
      </c>
    </row>
    <row r="1291" spans="1:24" x14ac:dyDescent="0.2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41"/>
        <v>C</v>
      </c>
      <c r="N1291">
        <f>IF(J1291="",MEDIAN(Fare),J1291)</f>
        <v>79.2</v>
      </c>
      <c r="O1291" s="4">
        <f>IF(F1291="",SUMIFS(Ave_Age,Pclass_Age,C1291,Sex_Age,E1291),F1291)</f>
        <v>48</v>
      </c>
      <c r="P1291">
        <f t="shared" si="142"/>
        <v>0</v>
      </c>
      <c r="Q1291" t="str">
        <f t="shared" si="143"/>
        <v>B</v>
      </c>
      <c r="R1291">
        <f t="shared" si="144"/>
        <v>3</v>
      </c>
      <c r="S1291">
        <f t="shared" si="145"/>
        <v>0</v>
      </c>
      <c r="T1291" t="s">
        <v>1755</v>
      </c>
      <c r="U1291" t="str">
        <f>VLOOKUP(T1291,Cleaning_title!$A$1:$B$20,2,)</f>
        <v>Mrs</v>
      </c>
      <c r="V1291" t="str">
        <f t="shared" si="146"/>
        <v xml:space="preserve">xxx </v>
      </c>
      <c r="W1291" t="str">
        <f t="shared" si="147"/>
        <v xml:space="preserve">xxx </v>
      </c>
      <c r="X1291" t="str">
        <f>VLOOKUP(W1291,Cleaned_Ticket!$L$1:$M$37,2,FALSE)</f>
        <v xml:space="preserve">xxx </v>
      </c>
    </row>
    <row r="1292" spans="1:24" x14ac:dyDescent="0.2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41"/>
        <v>S</v>
      </c>
      <c r="N1292">
        <f>IF(J1292="",MEDIAN(Fare),J1292)</f>
        <v>7.7750000000000004</v>
      </c>
      <c r="O1292" s="4">
        <f>IF(F1292="",SUMIFS(Ave_Age,Pclass_Age,C1292,Sex_Age,E1292),F1292)</f>
        <v>22</v>
      </c>
      <c r="P1292">
        <f t="shared" si="142"/>
        <v>1</v>
      </c>
      <c r="Q1292" t="str">
        <f t="shared" si="143"/>
        <v>M</v>
      </c>
      <c r="R1292">
        <f t="shared" si="144"/>
        <v>1</v>
      </c>
      <c r="S1292">
        <f t="shared" si="145"/>
        <v>1</v>
      </c>
      <c r="T1292" t="s">
        <v>1754</v>
      </c>
      <c r="U1292" t="str">
        <f>VLOOKUP(T1292,Cleaning_title!$A$1:$B$20,2,)</f>
        <v>Mr</v>
      </c>
      <c r="V1292" t="str">
        <f t="shared" si="146"/>
        <v xml:space="preserve">xxx </v>
      </c>
      <c r="W1292" t="str">
        <f t="shared" si="147"/>
        <v xml:space="preserve">xxx </v>
      </c>
      <c r="X1292" t="str">
        <f>VLOOKUP(W1292,Cleaned_Ticket!$L$1:$M$37,2,FALSE)</f>
        <v xml:space="preserve">xxx </v>
      </c>
    </row>
    <row r="1293" spans="1:24" x14ac:dyDescent="0.2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41"/>
        <v>Q</v>
      </c>
      <c r="N1293">
        <f>IF(J1293="",MEDIAN(Fare),J1293)</f>
        <v>7.7332999999999998</v>
      </c>
      <c r="O1293" s="4">
        <f>IF(F1293="",SUMIFS(Ave_Age,Pclass_Age,C1293,Sex_Age,E1293),F1293)</f>
        <v>31</v>
      </c>
      <c r="P1293">
        <f t="shared" si="142"/>
        <v>1</v>
      </c>
      <c r="Q1293" t="str">
        <f t="shared" si="143"/>
        <v>M</v>
      </c>
      <c r="R1293">
        <f t="shared" si="144"/>
        <v>1</v>
      </c>
      <c r="S1293">
        <f t="shared" si="145"/>
        <v>1</v>
      </c>
      <c r="T1293" t="s">
        <v>1754</v>
      </c>
      <c r="U1293" t="str">
        <f>VLOOKUP(T1293,Cleaning_title!$A$1:$B$20,2,)</f>
        <v>Mr</v>
      </c>
      <c r="V1293" t="str">
        <f t="shared" si="146"/>
        <v xml:space="preserve">xxx </v>
      </c>
      <c r="W1293" t="str">
        <f t="shared" si="147"/>
        <v xml:space="preserve">xxx </v>
      </c>
      <c r="X1293" t="str">
        <f>VLOOKUP(W1293,Cleaned_Ticket!$L$1:$M$37,2,FALSE)</f>
        <v xml:space="preserve">xxx </v>
      </c>
    </row>
    <row r="1294" spans="1:24" x14ac:dyDescent="0.2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41"/>
        <v>S</v>
      </c>
      <c r="N1294">
        <f>IF(J1294="",MEDIAN(Fare),J1294)</f>
        <v>164.86670000000001</v>
      </c>
      <c r="O1294" s="4">
        <f>IF(F1294="",SUMIFS(Ave_Age,Pclass_Age,C1294,Sex_Age,E1294),F1294)</f>
        <v>30</v>
      </c>
      <c r="P1294">
        <f t="shared" si="142"/>
        <v>0</v>
      </c>
      <c r="Q1294" t="str">
        <f t="shared" si="143"/>
        <v>C</v>
      </c>
      <c r="R1294">
        <f t="shared" si="144"/>
        <v>1</v>
      </c>
      <c r="S1294">
        <f t="shared" si="145"/>
        <v>1</v>
      </c>
      <c r="T1294" t="s">
        <v>1756</v>
      </c>
      <c r="U1294" t="str">
        <f>VLOOKUP(T1294,Cleaning_title!$A$1:$B$20,2,)</f>
        <v>Miss</v>
      </c>
      <c r="V1294" t="str">
        <f t="shared" si="146"/>
        <v xml:space="preserve">xxx </v>
      </c>
      <c r="W1294" t="str">
        <f t="shared" si="147"/>
        <v xml:space="preserve">xxx </v>
      </c>
      <c r="X1294" t="str">
        <f>VLOOKUP(W1294,Cleaned_Ticket!$L$1:$M$37,2,FALSE)</f>
        <v xml:space="preserve">xxx </v>
      </c>
    </row>
    <row r="1295" spans="1:24" x14ac:dyDescent="0.2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41"/>
        <v>S</v>
      </c>
      <c r="N1295">
        <f>IF(J1295="",MEDIAN(Fare),J1295)</f>
        <v>21</v>
      </c>
      <c r="O1295" s="4">
        <f>IF(F1295="",SUMIFS(Ave_Age,Pclass_Age,C1295,Sex_Age,E1295),F1295)</f>
        <v>38</v>
      </c>
      <c r="P1295">
        <f t="shared" si="142"/>
        <v>1</v>
      </c>
      <c r="Q1295" t="str">
        <f t="shared" si="143"/>
        <v>M</v>
      </c>
      <c r="R1295">
        <f t="shared" si="144"/>
        <v>2</v>
      </c>
      <c r="S1295">
        <f t="shared" si="145"/>
        <v>0</v>
      </c>
      <c r="T1295" t="s">
        <v>1754</v>
      </c>
      <c r="U1295" t="str">
        <f>VLOOKUP(T1295,Cleaning_title!$A$1:$B$20,2,)</f>
        <v>Mr</v>
      </c>
      <c r="V1295" t="str">
        <f t="shared" si="146"/>
        <v xml:space="preserve">xxx </v>
      </c>
      <c r="W1295" t="str">
        <f t="shared" si="147"/>
        <v xml:space="preserve">xxx </v>
      </c>
      <c r="X1295" t="str">
        <f>VLOOKUP(W1295,Cleaned_Ticket!$L$1:$M$37,2,FALSE)</f>
        <v xml:space="preserve">xxx </v>
      </c>
    </row>
    <row r="1296" spans="1:24" x14ac:dyDescent="0.2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41"/>
        <v>C</v>
      </c>
      <c r="N1296">
        <f>IF(J1296="",MEDIAN(Fare),J1296)</f>
        <v>59.4</v>
      </c>
      <c r="O1296" s="4">
        <f>IF(F1296="",SUMIFS(Ave_Age,Pclass_Age,C1296,Sex_Age,E1296),F1296)</f>
        <v>22</v>
      </c>
      <c r="P1296">
        <f t="shared" si="142"/>
        <v>0</v>
      </c>
      <c r="Q1296" t="str">
        <f t="shared" si="143"/>
        <v>M</v>
      </c>
      <c r="R1296">
        <f t="shared" si="144"/>
        <v>2</v>
      </c>
      <c r="S1296">
        <f t="shared" si="145"/>
        <v>0</v>
      </c>
      <c r="T1296" t="s">
        <v>1756</v>
      </c>
      <c r="U1296" t="str">
        <f>VLOOKUP(T1296,Cleaning_title!$A$1:$B$20,2,)</f>
        <v>Miss</v>
      </c>
      <c r="V1296" t="str">
        <f t="shared" si="146"/>
        <v xml:space="preserve">xxx </v>
      </c>
      <c r="W1296" t="str">
        <f t="shared" si="147"/>
        <v xml:space="preserve">xxx </v>
      </c>
      <c r="X1296" t="str">
        <f>VLOOKUP(W1296,Cleaned_Ticket!$L$1:$M$37,2,FALSE)</f>
        <v xml:space="preserve">xxx </v>
      </c>
    </row>
    <row r="1297" spans="1:24" x14ac:dyDescent="0.2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41"/>
        <v>S</v>
      </c>
      <c r="N1297">
        <f>IF(J1297="",MEDIAN(Fare),J1297)</f>
        <v>47.1</v>
      </c>
      <c r="O1297" s="4">
        <f>IF(F1297="",SUMIFS(Ave_Age,Pclass_Age,C1297,Sex_Age,E1297),F1297)</f>
        <v>17</v>
      </c>
      <c r="P1297">
        <f t="shared" si="142"/>
        <v>1</v>
      </c>
      <c r="Q1297" t="str">
        <f t="shared" si="143"/>
        <v>M</v>
      </c>
      <c r="R1297">
        <f t="shared" si="144"/>
        <v>1</v>
      </c>
      <c r="S1297">
        <f t="shared" si="145"/>
        <v>1</v>
      </c>
      <c r="T1297" t="s">
        <v>1754</v>
      </c>
      <c r="U1297" t="str">
        <f>VLOOKUP(T1297,Cleaning_title!$A$1:$B$20,2,)</f>
        <v>Mr</v>
      </c>
      <c r="V1297" t="str">
        <f t="shared" si="146"/>
        <v xml:space="preserve">xxx </v>
      </c>
      <c r="W1297" t="str">
        <f t="shared" si="147"/>
        <v xml:space="preserve">xxx </v>
      </c>
      <c r="X1297" t="str">
        <f>VLOOKUP(W1297,Cleaned_Ticket!$L$1:$M$37,2,FALSE)</f>
        <v xml:space="preserve">xxx </v>
      </c>
    </row>
    <row r="1298" spans="1:24" x14ac:dyDescent="0.2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41"/>
        <v>C</v>
      </c>
      <c r="N1298">
        <f>IF(J1298="",MEDIAN(Fare),J1298)</f>
        <v>27.720800000000001</v>
      </c>
      <c r="O1298" s="4">
        <f>IF(F1298="",SUMIFS(Ave_Age,Pclass_Age,C1298,Sex_Age,E1298),F1298)</f>
        <v>43</v>
      </c>
      <c r="P1298">
        <f t="shared" si="142"/>
        <v>1</v>
      </c>
      <c r="Q1298" t="str">
        <f t="shared" si="143"/>
        <v>D</v>
      </c>
      <c r="R1298">
        <f t="shared" si="144"/>
        <v>2</v>
      </c>
      <c r="S1298">
        <f t="shared" si="145"/>
        <v>0</v>
      </c>
      <c r="T1298" t="s">
        <v>1754</v>
      </c>
      <c r="U1298" t="str">
        <f>VLOOKUP(T1298,Cleaning_title!$A$1:$B$20,2,)</f>
        <v>Mr</v>
      </c>
      <c r="V1298" t="str">
        <f t="shared" si="146"/>
        <v xml:space="preserve">xxx </v>
      </c>
      <c r="W1298" t="str">
        <f t="shared" si="147"/>
        <v xml:space="preserve">xxx </v>
      </c>
      <c r="X1298" t="str">
        <f>VLOOKUP(W1298,Cleaned_Ticket!$L$1:$M$37,2,FALSE)</f>
        <v xml:space="preserve">xxx </v>
      </c>
    </row>
    <row r="1299" spans="1:24" x14ac:dyDescent="0.2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41"/>
        <v>C</v>
      </c>
      <c r="N1299">
        <f>IF(J1299="",MEDIAN(Fare),J1299)</f>
        <v>13.862500000000001</v>
      </c>
      <c r="O1299" s="4">
        <f>IF(F1299="",SUMIFS(Ave_Age,Pclass_Age,C1299,Sex_Age,E1299),F1299)</f>
        <v>20</v>
      </c>
      <c r="P1299">
        <f t="shared" si="142"/>
        <v>1</v>
      </c>
      <c r="Q1299" t="str">
        <f t="shared" si="143"/>
        <v>D</v>
      </c>
      <c r="R1299">
        <f t="shared" si="144"/>
        <v>1</v>
      </c>
      <c r="S1299">
        <f t="shared" si="145"/>
        <v>1</v>
      </c>
      <c r="T1299" t="s">
        <v>1754</v>
      </c>
      <c r="U1299" t="str">
        <f>VLOOKUP(T1299,Cleaning_title!$A$1:$B$20,2,)</f>
        <v>Mr</v>
      </c>
      <c r="V1299" t="str">
        <f t="shared" si="146"/>
        <v>SCPARIS 2166</v>
      </c>
      <c r="W1299" t="str">
        <f t="shared" si="147"/>
        <v xml:space="preserve">SCPARIS </v>
      </c>
      <c r="X1299" t="str">
        <f>VLOOKUP(W1299,Cleaned_Ticket!$L$1:$M$37,2,FALSE)</f>
        <v xml:space="preserve">SCParis </v>
      </c>
    </row>
    <row r="1300" spans="1:24" x14ac:dyDescent="0.2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41"/>
        <v>S</v>
      </c>
      <c r="N1300">
        <f>IF(J1300="",MEDIAN(Fare),J1300)</f>
        <v>10.5</v>
      </c>
      <c r="O1300" s="4">
        <f>IF(F1300="",SUMIFS(Ave_Age,Pclass_Age,C1300,Sex_Age,E1300),F1300)</f>
        <v>23</v>
      </c>
      <c r="P1300">
        <f t="shared" si="142"/>
        <v>1</v>
      </c>
      <c r="Q1300" t="str">
        <f t="shared" si="143"/>
        <v>M</v>
      </c>
      <c r="R1300">
        <f t="shared" si="144"/>
        <v>2</v>
      </c>
      <c r="S1300">
        <f t="shared" si="145"/>
        <v>0</v>
      </c>
      <c r="T1300" t="s">
        <v>1754</v>
      </c>
      <c r="U1300" t="str">
        <f>VLOOKUP(T1300,Cleaning_title!$A$1:$B$20,2,)</f>
        <v>Mr</v>
      </c>
      <c r="V1300" t="str">
        <f t="shared" si="146"/>
        <v xml:space="preserve">xxx </v>
      </c>
      <c r="W1300" t="str">
        <f t="shared" si="147"/>
        <v xml:space="preserve">xxx </v>
      </c>
      <c r="X1300" t="str">
        <f>VLOOKUP(W1300,Cleaned_Ticket!$L$1:$M$37,2,FALSE)</f>
        <v xml:space="preserve">xxx </v>
      </c>
    </row>
    <row r="1301" spans="1:24" x14ac:dyDescent="0.2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41"/>
        <v>C</v>
      </c>
      <c r="N1301">
        <f>IF(J1301="",MEDIAN(Fare),J1301)</f>
        <v>211.5</v>
      </c>
      <c r="O1301" s="4">
        <f>IF(F1301="",SUMIFS(Ave_Age,Pclass_Age,C1301,Sex_Age,E1301),F1301)</f>
        <v>50</v>
      </c>
      <c r="P1301">
        <f t="shared" si="142"/>
        <v>1</v>
      </c>
      <c r="Q1301" t="str">
        <f t="shared" si="143"/>
        <v>C</v>
      </c>
      <c r="R1301">
        <f t="shared" si="144"/>
        <v>3</v>
      </c>
      <c r="S1301">
        <f t="shared" si="145"/>
        <v>0</v>
      </c>
      <c r="T1301" t="s">
        <v>1754</v>
      </c>
      <c r="U1301" t="str">
        <f>VLOOKUP(T1301,Cleaning_title!$A$1:$B$20,2,)</f>
        <v>Mr</v>
      </c>
      <c r="V1301" t="str">
        <f t="shared" si="146"/>
        <v xml:space="preserve">xxx </v>
      </c>
      <c r="W1301" t="str">
        <f t="shared" si="147"/>
        <v xml:space="preserve">xxx </v>
      </c>
      <c r="X1301" t="str">
        <f>VLOOKUP(W1301,Cleaned_Ticket!$L$1:$M$37,2,FALSE)</f>
        <v xml:space="preserve">xxx </v>
      </c>
    </row>
    <row r="1302" spans="1:24" x14ac:dyDescent="0.2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41"/>
        <v>Q</v>
      </c>
      <c r="N1302">
        <f>IF(J1302="",MEDIAN(Fare),J1302)</f>
        <v>7.7207999999999997</v>
      </c>
      <c r="O1302" s="4">
        <f>IF(F1302="",SUMIFS(Ave_Age,Pclass_Age,C1302,Sex_Age,E1302),F1302)</f>
        <v>22.185328947368422</v>
      </c>
      <c r="P1302">
        <f t="shared" si="142"/>
        <v>0</v>
      </c>
      <c r="Q1302" t="str">
        <f t="shared" si="143"/>
        <v>M</v>
      </c>
      <c r="R1302">
        <f t="shared" si="144"/>
        <v>1</v>
      </c>
      <c r="S1302">
        <f t="shared" si="145"/>
        <v>1</v>
      </c>
      <c r="T1302" t="s">
        <v>1756</v>
      </c>
      <c r="U1302" t="str">
        <f>VLOOKUP(T1302,Cleaning_title!$A$1:$B$20,2,)</f>
        <v>Miss</v>
      </c>
      <c r="V1302" t="str">
        <f t="shared" si="146"/>
        <v xml:space="preserve">xxx </v>
      </c>
      <c r="W1302" t="str">
        <f t="shared" si="147"/>
        <v xml:space="preserve">xxx </v>
      </c>
      <c r="X1302" t="str">
        <f>VLOOKUP(W1302,Cleaned_Ticket!$L$1:$M$37,2,FALSE)</f>
        <v xml:space="preserve">xxx </v>
      </c>
    </row>
    <row r="1303" spans="1:24" x14ac:dyDescent="0.2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41"/>
        <v>S</v>
      </c>
      <c r="N1303">
        <f>IF(J1303="",MEDIAN(Fare),J1303)</f>
        <v>13.775</v>
      </c>
      <c r="O1303" s="4">
        <f>IF(F1303="",SUMIFS(Ave_Age,Pclass_Age,C1303,Sex_Age,E1303),F1303)</f>
        <v>3</v>
      </c>
      <c r="P1303">
        <f t="shared" si="142"/>
        <v>0</v>
      </c>
      <c r="Q1303" t="str">
        <f t="shared" si="143"/>
        <v>M</v>
      </c>
      <c r="R1303">
        <f t="shared" si="144"/>
        <v>3</v>
      </c>
      <c r="S1303">
        <f t="shared" si="145"/>
        <v>0</v>
      </c>
      <c r="T1303" t="s">
        <v>1756</v>
      </c>
      <c r="U1303" t="str">
        <f>VLOOKUP(T1303,Cleaning_title!$A$1:$B$20,2,)</f>
        <v>Miss</v>
      </c>
      <c r="V1303" t="str">
        <f t="shared" si="146"/>
        <v>SOTONOQ 3101315</v>
      </c>
      <c r="W1303" t="str">
        <f t="shared" si="147"/>
        <v xml:space="preserve">SOTONOQ </v>
      </c>
      <c r="X1303" t="str">
        <f>VLOOKUP(W1303,Cleaned_Ticket!$L$1:$M$37,2,FALSE)</f>
        <v xml:space="preserve">SOTONOQ </v>
      </c>
    </row>
    <row r="1304" spans="1:24" x14ac:dyDescent="0.2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41"/>
        <v>Q</v>
      </c>
      <c r="N1304">
        <f>IF(J1304="",MEDIAN(Fare),J1304)</f>
        <v>7.75</v>
      </c>
      <c r="O1304" s="4">
        <f>IF(F1304="",SUMIFS(Ave_Age,Pclass_Age,C1304,Sex_Age,E1304),F1304)</f>
        <v>22.185328947368422</v>
      </c>
      <c r="P1304">
        <f t="shared" si="142"/>
        <v>0</v>
      </c>
      <c r="Q1304" t="str">
        <f t="shared" si="143"/>
        <v>M</v>
      </c>
      <c r="R1304">
        <f t="shared" si="144"/>
        <v>1</v>
      </c>
      <c r="S1304">
        <f t="shared" si="145"/>
        <v>1</v>
      </c>
      <c r="T1304" t="s">
        <v>1756</v>
      </c>
      <c r="U1304" t="str">
        <f>VLOOKUP(T1304,Cleaning_title!$A$1:$B$20,2,)</f>
        <v>Miss</v>
      </c>
      <c r="V1304" t="str">
        <f t="shared" si="146"/>
        <v xml:space="preserve">xxx </v>
      </c>
      <c r="W1304" t="str">
        <f t="shared" si="147"/>
        <v xml:space="preserve">xxx </v>
      </c>
      <c r="X1304" t="str">
        <f>VLOOKUP(W1304,Cleaned_Ticket!$L$1:$M$37,2,FALSE)</f>
        <v xml:space="preserve">xxx </v>
      </c>
    </row>
    <row r="1305" spans="1:24" x14ac:dyDescent="0.2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41"/>
        <v>Q</v>
      </c>
      <c r="N1305">
        <f>IF(J1305="",MEDIAN(Fare),J1305)</f>
        <v>90</v>
      </c>
      <c r="O1305" s="4">
        <f>IF(F1305="",SUMIFS(Ave_Age,Pclass_Age,C1305,Sex_Age,E1305),F1305)</f>
        <v>37</v>
      </c>
      <c r="P1305">
        <f t="shared" si="142"/>
        <v>0</v>
      </c>
      <c r="Q1305" t="str">
        <f t="shared" si="143"/>
        <v>C</v>
      </c>
      <c r="R1305">
        <f t="shared" si="144"/>
        <v>2</v>
      </c>
      <c r="S1305">
        <f t="shared" si="145"/>
        <v>0</v>
      </c>
      <c r="T1305" t="s">
        <v>1755</v>
      </c>
      <c r="U1305" t="str">
        <f>VLOOKUP(T1305,Cleaning_title!$A$1:$B$20,2,)</f>
        <v>Mrs</v>
      </c>
      <c r="V1305" t="str">
        <f t="shared" si="146"/>
        <v xml:space="preserve">xxx </v>
      </c>
      <c r="W1305" t="str">
        <f t="shared" si="147"/>
        <v xml:space="preserve">xxx </v>
      </c>
      <c r="X1305" t="str">
        <f>VLOOKUP(W1305,Cleaned_Ticket!$L$1:$M$37,2,FALSE)</f>
        <v xml:space="preserve">xxx </v>
      </c>
    </row>
    <row r="1306" spans="1:24" x14ac:dyDescent="0.2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41"/>
        <v>S</v>
      </c>
      <c r="N1306">
        <f>IF(J1306="",MEDIAN(Fare),J1306)</f>
        <v>7.7750000000000004</v>
      </c>
      <c r="O1306" s="4">
        <f>IF(F1306="",SUMIFS(Ave_Age,Pclass_Age,C1306,Sex_Age,E1306),F1306)</f>
        <v>28</v>
      </c>
      <c r="P1306">
        <f t="shared" si="142"/>
        <v>0</v>
      </c>
      <c r="Q1306" t="str">
        <f t="shared" si="143"/>
        <v>M</v>
      </c>
      <c r="R1306">
        <f t="shared" si="144"/>
        <v>1</v>
      </c>
      <c r="S1306">
        <f t="shared" si="145"/>
        <v>1</v>
      </c>
      <c r="T1306" t="s">
        <v>1756</v>
      </c>
      <c r="U1306" t="str">
        <f>VLOOKUP(T1306,Cleaning_title!$A$1:$B$20,2,)</f>
        <v>Miss</v>
      </c>
      <c r="V1306" t="str">
        <f t="shared" si="146"/>
        <v xml:space="preserve">xxx </v>
      </c>
      <c r="W1306" t="str">
        <f t="shared" si="147"/>
        <v xml:space="preserve">xxx </v>
      </c>
      <c r="X1306" t="str">
        <f>VLOOKUP(W1306,Cleaned_Ticket!$L$1:$M$37,2,FALSE)</f>
        <v xml:space="preserve">xxx </v>
      </c>
    </row>
    <row r="1307" spans="1:24" x14ac:dyDescent="0.2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41"/>
        <v>S</v>
      </c>
      <c r="N1307">
        <f>IF(J1307="",MEDIAN(Fare),J1307)</f>
        <v>8.0500000000000007</v>
      </c>
      <c r="O1307" s="4">
        <f>IF(F1307="",SUMIFS(Ave_Age,Pclass_Age,C1307,Sex_Age,E1307),F1307)</f>
        <v>25.962263610315187</v>
      </c>
      <c r="P1307">
        <f t="shared" si="142"/>
        <v>1</v>
      </c>
      <c r="Q1307" t="str">
        <f t="shared" si="143"/>
        <v>M</v>
      </c>
      <c r="R1307">
        <f t="shared" si="144"/>
        <v>1</v>
      </c>
      <c r="S1307">
        <f t="shared" si="145"/>
        <v>1</v>
      </c>
      <c r="T1307" t="s">
        <v>1754</v>
      </c>
      <c r="U1307" t="str">
        <f>VLOOKUP(T1307,Cleaning_title!$A$1:$B$20,2,)</f>
        <v>Mr</v>
      </c>
      <c r="V1307" t="str">
        <f t="shared" si="146"/>
        <v>A5 3236</v>
      </c>
      <c r="W1307" t="str">
        <f t="shared" si="147"/>
        <v xml:space="preserve">A5 </v>
      </c>
      <c r="X1307" t="str">
        <f>VLOOKUP(W1307,Cleaned_Ticket!$L$1:$M$37,2,FALSE)</f>
        <v xml:space="preserve">A5 </v>
      </c>
    </row>
    <row r="1308" spans="1:24" x14ac:dyDescent="0.2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41"/>
        <v>C</v>
      </c>
      <c r="N1308">
        <f>IF(J1308="",MEDIAN(Fare),J1308)</f>
        <v>108.9</v>
      </c>
      <c r="O1308" s="4">
        <f>IF(F1308="",SUMIFS(Ave_Age,Pclass_Age,C1308,Sex_Age,E1308),F1308)</f>
        <v>39</v>
      </c>
      <c r="P1308">
        <f t="shared" si="142"/>
        <v>0</v>
      </c>
      <c r="Q1308" t="str">
        <f t="shared" si="143"/>
        <v>C</v>
      </c>
      <c r="R1308">
        <f t="shared" si="144"/>
        <v>1</v>
      </c>
      <c r="S1308">
        <f t="shared" si="145"/>
        <v>1</v>
      </c>
      <c r="T1308" t="s">
        <v>1771</v>
      </c>
      <c r="U1308" t="str">
        <f>VLOOKUP(T1308,Cleaning_title!$A$1:$B$20,2,)</f>
        <v>Royalty</v>
      </c>
      <c r="V1308" t="str">
        <f t="shared" si="146"/>
        <v>PC 17758</v>
      </c>
      <c r="W1308" t="str">
        <f t="shared" si="147"/>
        <v xml:space="preserve">PC </v>
      </c>
      <c r="X1308" t="str">
        <f>VLOOKUP(W1308,Cleaned_Ticket!$L$1:$M$37,2,FALSE)</f>
        <v xml:space="preserve">PC </v>
      </c>
    </row>
    <row r="1309" spans="1:24" x14ac:dyDescent="0.2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41"/>
        <v>S</v>
      </c>
      <c r="N1309">
        <f>IF(J1309="",MEDIAN(Fare),J1309)</f>
        <v>7.25</v>
      </c>
      <c r="O1309" s="4">
        <f>IF(F1309="",SUMIFS(Ave_Age,Pclass_Age,C1309,Sex_Age,E1309),F1309)</f>
        <v>38.5</v>
      </c>
      <c r="P1309">
        <f t="shared" si="142"/>
        <v>1</v>
      </c>
      <c r="Q1309" t="str">
        <f t="shared" si="143"/>
        <v>M</v>
      </c>
      <c r="R1309">
        <f t="shared" si="144"/>
        <v>1</v>
      </c>
      <c r="S1309">
        <f t="shared" si="145"/>
        <v>1</v>
      </c>
      <c r="T1309" t="s">
        <v>1754</v>
      </c>
      <c r="U1309" t="str">
        <f>VLOOKUP(T1309,Cleaning_title!$A$1:$B$20,2,)</f>
        <v>Mr</v>
      </c>
      <c r="V1309" t="str">
        <f t="shared" si="146"/>
        <v>SOTONOQ 3101262</v>
      </c>
      <c r="W1309" t="str">
        <f t="shared" si="147"/>
        <v xml:space="preserve">SOTONOQ </v>
      </c>
      <c r="X1309" t="str">
        <f>VLOOKUP(W1309,Cleaned_Ticket!$L$1:$M$37,2,FALSE)</f>
        <v xml:space="preserve">SOTONOQ </v>
      </c>
    </row>
    <row r="1310" spans="1:24" x14ac:dyDescent="0.2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41"/>
        <v>S</v>
      </c>
      <c r="N1310">
        <f>IF(J1310="",MEDIAN(Fare),J1310)</f>
        <v>8.0500000000000007</v>
      </c>
      <c r="O1310" s="4">
        <f>IF(F1310="",SUMIFS(Ave_Age,Pclass_Age,C1310,Sex_Age,E1310),F1310)</f>
        <v>25.962263610315187</v>
      </c>
      <c r="P1310">
        <f t="shared" si="142"/>
        <v>1</v>
      </c>
      <c r="Q1310" t="str">
        <f t="shared" si="143"/>
        <v>M</v>
      </c>
      <c r="R1310">
        <f t="shared" si="144"/>
        <v>1</v>
      </c>
      <c r="S1310">
        <f t="shared" si="145"/>
        <v>1</v>
      </c>
      <c r="T1310" t="s">
        <v>1754</v>
      </c>
      <c r="U1310" t="str">
        <f>VLOOKUP(T1310,Cleaning_title!$A$1:$B$20,2,)</f>
        <v>Mr</v>
      </c>
      <c r="V1310" t="str">
        <f t="shared" si="146"/>
        <v xml:space="preserve">xxx </v>
      </c>
      <c r="W1310" t="str">
        <f t="shared" si="147"/>
        <v xml:space="preserve">xxx </v>
      </c>
      <c r="X1310" t="str">
        <f>VLOOKUP(W1310,Cleaned_Ticket!$L$1:$M$37,2,FALSE)</f>
        <v xml:space="preserve">xxx </v>
      </c>
    </row>
    <row r="1311" spans="1:24" x14ac:dyDescent="0.2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41"/>
        <v>C</v>
      </c>
      <c r="N1311">
        <f>IF(J1311="",MEDIAN(Fare),J1311)</f>
        <v>22.3583</v>
      </c>
      <c r="O1311" s="4">
        <f>IF(F1311="",SUMIFS(Ave_Age,Pclass_Age,C1311,Sex_Age,E1311),F1311)</f>
        <v>25.962263610315187</v>
      </c>
      <c r="P1311">
        <f t="shared" si="142"/>
        <v>1</v>
      </c>
      <c r="Q1311" t="str">
        <f t="shared" si="143"/>
        <v>M</v>
      </c>
      <c r="R1311">
        <f t="shared" si="144"/>
        <v>3</v>
      </c>
      <c r="S1311">
        <f t="shared" si="145"/>
        <v>0</v>
      </c>
      <c r="T1311" t="s">
        <v>1757</v>
      </c>
      <c r="U1311" t="str">
        <f>VLOOKUP(T1311,Cleaning_title!$A$1:$B$20,2,)</f>
        <v>Master</v>
      </c>
      <c r="V1311" t="str">
        <f t="shared" si="146"/>
        <v xml:space="preserve">xxx </v>
      </c>
      <c r="W1311" t="str">
        <f t="shared" si="147"/>
        <v xml:space="preserve">xxx </v>
      </c>
      <c r="X1311" t="str">
        <f>VLOOKUP(W1311,Cleaned_Ticket!$L$1:$M$37,2,FALSE)</f>
        <v xml:space="preserve">xxx </v>
      </c>
    </row>
  </sheetData>
  <autoFilter ref="W1:W1311" xr:uid="{D35A18CE-1F8E-324B-8122-989A8098FB28}"/>
  <conditionalFormatting sqref="A1:L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2C2A-5500-814E-BB23-94044B4C16B9}">
  <dimension ref="A1:P930"/>
  <sheetViews>
    <sheetView workbookViewId="0">
      <selection activeCell="P2" sqref="P2:P26"/>
    </sheetView>
  </sheetViews>
  <sheetFormatPr baseColWidth="10" defaultRowHeight="16" x14ac:dyDescent="0.2"/>
  <sheetData>
    <row r="1" spans="1:16" x14ac:dyDescent="0.2">
      <c r="A1" t="s">
        <v>8</v>
      </c>
      <c r="F1" t="s">
        <v>1776</v>
      </c>
      <c r="I1" t="s">
        <v>1939</v>
      </c>
      <c r="L1" s="3" t="s">
        <v>1939</v>
      </c>
      <c r="M1" s="3" t="s">
        <v>1976</v>
      </c>
      <c r="N1" t="s">
        <v>1736</v>
      </c>
    </row>
    <row r="2" spans="1:16" x14ac:dyDescent="0.2">
      <c r="A2" t="s">
        <v>14</v>
      </c>
      <c r="F2" t="s">
        <v>1777</v>
      </c>
      <c r="I2" t="s">
        <v>1940</v>
      </c>
      <c r="L2" t="s">
        <v>1940</v>
      </c>
      <c r="M2" t="str">
        <f>IF(N2=1,"Single",L2)</f>
        <v xml:space="preserve">A5 </v>
      </c>
      <c r="N2">
        <f>COUNTIF(Cleaned_Data!W2:W1311,Cleaned_Ticket!L2)</f>
        <v>28</v>
      </c>
      <c r="P2" t="s">
        <v>1940</v>
      </c>
    </row>
    <row r="3" spans="1:16" x14ac:dyDescent="0.2">
      <c r="A3" t="s">
        <v>18</v>
      </c>
      <c r="F3" t="s">
        <v>18</v>
      </c>
      <c r="I3" t="s">
        <v>1941</v>
      </c>
      <c r="L3" t="s">
        <v>1941</v>
      </c>
      <c r="M3" t="str">
        <f t="shared" ref="M3:M37" si="0">IF(N3=1,"Single",L3)</f>
        <v xml:space="preserve">PC </v>
      </c>
      <c r="N3">
        <f>COUNTIF(Cleaned_Data!W3:W1312,Cleaned_Ticket!L3)</f>
        <v>92</v>
      </c>
      <c r="P3" t="s">
        <v>1941</v>
      </c>
    </row>
    <row r="4" spans="1:16" x14ac:dyDescent="0.2">
      <c r="A4" t="s">
        <v>22</v>
      </c>
      <c r="F4" t="s">
        <v>1778</v>
      </c>
      <c r="I4" t="s">
        <v>1942</v>
      </c>
      <c r="L4" t="s">
        <v>1942</v>
      </c>
      <c r="M4" t="str">
        <f t="shared" si="0"/>
        <v xml:space="preserve">STONO2 </v>
      </c>
      <c r="N4">
        <f>COUNTIF(Cleaned_Data!W4:W1313,Cleaned_Ticket!L4)</f>
        <v>7</v>
      </c>
      <c r="P4" t="s">
        <v>1942</v>
      </c>
    </row>
    <row r="5" spans="1:16" x14ac:dyDescent="0.2">
      <c r="A5">
        <v>113803</v>
      </c>
      <c r="F5" t="s">
        <v>1779</v>
      </c>
      <c r="I5" t="s">
        <v>1943</v>
      </c>
      <c r="L5" t="s">
        <v>1943</v>
      </c>
      <c r="M5" t="str">
        <f t="shared" si="0"/>
        <v xml:space="preserve">xxx </v>
      </c>
      <c r="N5">
        <f>COUNTIF(Cleaned_Data!W5:W1314,Cleaned_Ticket!L5)</f>
        <v>957</v>
      </c>
      <c r="P5" t="s">
        <v>1943</v>
      </c>
    </row>
    <row r="6" spans="1:16" x14ac:dyDescent="0.2">
      <c r="A6">
        <v>373450</v>
      </c>
      <c r="F6" t="s">
        <v>34</v>
      </c>
      <c r="I6" t="s">
        <v>1944</v>
      </c>
      <c r="L6" t="s">
        <v>1944</v>
      </c>
      <c r="M6" t="str">
        <f t="shared" si="0"/>
        <v xml:space="preserve">PP </v>
      </c>
      <c r="N6">
        <f>COUNTIF(Cleaned_Data!W6:W1315,Cleaned_Ticket!L6)</f>
        <v>4</v>
      </c>
      <c r="P6" t="s">
        <v>1944</v>
      </c>
    </row>
    <row r="7" spans="1:16" x14ac:dyDescent="0.2">
      <c r="A7">
        <v>330877</v>
      </c>
      <c r="F7" t="s">
        <v>1780</v>
      </c>
      <c r="I7" t="s">
        <v>1945</v>
      </c>
      <c r="L7" t="s">
        <v>1945</v>
      </c>
      <c r="M7" t="str">
        <f t="shared" si="0"/>
        <v xml:space="preserve">CA </v>
      </c>
      <c r="N7">
        <f>COUNTIF(Cleaned_Data!W7:W1316,Cleaned_Ticket!L7)</f>
        <v>68</v>
      </c>
      <c r="P7" t="s">
        <v>1945</v>
      </c>
    </row>
    <row r="8" spans="1:16" x14ac:dyDescent="0.2">
      <c r="A8">
        <v>17463</v>
      </c>
      <c r="F8" t="s">
        <v>61</v>
      </c>
      <c r="I8" t="s">
        <v>1946</v>
      </c>
      <c r="L8" t="s">
        <v>1946</v>
      </c>
      <c r="M8" t="str">
        <f t="shared" si="0"/>
        <v xml:space="preserve">SCParis </v>
      </c>
      <c r="N8">
        <f>COUNTIF(Cleaned_Data!W8:W1317,Cleaned_Ticket!L8)</f>
        <v>19</v>
      </c>
      <c r="P8" t="s">
        <v>1946</v>
      </c>
    </row>
    <row r="9" spans="1:16" x14ac:dyDescent="0.2">
      <c r="A9">
        <v>349909</v>
      </c>
      <c r="F9" t="s">
        <v>63</v>
      </c>
      <c r="I9" t="s">
        <v>1947</v>
      </c>
      <c r="L9" t="s">
        <v>1947</v>
      </c>
      <c r="M9" t="str">
        <f t="shared" si="0"/>
        <v xml:space="preserve">SCA4 </v>
      </c>
      <c r="N9">
        <f>COUNTIF(Cleaned_Data!W9:W1318,Cleaned_Ticket!L9)</f>
        <v>2</v>
      </c>
      <c r="P9" t="s">
        <v>1947</v>
      </c>
    </row>
    <row r="10" spans="1:16" x14ac:dyDescent="0.2">
      <c r="A10">
        <v>347742</v>
      </c>
      <c r="F10" t="s">
        <v>1781</v>
      </c>
      <c r="I10" t="s">
        <v>1948</v>
      </c>
      <c r="L10" t="s">
        <v>1948</v>
      </c>
      <c r="M10" t="str">
        <f t="shared" si="0"/>
        <v xml:space="preserve">A4 </v>
      </c>
      <c r="N10">
        <f>COUNTIF(Cleaned_Data!W10:W1319,Cleaned_Ticket!L10)</f>
        <v>10</v>
      </c>
      <c r="P10" t="s">
        <v>1948</v>
      </c>
    </row>
    <row r="11" spans="1:16" x14ac:dyDescent="0.2">
      <c r="A11">
        <v>237736</v>
      </c>
      <c r="F11" t="s">
        <v>69</v>
      </c>
      <c r="I11" t="s">
        <v>1949</v>
      </c>
      <c r="L11" t="s">
        <v>1949</v>
      </c>
      <c r="M11" t="str">
        <f t="shared" si="0"/>
        <v>Single</v>
      </c>
      <c r="N11">
        <f>COUNTIF(Cleaned_Data!W11:W1320,Cleaned_Ticket!L11)</f>
        <v>1</v>
      </c>
      <c r="P11" t="s">
        <v>1975</v>
      </c>
    </row>
    <row r="12" spans="1:16" x14ac:dyDescent="0.2">
      <c r="A12" t="s">
        <v>34</v>
      </c>
      <c r="F12" t="s">
        <v>1782</v>
      </c>
      <c r="I12" t="s">
        <v>1950</v>
      </c>
      <c r="L12" t="s">
        <v>1950</v>
      </c>
      <c r="M12" t="str">
        <f t="shared" si="0"/>
        <v xml:space="preserve">SOC </v>
      </c>
      <c r="N12">
        <f>COUNTIF(Cleaned_Data!W12:W1321,Cleaned_Ticket!L12)</f>
        <v>8</v>
      </c>
      <c r="P12" t="s">
        <v>1950</v>
      </c>
    </row>
    <row r="13" spans="1:16" x14ac:dyDescent="0.2">
      <c r="A13">
        <v>113783</v>
      </c>
      <c r="F13" t="s">
        <v>1783</v>
      </c>
      <c r="I13" t="s">
        <v>1951</v>
      </c>
      <c r="L13" t="s">
        <v>1951</v>
      </c>
      <c r="M13" t="str">
        <f t="shared" si="0"/>
        <v xml:space="preserve">WC </v>
      </c>
      <c r="N13">
        <f>COUNTIF(Cleaned_Data!W13:W1322,Cleaned_Ticket!L13)</f>
        <v>15</v>
      </c>
      <c r="P13" t="s">
        <v>1951</v>
      </c>
    </row>
    <row r="14" spans="1:16" x14ac:dyDescent="0.2">
      <c r="A14" t="s">
        <v>39</v>
      </c>
      <c r="F14" t="s">
        <v>1784</v>
      </c>
      <c r="I14" t="s">
        <v>1952</v>
      </c>
      <c r="L14" t="s">
        <v>1952</v>
      </c>
      <c r="M14" t="str">
        <f t="shared" si="0"/>
        <v xml:space="preserve">SOTONOQ </v>
      </c>
      <c r="N14">
        <f>COUNTIF(Cleaned_Data!W14:W1323,Cleaned_Ticket!L14)</f>
        <v>24</v>
      </c>
      <c r="P14" t="s">
        <v>1952</v>
      </c>
    </row>
    <row r="15" spans="1:16" x14ac:dyDescent="0.2">
      <c r="A15">
        <v>347082</v>
      </c>
      <c r="F15" t="s">
        <v>1785</v>
      </c>
      <c r="I15" t="s">
        <v>1953</v>
      </c>
      <c r="L15" t="s">
        <v>1953</v>
      </c>
      <c r="M15" t="str">
        <f t="shared" si="0"/>
        <v xml:space="preserve">WEP </v>
      </c>
      <c r="N15">
        <f>COUNTIF(Cleaned_Data!W15:W1324,Cleaned_Ticket!L15)</f>
        <v>4</v>
      </c>
      <c r="P15" t="s">
        <v>1953</v>
      </c>
    </row>
    <row r="16" spans="1:16" x14ac:dyDescent="0.2">
      <c r="A16">
        <v>350406</v>
      </c>
      <c r="F16" t="s">
        <v>92</v>
      </c>
      <c r="I16" t="s">
        <v>1954</v>
      </c>
      <c r="L16" t="s">
        <v>1954</v>
      </c>
      <c r="M16" t="str">
        <f t="shared" si="0"/>
        <v xml:space="preserve">STONO </v>
      </c>
      <c r="N16">
        <f>COUNTIF(Cleaned_Data!W16:W1325,Cleaned_Ticket!L16)</f>
        <v>14</v>
      </c>
      <c r="P16" t="s">
        <v>1954</v>
      </c>
    </row>
    <row r="17" spans="1:16" x14ac:dyDescent="0.2">
      <c r="A17">
        <v>248706</v>
      </c>
      <c r="F17" t="s">
        <v>1786</v>
      </c>
      <c r="I17" t="s">
        <v>1955</v>
      </c>
      <c r="L17" t="s">
        <v>1955</v>
      </c>
      <c r="M17" t="str">
        <f t="shared" si="0"/>
        <v xml:space="preserve">C </v>
      </c>
      <c r="N17">
        <f>COUNTIF(Cleaned_Data!W17:W1326,Cleaned_Ticket!L17)</f>
        <v>8</v>
      </c>
      <c r="P17" t="s">
        <v>1955</v>
      </c>
    </row>
    <row r="18" spans="1:16" x14ac:dyDescent="0.2">
      <c r="A18">
        <v>382652</v>
      </c>
      <c r="F18" t="s">
        <v>1787</v>
      </c>
      <c r="I18" t="s">
        <v>1956</v>
      </c>
      <c r="L18" t="s">
        <v>1956</v>
      </c>
      <c r="M18" t="str">
        <f t="shared" si="0"/>
        <v>Single</v>
      </c>
      <c r="N18">
        <f>COUNTIF(Cleaned_Data!W18:W1327,Cleaned_Ticket!L18)</f>
        <v>1</v>
      </c>
      <c r="P18" t="s">
        <v>280</v>
      </c>
    </row>
    <row r="19" spans="1:16" x14ac:dyDescent="0.2">
      <c r="A19">
        <v>244373</v>
      </c>
      <c r="F19" t="s">
        <v>105</v>
      </c>
      <c r="I19" t="s">
        <v>1957</v>
      </c>
      <c r="L19" t="s">
        <v>1957</v>
      </c>
      <c r="M19" t="str">
        <f t="shared" si="0"/>
        <v>Single</v>
      </c>
      <c r="N19">
        <f>COUNTIF(Cleaned_Data!W19:W1328,Cleaned_Ticket!L19)</f>
        <v>1</v>
      </c>
      <c r="P19" t="s">
        <v>1958</v>
      </c>
    </row>
    <row r="20" spans="1:16" x14ac:dyDescent="0.2">
      <c r="A20">
        <v>345763</v>
      </c>
      <c r="F20" t="s">
        <v>113</v>
      </c>
      <c r="I20" t="e">
        <v>#VALUE!</v>
      </c>
      <c r="L20" t="s">
        <v>280</v>
      </c>
      <c r="M20" t="str">
        <f t="shared" si="0"/>
        <v>LINE</v>
      </c>
      <c r="N20">
        <f>COUNTIF(Cleaned_Data!W20:W1329,Cleaned_Ticket!L20)</f>
        <v>4</v>
      </c>
      <c r="P20" t="s">
        <v>1959</v>
      </c>
    </row>
    <row r="21" spans="1:16" x14ac:dyDescent="0.2">
      <c r="A21">
        <v>2649</v>
      </c>
      <c r="F21" t="s">
        <v>1788</v>
      </c>
      <c r="I21" t="s">
        <v>1958</v>
      </c>
      <c r="L21" t="s">
        <v>1958</v>
      </c>
      <c r="M21" t="str">
        <f t="shared" si="0"/>
        <v xml:space="preserve">FCC </v>
      </c>
      <c r="N21">
        <f>COUNTIF(Cleaned_Data!W21:W1330,Cleaned_Ticket!L21)</f>
        <v>9</v>
      </c>
      <c r="P21" t="s">
        <v>1961</v>
      </c>
    </row>
    <row r="22" spans="1:16" x14ac:dyDescent="0.2">
      <c r="A22">
        <v>239865</v>
      </c>
      <c r="F22" t="s">
        <v>1789</v>
      </c>
      <c r="I22" t="s">
        <v>1959</v>
      </c>
      <c r="L22" t="s">
        <v>1959</v>
      </c>
      <c r="M22" t="str">
        <f t="shared" si="0"/>
        <v xml:space="preserve">SWPP </v>
      </c>
      <c r="N22">
        <f>COUNTIF(Cleaned_Data!W22:W1331,Cleaned_Ticket!L22)</f>
        <v>2</v>
      </c>
      <c r="P22" t="s">
        <v>1962</v>
      </c>
    </row>
    <row r="23" spans="1:16" x14ac:dyDescent="0.2">
      <c r="A23">
        <v>248698</v>
      </c>
      <c r="F23" t="s">
        <v>1790</v>
      </c>
      <c r="I23" t="s">
        <v>1960</v>
      </c>
      <c r="L23" t="s">
        <v>1960</v>
      </c>
      <c r="M23" t="str">
        <f t="shared" si="0"/>
        <v>Single</v>
      </c>
      <c r="N23">
        <f>COUNTIF(Cleaned_Data!W23:W1332,Cleaned_Ticket!L23)</f>
        <v>1</v>
      </c>
      <c r="P23" t="s">
        <v>1963</v>
      </c>
    </row>
    <row r="24" spans="1:16" x14ac:dyDescent="0.2">
      <c r="A24">
        <v>330923</v>
      </c>
      <c r="F24" t="s">
        <v>1791</v>
      </c>
      <c r="I24" t="s">
        <v>1961</v>
      </c>
      <c r="L24" t="s">
        <v>1961</v>
      </c>
      <c r="M24" t="str">
        <f t="shared" si="0"/>
        <v xml:space="preserve">PPP </v>
      </c>
      <c r="N24">
        <f>COUNTIF(Cleaned_Data!W24:W1333,Cleaned_Ticket!L24)</f>
        <v>2</v>
      </c>
      <c r="P24" t="s">
        <v>1965</v>
      </c>
    </row>
    <row r="25" spans="1:16" x14ac:dyDescent="0.2">
      <c r="A25">
        <v>113788</v>
      </c>
      <c r="F25" t="s">
        <v>1792</v>
      </c>
      <c r="I25" t="s">
        <v>1962</v>
      </c>
      <c r="L25" t="s">
        <v>1962</v>
      </c>
      <c r="M25" t="str">
        <f t="shared" si="0"/>
        <v xml:space="preserve">SC </v>
      </c>
      <c r="N25">
        <f>COUNTIF(Cleaned_Data!W25:W1334,Cleaned_Ticket!L25)</f>
        <v>2</v>
      </c>
      <c r="P25" t="s">
        <v>1966</v>
      </c>
    </row>
    <row r="26" spans="1:16" x14ac:dyDescent="0.2">
      <c r="A26">
        <v>347077</v>
      </c>
      <c r="F26" t="s">
        <v>1793</v>
      </c>
      <c r="I26" t="s">
        <v>1963</v>
      </c>
      <c r="L26" t="s">
        <v>1963</v>
      </c>
      <c r="M26" t="str">
        <f t="shared" si="0"/>
        <v xml:space="preserve">SCAH </v>
      </c>
      <c r="N26">
        <f>COUNTIF(Cleaned_Data!W26:W1335,Cleaned_Ticket!L26)</f>
        <v>5</v>
      </c>
      <c r="P26" t="s">
        <v>1967</v>
      </c>
    </row>
    <row r="27" spans="1:16" x14ac:dyDescent="0.2">
      <c r="A27">
        <v>2631</v>
      </c>
      <c r="F27" t="s">
        <v>1794</v>
      </c>
      <c r="I27" t="s">
        <v>1964</v>
      </c>
      <c r="L27" t="s">
        <v>1964</v>
      </c>
      <c r="M27" t="str">
        <f t="shared" si="0"/>
        <v>Single</v>
      </c>
      <c r="N27">
        <f>COUNTIF(Cleaned_Data!W27:W1336,Cleaned_Ticket!L27)</f>
        <v>1</v>
      </c>
    </row>
    <row r="28" spans="1:16" x14ac:dyDescent="0.2">
      <c r="A28">
        <v>19950</v>
      </c>
      <c r="F28" t="s">
        <v>1795</v>
      </c>
      <c r="I28" t="s">
        <v>1965</v>
      </c>
      <c r="L28" t="s">
        <v>1965</v>
      </c>
      <c r="M28" t="str">
        <f t="shared" si="0"/>
        <v xml:space="preserve">SOPP </v>
      </c>
      <c r="N28">
        <f>COUNTIF(Cleaned_Data!W28:W1337,Cleaned_Ticket!L28)</f>
        <v>7</v>
      </c>
    </row>
    <row r="29" spans="1:16" x14ac:dyDescent="0.2">
      <c r="A29">
        <v>330959</v>
      </c>
      <c r="F29" t="s">
        <v>1796</v>
      </c>
      <c r="I29" t="s">
        <v>1966</v>
      </c>
      <c r="L29" t="s">
        <v>1966</v>
      </c>
      <c r="M29" t="str">
        <f t="shared" si="0"/>
        <v xml:space="preserve">FC </v>
      </c>
      <c r="N29">
        <f>COUNTIF(Cleaned_Data!W29:W1338,Cleaned_Ticket!L29)</f>
        <v>3</v>
      </c>
    </row>
    <row r="30" spans="1:16" x14ac:dyDescent="0.2">
      <c r="A30">
        <v>349216</v>
      </c>
      <c r="F30" t="s">
        <v>158</v>
      </c>
      <c r="I30" t="s">
        <v>1967</v>
      </c>
      <c r="L30" t="s">
        <v>1967</v>
      </c>
      <c r="M30" t="str">
        <f t="shared" si="0"/>
        <v xml:space="preserve">SOTONO2 </v>
      </c>
      <c r="N30">
        <f>COUNTIF(Cleaned_Data!W30:W1339,Cleaned_Ticket!L30)</f>
        <v>3</v>
      </c>
    </row>
    <row r="31" spans="1:16" x14ac:dyDescent="0.2">
      <c r="A31" t="s">
        <v>61</v>
      </c>
      <c r="F31" t="s">
        <v>161</v>
      </c>
      <c r="I31" t="s">
        <v>1968</v>
      </c>
      <c r="L31" t="s">
        <v>1968</v>
      </c>
      <c r="M31" t="str">
        <f t="shared" si="0"/>
        <v>Single</v>
      </c>
      <c r="N31">
        <f>COUNTIF(Cleaned_Data!W31:W1340,Cleaned_Ticket!L31)</f>
        <v>1</v>
      </c>
    </row>
    <row r="32" spans="1:16" x14ac:dyDescent="0.2">
      <c r="A32" t="s">
        <v>63</v>
      </c>
      <c r="F32" t="s">
        <v>1797</v>
      </c>
      <c r="I32" t="s">
        <v>1969</v>
      </c>
      <c r="L32" t="s">
        <v>1969</v>
      </c>
      <c r="M32" t="str">
        <f t="shared" si="0"/>
        <v>Single</v>
      </c>
      <c r="N32">
        <f>COUNTIF(Cleaned_Data!W32:W1341,Cleaned_Ticket!L32)</f>
        <v>1</v>
      </c>
    </row>
    <row r="33" spans="1:14" x14ac:dyDescent="0.2">
      <c r="A33">
        <v>335677</v>
      </c>
      <c r="F33" t="s">
        <v>187</v>
      </c>
      <c r="I33" t="s">
        <v>1970</v>
      </c>
      <c r="L33" t="s">
        <v>1970</v>
      </c>
      <c r="M33" t="str">
        <f t="shared" si="0"/>
        <v>Single</v>
      </c>
      <c r="N33">
        <f>COUNTIF(Cleaned_Data!W33:W1342,Cleaned_Ticket!L33)</f>
        <v>1</v>
      </c>
    </row>
    <row r="34" spans="1:14" x14ac:dyDescent="0.2">
      <c r="A34" t="s">
        <v>67</v>
      </c>
      <c r="F34" t="s">
        <v>1798</v>
      </c>
      <c r="I34" t="s">
        <v>1971</v>
      </c>
      <c r="L34" t="s">
        <v>1971</v>
      </c>
      <c r="M34" t="str">
        <f t="shared" si="0"/>
        <v>Single</v>
      </c>
      <c r="N34">
        <f>COUNTIF(Cleaned_Data!W34:W1343,Cleaned_Ticket!L34)</f>
        <v>1</v>
      </c>
    </row>
    <row r="35" spans="1:14" x14ac:dyDescent="0.2">
      <c r="A35" t="s">
        <v>69</v>
      </c>
      <c r="F35" t="s">
        <v>200</v>
      </c>
      <c r="I35" t="s">
        <v>1972</v>
      </c>
      <c r="L35" t="s">
        <v>1972</v>
      </c>
      <c r="M35" t="str">
        <f t="shared" si="0"/>
        <v>Single</v>
      </c>
      <c r="N35">
        <f>COUNTIF(Cleaned_Data!W35:W1344,Cleaned_Ticket!L35)</f>
        <v>1</v>
      </c>
    </row>
    <row r="36" spans="1:14" x14ac:dyDescent="0.2">
      <c r="A36">
        <v>113789</v>
      </c>
      <c r="F36" t="s">
        <v>1799</v>
      </c>
      <c r="I36" t="s">
        <v>1973</v>
      </c>
      <c r="L36" t="s">
        <v>1973</v>
      </c>
      <c r="M36" t="str">
        <f t="shared" si="0"/>
        <v>Single</v>
      </c>
      <c r="N36">
        <f>COUNTIF(Cleaned_Data!W36:W1345,Cleaned_Ticket!L36)</f>
        <v>1</v>
      </c>
    </row>
    <row r="37" spans="1:14" x14ac:dyDescent="0.2">
      <c r="A37">
        <v>2677</v>
      </c>
      <c r="F37" t="s">
        <v>1800</v>
      </c>
      <c r="I37" t="s">
        <v>1974</v>
      </c>
      <c r="L37" t="s">
        <v>1974</v>
      </c>
      <c r="M37" t="str">
        <f t="shared" si="0"/>
        <v>Single</v>
      </c>
      <c r="N37">
        <f>COUNTIF(Cleaned_Data!W37:W1346,Cleaned_Ticket!L37)</f>
        <v>1</v>
      </c>
    </row>
    <row r="38" spans="1:14" x14ac:dyDescent="0.2">
      <c r="A38" t="s">
        <v>73</v>
      </c>
      <c r="F38" t="s">
        <v>1801</v>
      </c>
    </row>
    <row r="39" spans="1:14" x14ac:dyDescent="0.2">
      <c r="A39">
        <v>345764</v>
      </c>
      <c r="F39" t="s">
        <v>1802</v>
      </c>
    </row>
    <row r="40" spans="1:14" x14ac:dyDescent="0.2">
      <c r="A40">
        <v>2651</v>
      </c>
      <c r="F40" t="s">
        <v>219</v>
      </c>
    </row>
    <row r="41" spans="1:14" x14ac:dyDescent="0.2">
      <c r="A41">
        <v>7546</v>
      </c>
      <c r="F41" t="s">
        <v>1803</v>
      </c>
    </row>
    <row r="42" spans="1:14" x14ac:dyDescent="0.2">
      <c r="A42">
        <v>11668</v>
      </c>
      <c r="F42" t="s">
        <v>1804</v>
      </c>
    </row>
    <row r="43" spans="1:14" x14ac:dyDescent="0.2">
      <c r="A43">
        <v>349253</v>
      </c>
      <c r="F43" t="s">
        <v>1805</v>
      </c>
    </row>
    <row r="44" spans="1:14" x14ac:dyDescent="0.2">
      <c r="A44" t="s">
        <v>80</v>
      </c>
      <c r="F44" t="s">
        <v>1806</v>
      </c>
    </row>
    <row r="45" spans="1:14" x14ac:dyDescent="0.2">
      <c r="A45">
        <v>330958</v>
      </c>
      <c r="F45" t="s">
        <v>1807</v>
      </c>
    </row>
    <row r="46" spans="1:14" x14ac:dyDescent="0.2">
      <c r="A46" t="s">
        <v>83</v>
      </c>
      <c r="F46" t="s">
        <v>243</v>
      </c>
    </row>
    <row r="47" spans="1:14" x14ac:dyDescent="0.2">
      <c r="A47">
        <v>370371</v>
      </c>
      <c r="F47" t="s">
        <v>245</v>
      </c>
    </row>
    <row r="48" spans="1:14" x14ac:dyDescent="0.2">
      <c r="A48">
        <v>14311</v>
      </c>
      <c r="F48" t="s">
        <v>1808</v>
      </c>
    </row>
    <row r="49" spans="1:6" x14ac:dyDescent="0.2">
      <c r="A49">
        <v>2662</v>
      </c>
      <c r="F49" t="s">
        <v>1809</v>
      </c>
    </row>
    <row r="50" spans="1:6" x14ac:dyDescent="0.2">
      <c r="A50">
        <v>349237</v>
      </c>
      <c r="F50" t="s">
        <v>1810</v>
      </c>
    </row>
    <row r="51" spans="1:6" x14ac:dyDescent="0.2">
      <c r="A51">
        <v>3101295</v>
      </c>
      <c r="F51" t="s">
        <v>263</v>
      </c>
    </row>
    <row r="52" spans="1:6" x14ac:dyDescent="0.2">
      <c r="A52" t="s">
        <v>90</v>
      </c>
      <c r="F52" t="s">
        <v>1811</v>
      </c>
    </row>
    <row r="53" spans="1:6" x14ac:dyDescent="0.2">
      <c r="A53" t="s">
        <v>92</v>
      </c>
      <c r="F53" t="s">
        <v>276</v>
      </c>
    </row>
    <row r="54" spans="1:6" x14ac:dyDescent="0.2">
      <c r="A54">
        <v>2926</v>
      </c>
      <c r="F54" t="s">
        <v>280</v>
      </c>
    </row>
    <row r="55" spans="1:6" x14ac:dyDescent="0.2">
      <c r="A55">
        <v>113509</v>
      </c>
      <c r="F55" t="s">
        <v>1812</v>
      </c>
    </row>
    <row r="56" spans="1:6" x14ac:dyDescent="0.2">
      <c r="A56">
        <v>19947</v>
      </c>
      <c r="F56" t="s">
        <v>299</v>
      </c>
    </row>
    <row r="57" spans="1:6" x14ac:dyDescent="0.2">
      <c r="A57" t="s">
        <v>100</v>
      </c>
      <c r="F57" t="s">
        <v>1813</v>
      </c>
    </row>
    <row r="58" spans="1:6" x14ac:dyDescent="0.2">
      <c r="A58">
        <v>2697</v>
      </c>
      <c r="F58" t="s">
        <v>1814</v>
      </c>
    </row>
    <row r="59" spans="1:6" x14ac:dyDescent="0.2">
      <c r="A59" t="s">
        <v>103</v>
      </c>
      <c r="F59" t="s">
        <v>1815</v>
      </c>
    </row>
    <row r="60" spans="1:6" x14ac:dyDescent="0.2">
      <c r="A60" t="s">
        <v>105</v>
      </c>
      <c r="F60" t="s">
        <v>1816</v>
      </c>
    </row>
    <row r="61" spans="1:6" x14ac:dyDescent="0.2">
      <c r="A61">
        <v>2669</v>
      </c>
      <c r="F61" t="s">
        <v>1817</v>
      </c>
    </row>
    <row r="62" spans="1:6" x14ac:dyDescent="0.2">
      <c r="A62">
        <v>113572</v>
      </c>
      <c r="F62" t="s">
        <v>1818</v>
      </c>
    </row>
    <row r="63" spans="1:6" x14ac:dyDescent="0.2">
      <c r="A63">
        <v>36973</v>
      </c>
      <c r="F63" t="s">
        <v>1819</v>
      </c>
    </row>
    <row r="64" spans="1:6" x14ac:dyDescent="0.2">
      <c r="A64">
        <v>347088</v>
      </c>
      <c r="F64" t="s">
        <v>344</v>
      </c>
    </row>
    <row r="65" spans="1:6" x14ac:dyDescent="0.2">
      <c r="A65" t="s">
        <v>113</v>
      </c>
      <c r="F65" t="s">
        <v>1820</v>
      </c>
    </row>
    <row r="66" spans="1:6" x14ac:dyDescent="0.2">
      <c r="A66">
        <v>2661</v>
      </c>
      <c r="F66" t="s">
        <v>1821</v>
      </c>
    </row>
    <row r="67" spans="1:6" x14ac:dyDescent="0.2">
      <c r="A67" t="s">
        <v>116</v>
      </c>
      <c r="F67" t="s">
        <v>1822</v>
      </c>
    </row>
    <row r="68" spans="1:6" x14ac:dyDescent="0.2">
      <c r="A68" t="s">
        <v>119</v>
      </c>
      <c r="F68" t="s">
        <v>1823</v>
      </c>
    </row>
    <row r="69" spans="1:6" x14ac:dyDescent="0.2">
      <c r="A69">
        <v>3101281</v>
      </c>
      <c r="F69" t="s">
        <v>1824</v>
      </c>
    </row>
    <row r="70" spans="1:6" x14ac:dyDescent="0.2">
      <c r="A70">
        <v>315151</v>
      </c>
      <c r="F70" t="s">
        <v>1825</v>
      </c>
    </row>
    <row r="71" spans="1:6" x14ac:dyDescent="0.2">
      <c r="A71" t="s">
        <v>123</v>
      </c>
      <c r="F71" t="s">
        <v>1826</v>
      </c>
    </row>
    <row r="72" spans="1:6" x14ac:dyDescent="0.2">
      <c r="A72" t="s">
        <v>126</v>
      </c>
      <c r="F72" t="s">
        <v>1827</v>
      </c>
    </row>
    <row r="73" spans="1:6" x14ac:dyDescent="0.2">
      <c r="A73">
        <v>2680</v>
      </c>
      <c r="F73" t="s">
        <v>1828</v>
      </c>
    </row>
    <row r="74" spans="1:6" x14ac:dyDescent="0.2">
      <c r="A74">
        <v>1601</v>
      </c>
      <c r="F74" t="s">
        <v>388</v>
      </c>
    </row>
    <row r="75" spans="1:6" x14ac:dyDescent="0.2">
      <c r="A75">
        <v>348123</v>
      </c>
      <c r="F75" t="s">
        <v>392</v>
      </c>
    </row>
    <row r="76" spans="1:6" x14ac:dyDescent="0.2">
      <c r="A76">
        <v>349208</v>
      </c>
      <c r="F76" t="s">
        <v>1829</v>
      </c>
    </row>
    <row r="77" spans="1:6" x14ac:dyDescent="0.2">
      <c r="A77">
        <v>374746</v>
      </c>
      <c r="F77" t="s">
        <v>406</v>
      </c>
    </row>
    <row r="78" spans="1:6" x14ac:dyDescent="0.2">
      <c r="A78">
        <v>248738</v>
      </c>
      <c r="F78" t="s">
        <v>409</v>
      </c>
    </row>
    <row r="79" spans="1:6" x14ac:dyDescent="0.2">
      <c r="A79">
        <v>364516</v>
      </c>
      <c r="F79" t="s">
        <v>415</v>
      </c>
    </row>
    <row r="80" spans="1:6" x14ac:dyDescent="0.2">
      <c r="A80">
        <v>345767</v>
      </c>
      <c r="F80" t="s">
        <v>1830</v>
      </c>
    </row>
    <row r="81" spans="1:6" x14ac:dyDescent="0.2">
      <c r="A81">
        <v>345779</v>
      </c>
      <c r="F81" t="s">
        <v>1831</v>
      </c>
    </row>
    <row r="82" spans="1:6" x14ac:dyDescent="0.2">
      <c r="A82">
        <v>330932</v>
      </c>
      <c r="F82" t="s">
        <v>1832</v>
      </c>
    </row>
    <row r="83" spans="1:6" x14ac:dyDescent="0.2">
      <c r="A83">
        <v>113059</v>
      </c>
      <c r="F83" t="s">
        <v>446</v>
      </c>
    </row>
    <row r="84" spans="1:6" x14ac:dyDescent="0.2">
      <c r="A84" t="s">
        <v>140</v>
      </c>
      <c r="F84" t="s">
        <v>1833</v>
      </c>
    </row>
    <row r="85" spans="1:6" x14ac:dyDescent="0.2">
      <c r="A85">
        <v>3101278</v>
      </c>
      <c r="F85" t="s">
        <v>462</v>
      </c>
    </row>
    <row r="86" spans="1:6" x14ac:dyDescent="0.2">
      <c r="A86" t="s">
        <v>143</v>
      </c>
      <c r="F86" t="s">
        <v>1834</v>
      </c>
    </row>
    <row r="87" spans="1:6" x14ac:dyDescent="0.2">
      <c r="A87" t="s">
        <v>145</v>
      </c>
      <c r="F87" t="s">
        <v>467</v>
      </c>
    </row>
    <row r="88" spans="1:6" x14ac:dyDescent="0.2">
      <c r="A88">
        <v>343275</v>
      </c>
      <c r="F88" t="s">
        <v>472</v>
      </c>
    </row>
    <row r="89" spans="1:6" x14ac:dyDescent="0.2">
      <c r="A89">
        <v>343276</v>
      </c>
      <c r="F89" t="s">
        <v>1835</v>
      </c>
    </row>
    <row r="90" spans="1:6" x14ac:dyDescent="0.2">
      <c r="A90">
        <v>347466</v>
      </c>
      <c r="F90" t="s">
        <v>1836</v>
      </c>
    </row>
    <row r="91" spans="1:6" x14ac:dyDescent="0.2">
      <c r="A91" t="s">
        <v>151</v>
      </c>
      <c r="F91" t="s">
        <v>505</v>
      </c>
    </row>
    <row r="92" spans="1:6" x14ac:dyDescent="0.2">
      <c r="A92" t="s">
        <v>154</v>
      </c>
      <c r="F92" t="s">
        <v>1837</v>
      </c>
    </row>
    <row r="93" spans="1:6" x14ac:dyDescent="0.2">
      <c r="A93">
        <v>364500</v>
      </c>
      <c r="F93" t="s">
        <v>1838</v>
      </c>
    </row>
    <row r="94" spans="1:6" x14ac:dyDescent="0.2">
      <c r="A94">
        <v>374910</v>
      </c>
      <c r="F94" t="s">
        <v>1839</v>
      </c>
    </row>
    <row r="95" spans="1:6" x14ac:dyDescent="0.2">
      <c r="A95" t="s">
        <v>158</v>
      </c>
      <c r="F95" t="s">
        <v>543</v>
      </c>
    </row>
    <row r="96" spans="1:6" x14ac:dyDescent="0.2">
      <c r="A96" t="s">
        <v>161</v>
      </c>
      <c r="F96" t="s">
        <v>549</v>
      </c>
    </row>
    <row r="97" spans="1:6" x14ac:dyDescent="0.2">
      <c r="A97">
        <v>231919</v>
      </c>
      <c r="F97" t="s">
        <v>559</v>
      </c>
    </row>
    <row r="98" spans="1:6" x14ac:dyDescent="0.2">
      <c r="A98">
        <v>244367</v>
      </c>
      <c r="F98" t="s">
        <v>565</v>
      </c>
    </row>
    <row r="99" spans="1:6" x14ac:dyDescent="0.2">
      <c r="A99">
        <v>349245</v>
      </c>
      <c r="F99" t="s">
        <v>1840</v>
      </c>
    </row>
    <row r="100" spans="1:6" x14ac:dyDescent="0.2">
      <c r="A100">
        <v>349215</v>
      </c>
      <c r="F100" t="s">
        <v>576</v>
      </c>
    </row>
    <row r="101" spans="1:6" x14ac:dyDescent="0.2">
      <c r="A101">
        <v>35281</v>
      </c>
      <c r="F101" t="s">
        <v>1841</v>
      </c>
    </row>
    <row r="102" spans="1:6" x14ac:dyDescent="0.2">
      <c r="A102">
        <v>7540</v>
      </c>
      <c r="F102" t="s">
        <v>1842</v>
      </c>
    </row>
    <row r="103" spans="1:6" x14ac:dyDescent="0.2">
      <c r="A103">
        <v>3101276</v>
      </c>
      <c r="F103" t="s">
        <v>1843</v>
      </c>
    </row>
    <row r="104" spans="1:6" x14ac:dyDescent="0.2">
      <c r="A104">
        <v>349207</v>
      </c>
      <c r="F104" t="s">
        <v>1844</v>
      </c>
    </row>
    <row r="105" spans="1:6" x14ac:dyDescent="0.2">
      <c r="A105">
        <v>343120</v>
      </c>
      <c r="F105" t="s">
        <v>1845</v>
      </c>
    </row>
    <row r="106" spans="1:6" x14ac:dyDescent="0.2">
      <c r="A106">
        <v>312991</v>
      </c>
      <c r="F106" t="s">
        <v>1846</v>
      </c>
    </row>
    <row r="107" spans="1:6" x14ac:dyDescent="0.2">
      <c r="A107">
        <v>349249</v>
      </c>
      <c r="F107" t="s">
        <v>1847</v>
      </c>
    </row>
    <row r="108" spans="1:6" x14ac:dyDescent="0.2">
      <c r="A108">
        <v>371110</v>
      </c>
      <c r="F108" t="s">
        <v>1848</v>
      </c>
    </row>
    <row r="109" spans="1:6" x14ac:dyDescent="0.2">
      <c r="A109">
        <v>110465</v>
      </c>
      <c r="F109" t="s">
        <v>1849</v>
      </c>
    </row>
    <row r="110" spans="1:6" x14ac:dyDescent="0.2">
      <c r="A110">
        <v>2665</v>
      </c>
      <c r="F110" t="s">
        <v>1850</v>
      </c>
    </row>
    <row r="111" spans="1:6" x14ac:dyDescent="0.2">
      <c r="A111">
        <v>324669</v>
      </c>
      <c r="F111" t="s">
        <v>1851</v>
      </c>
    </row>
    <row r="112" spans="1:6" x14ac:dyDescent="0.2">
      <c r="A112">
        <v>4136</v>
      </c>
      <c r="F112" t="s">
        <v>1852</v>
      </c>
    </row>
    <row r="113" spans="1:6" x14ac:dyDescent="0.2">
      <c r="A113">
        <v>2627</v>
      </c>
      <c r="F113" t="s">
        <v>1853</v>
      </c>
    </row>
    <row r="114" spans="1:6" x14ac:dyDescent="0.2">
      <c r="A114" t="s">
        <v>183</v>
      </c>
      <c r="F114" t="s">
        <v>1854</v>
      </c>
    </row>
    <row r="115" spans="1:6" x14ac:dyDescent="0.2">
      <c r="A115">
        <v>370369</v>
      </c>
      <c r="F115" t="s">
        <v>1855</v>
      </c>
    </row>
    <row r="116" spans="1:6" x14ac:dyDescent="0.2">
      <c r="A116" t="s">
        <v>187</v>
      </c>
      <c r="F116" t="s">
        <v>1856</v>
      </c>
    </row>
    <row r="117" spans="1:6" x14ac:dyDescent="0.2">
      <c r="A117" t="s">
        <v>192</v>
      </c>
      <c r="F117" t="s">
        <v>711</v>
      </c>
    </row>
    <row r="118" spans="1:6" x14ac:dyDescent="0.2">
      <c r="A118">
        <v>27267</v>
      </c>
      <c r="F118" t="s">
        <v>1857</v>
      </c>
    </row>
    <row r="119" spans="1:6" x14ac:dyDescent="0.2">
      <c r="A119">
        <v>370372</v>
      </c>
      <c r="F119" t="s">
        <v>1858</v>
      </c>
    </row>
    <row r="120" spans="1:6" x14ac:dyDescent="0.2">
      <c r="A120" t="s">
        <v>200</v>
      </c>
      <c r="F120" t="s">
        <v>731</v>
      </c>
    </row>
    <row r="121" spans="1:6" x14ac:dyDescent="0.2">
      <c r="A121">
        <v>2668</v>
      </c>
      <c r="F121" t="s">
        <v>1859</v>
      </c>
    </row>
    <row r="122" spans="1:6" x14ac:dyDescent="0.2">
      <c r="A122">
        <v>347061</v>
      </c>
      <c r="F122" t="s">
        <v>737</v>
      </c>
    </row>
    <row r="123" spans="1:6" x14ac:dyDescent="0.2">
      <c r="A123">
        <v>349241</v>
      </c>
      <c r="F123" t="s">
        <v>740</v>
      </c>
    </row>
    <row r="124" spans="1:6" x14ac:dyDescent="0.2">
      <c r="A124" t="s">
        <v>206</v>
      </c>
      <c r="F124" t="s">
        <v>1860</v>
      </c>
    </row>
    <row r="125" spans="1:6" x14ac:dyDescent="0.2">
      <c r="A125" t="s">
        <v>208</v>
      </c>
      <c r="F125" t="s">
        <v>1861</v>
      </c>
    </row>
    <row r="126" spans="1:6" x14ac:dyDescent="0.2">
      <c r="A126">
        <v>228414</v>
      </c>
      <c r="F126" t="s">
        <v>759</v>
      </c>
    </row>
    <row r="127" spans="1:6" x14ac:dyDescent="0.2">
      <c r="A127" t="s">
        <v>211</v>
      </c>
      <c r="F127" t="s">
        <v>772</v>
      </c>
    </row>
    <row r="128" spans="1:6" x14ac:dyDescent="0.2">
      <c r="A128" t="s">
        <v>213</v>
      </c>
      <c r="F128" t="s">
        <v>1862</v>
      </c>
    </row>
    <row r="129" spans="1:6" x14ac:dyDescent="0.2">
      <c r="A129">
        <v>11752</v>
      </c>
      <c r="F129" t="s">
        <v>1863</v>
      </c>
    </row>
    <row r="130" spans="1:6" x14ac:dyDescent="0.2">
      <c r="A130">
        <v>7534</v>
      </c>
      <c r="F130" t="s">
        <v>1864</v>
      </c>
    </row>
    <row r="131" spans="1:6" x14ac:dyDescent="0.2">
      <c r="A131" t="s">
        <v>219</v>
      </c>
      <c r="F131" t="s">
        <v>1865</v>
      </c>
    </row>
    <row r="132" spans="1:6" x14ac:dyDescent="0.2">
      <c r="A132">
        <v>2678</v>
      </c>
      <c r="F132" t="s">
        <v>1866</v>
      </c>
    </row>
    <row r="133" spans="1:6" x14ac:dyDescent="0.2">
      <c r="A133">
        <v>347081</v>
      </c>
      <c r="F133" t="s">
        <v>1867</v>
      </c>
    </row>
    <row r="134" spans="1:6" x14ac:dyDescent="0.2">
      <c r="A134" t="s">
        <v>224</v>
      </c>
      <c r="F134" t="s">
        <v>820</v>
      </c>
    </row>
    <row r="135" spans="1:6" x14ac:dyDescent="0.2">
      <c r="A135">
        <v>365222</v>
      </c>
      <c r="F135" t="s">
        <v>1868</v>
      </c>
    </row>
    <row r="136" spans="1:6" x14ac:dyDescent="0.2">
      <c r="A136">
        <v>231945</v>
      </c>
      <c r="F136" t="s">
        <v>1869</v>
      </c>
    </row>
    <row r="137" spans="1:6" x14ac:dyDescent="0.2">
      <c r="A137" t="s">
        <v>228</v>
      </c>
      <c r="F137" t="s">
        <v>1870</v>
      </c>
    </row>
    <row r="138" spans="1:6" x14ac:dyDescent="0.2">
      <c r="A138">
        <v>350043</v>
      </c>
      <c r="F138" t="s">
        <v>1871</v>
      </c>
    </row>
    <row r="139" spans="1:6" x14ac:dyDescent="0.2">
      <c r="A139">
        <v>230080</v>
      </c>
      <c r="F139" t="s">
        <v>1872</v>
      </c>
    </row>
    <row r="140" spans="1:6" x14ac:dyDescent="0.2">
      <c r="A140">
        <v>244310</v>
      </c>
      <c r="F140" t="s">
        <v>1873</v>
      </c>
    </row>
    <row r="141" spans="1:6" x14ac:dyDescent="0.2">
      <c r="A141" t="s">
        <v>235</v>
      </c>
      <c r="F141" t="s">
        <v>1874</v>
      </c>
    </row>
    <row r="142" spans="1:6" x14ac:dyDescent="0.2">
      <c r="A142">
        <v>113776</v>
      </c>
      <c r="F142" t="s">
        <v>1875</v>
      </c>
    </row>
    <row r="143" spans="1:6" x14ac:dyDescent="0.2">
      <c r="A143" t="s">
        <v>239</v>
      </c>
      <c r="F143" t="s">
        <v>1876</v>
      </c>
    </row>
    <row r="144" spans="1:6" x14ac:dyDescent="0.2">
      <c r="A144" t="s">
        <v>241</v>
      </c>
      <c r="F144" t="s">
        <v>1877</v>
      </c>
    </row>
    <row r="145" spans="1:6" x14ac:dyDescent="0.2">
      <c r="A145" t="s">
        <v>243</v>
      </c>
      <c r="F145" t="s">
        <v>1878</v>
      </c>
    </row>
    <row r="146" spans="1:6" x14ac:dyDescent="0.2">
      <c r="A146" t="s">
        <v>245</v>
      </c>
      <c r="F146" t="s">
        <v>1879</v>
      </c>
    </row>
    <row r="147" spans="1:6" x14ac:dyDescent="0.2">
      <c r="A147">
        <v>35851</v>
      </c>
      <c r="F147" t="s">
        <v>1880</v>
      </c>
    </row>
    <row r="148" spans="1:6" x14ac:dyDescent="0.2">
      <c r="A148" t="s">
        <v>248</v>
      </c>
      <c r="F148" t="s">
        <v>1881</v>
      </c>
    </row>
    <row r="149" spans="1:6" x14ac:dyDescent="0.2">
      <c r="A149">
        <v>315037</v>
      </c>
      <c r="F149" t="s">
        <v>985</v>
      </c>
    </row>
    <row r="150" spans="1:6" x14ac:dyDescent="0.2">
      <c r="A150" t="s">
        <v>251</v>
      </c>
      <c r="F150" t="s">
        <v>993</v>
      </c>
    </row>
    <row r="151" spans="1:6" x14ac:dyDescent="0.2">
      <c r="A151">
        <v>371362</v>
      </c>
      <c r="F151" t="s">
        <v>997</v>
      </c>
    </row>
    <row r="152" spans="1:6" x14ac:dyDescent="0.2">
      <c r="A152" t="s">
        <v>254</v>
      </c>
      <c r="F152" t="s">
        <v>1882</v>
      </c>
    </row>
    <row r="153" spans="1:6" x14ac:dyDescent="0.2">
      <c r="A153">
        <v>347068</v>
      </c>
      <c r="F153" t="s">
        <v>1883</v>
      </c>
    </row>
    <row r="154" spans="1:6" x14ac:dyDescent="0.2">
      <c r="A154">
        <v>315093</v>
      </c>
      <c r="F154" t="s">
        <v>1884</v>
      </c>
    </row>
    <row r="155" spans="1:6" x14ac:dyDescent="0.2">
      <c r="A155">
        <v>363291</v>
      </c>
      <c r="F155" t="s">
        <v>1885</v>
      </c>
    </row>
    <row r="156" spans="1:6" x14ac:dyDescent="0.2">
      <c r="A156">
        <v>113505</v>
      </c>
      <c r="F156" t="s">
        <v>1886</v>
      </c>
    </row>
    <row r="157" spans="1:6" x14ac:dyDescent="0.2">
      <c r="A157" t="s">
        <v>263</v>
      </c>
      <c r="F157" t="s">
        <v>1887</v>
      </c>
    </row>
    <row r="158" spans="1:6" x14ac:dyDescent="0.2">
      <c r="A158">
        <v>111240</v>
      </c>
      <c r="F158" t="s">
        <v>1101</v>
      </c>
    </row>
    <row r="159" spans="1:6" x14ac:dyDescent="0.2">
      <c r="A159" t="s">
        <v>270</v>
      </c>
      <c r="F159" t="s">
        <v>1888</v>
      </c>
    </row>
    <row r="160" spans="1:6" x14ac:dyDescent="0.2">
      <c r="A160">
        <v>17764</v>
      </c>
      <c r="F160" t="s">
        <v>1889</v>
      </c>
    </row>
    <row r="161" spans="1:6" x14ac:dyDescent="0.2">
      <c r="A161">
        <v>350404</v>
      </c>
      <c r="F161" t="s">
        <v>1132</v>
      </c>
    </row>
    <row r="162" spans="1:6" x14ac:dyDescent="0.2">
      <c r="A162">
        <v>4133</v>
      </c>
      <c r="F162" t="s">
        <v>1151</v>
      </c>
    </row>
    <row r="163" spans="1:6" x14ac:dyDescent="0.2">
      <c r="A163" t="s">
        <v>276</v>
      </c>
      <c r="F163" t="s">
        <v>1890</v>
      </c>
    </row>
    <row r="164" spans="1:6" x14ac:dyDescent="0.2">
      <c r="A164">
        <v>250653</v>
      </c>
      <c r="F164" t="s">
        <v>1891</v>
      </c>
    </row>
    <row r="165" spans="1:6" x14ac:dyDescent="0.2">
      <c r="A165" t="s">
        <v>280</v>
      </c>
      <c r="F165" t="s">
        <v>1174</v>
      </c>
    </row>
    <row r="166" spans="1:6" x14ac:dyDescent="0.2">
      <c r="A166" t="s">
        <v>283</v>
      </c>
      <c r="F166" t="s">
        <v>1892</v>
      </c>
    </row>
    <row r="167" spans="1:6" x14ac:dyDescent="0.2">
      <c r="A167">
        <v>230136</v>
      </c>
      <c r="F167" t="s">
        <v>1192</v>
      </c>
    </row>
    <row r="168" spans="1:6" x14ac:dyDescent="0.2">
      <c r="A168">
        <v>315153</v>
      </c>
      <c r="F168" t="s">
        <v>1893</v>
      </c>
    </row>
    <row r="169" spans="1:6" x14ac:dyDescent="0.2">
      <c r="A169">
        <v>113767</v>
      </c>
      <c r="F169" t="s">
        <v>1894</v>
      </c>
    </row>
    <row r="170" spans="1:6" x14ac:dyDescent="0.2">
      <c r="A170">
        <v>370365</v>
      </c>
      <c r="F170" t="s">
        <v>1895</v>
      </c>
    </row>
    <row r="171" spans="1:6" x14ac:dyDescent="0.2">
      <c r="A171">
        <v>111428</v>
      </c>
      <c r="F171" t="s">
        <v>1245</v>
      </c>
    </row>
    <row r="172" spans="1:6" x14ac:dyDescent="0.2">
      <c r="A172">
        <v>364849</v>
      </c>
      <c r="F172" t="s">
        <v>1247</v>
      </c>
    </row>
    <row r="173" spans="1:6" x14ac:dyDescent="0.2">
      <c r="A173">
        <v>349247</v>
      </c>
      <c r="F173" t="s">
        <v>1896</v>
      </c>
    </row>
    <row r="174" spans="1:6" x14ac:dyDescent="0.2">
      <c r="A174">
        <v>234604</v>
      </c>
      <c r="F174" t="s">
        <v>1897</v>
      </c>
    </row>
    <row r="175" spans="1:6" x14ac:dyDescent="0.2">
      <c r="A175">
        <v>28424</v>
      </c>
      <c r="F175" t="s">
        <v>1898</v>
      </c>
    </row>
    <row r="176" spans="1:6" x14ac:dyDescent="0.2">
      <c r="A176">
        <v>350046</v>
      </c>
      <c r="F176" t="s">
        <v>1278</v>
      </c>
    </row>
    <row r="177" spans="1:6" x14ac:dyDescent="0.2">
      <c r="A177" t="s">
        <v>299</v>
      </c>
      <c r="F177" t="s">
        <v>1899</v>
      </c>
    </row>
    <row r="178" spans="1:6" x14ac:dyDescent="0.2">
      <c r="A178">
        <v>368703</v>
      </c>
      <c r="F178" t="s">
        <v>1900</v>
      </c>
    </row>
    <row r="179" spans="1:6" x14ac:dyDescent="0.2">
      <c r="A179">
        <v>4579</v>
      </c>
      <c r="F179" t="s">
        <v>1901</v>
      </c>
    </row>
    <row r="180" spans="1:6" x14ac:dyDescent="0.2">
      <c r="A180">
        <v>370370</v>
      </c>
      <c r="F180" t="s">
        <v>1313</v>
      </c>
    </row>
    <row r="181" spans="1:6" x14ac:dyDescent="0.2">
      <c r="A181">
        <v>248747</v>
      </c>
      <c r="F181" t="s">
        <v>1902</v>
      </c>
    </row>
    <row r="182" spans="1:6" x14ac:dyDescent="0.2">
      <c r="A182">
        <v>345770</v>
      </c>
      <c r="F182" t="s">
        <v>1903</v>
      </c>
    </row>
    <row r="183" spans="1:6" x14ac:dyDescent="0.2">
      <c r="A183">
        <v>3101264</v>
      </c>
      <c r="F183" t="s">
        <v>1904</v>
      </c>
    </row>
    <row r="184" spans="1:6" x14ac:dyDescent="0.2">
      <c r="A184">
        <v>2628</v>
      </c>
      <c r="F184" t="s">
        <v>1362</v>
      </c>
    </row>
    <row r="185" spans="1:6" x14ac:dyDescent="0.2">
      <c r="A185" t="s">
        <v>312</v>
      </c>
      <c r="F185" t="s">
        <v>1905</v>
      </c>
    </row>
    <row r="186" spans="1:6" x14ac:dyDescent="0.2">
      <c r="A186">
        <v>347054</v>
      </c>
      <c r="F186" t="s">
        <v>1906</v>
      </c>
    </row>
    <row r="187" spans="1:6" x14ac:dyDescent="0.2">
      <c r="A187">
        <v>2699</v>
      </c>
      <c r="F187" t="s">
        <v>1907</v>
      </c>
    </row>
    <row r="188" spans="1:6" x14ac:dyDescent="0.2">
      <c r="A188">
        <v>367231</v>
      </c>
      <c r="F188" t="s">
        <v>1908</v>
      </c>
    </row>
    <row r="189" spans="1:6" x14ac:dyDescent="0.2">
      <c r="A189">
        <v>112277</v>
      </c>
      <c r="F189" t="s">
        <v>1909</v>
      </c>
    </row>
    <row r="190" spans="1:6" x14ac:dyDescent="0.2">
      <c r="A190" t="s">
        <v>320</v>
      </c>
      <c r="F190" t="s">
        <v>1428</v>
      </c>
    </row>
    <row r="191" spans="1:6" x14ac:dyDescent="0.2">
      <c r="A191" t="s">
        <v>322</v>
      </c>
      <c r="F191" t="s">
        <v>1910</v>
      </c>
    </row>
    <row r="192" spans="1:6" x14ac:dyDescent="0.2">
      <c r="A192" t="s">
        <v>324</v>
      </c>
      <c r="F192" t="s">
        <v>1911</v>
      </c>
    </row>
    <row r="193" spans="1:6" x14ac:dyDescent="0.2">
      <c r="A193">
        <v>250646</v>
      </c>
      <c r="F193" t="s">
        <v>1912</v>
      </c>
    </row>
    <row r="194" spans="1:6" x14ac:dyDescent="0.2">
      <c r="A194">
        <v>367229</v>
      </c>
      <c r="F194" t="s">
        <v>1913</v>
      </c>
    </row>
    <row r="195" spans="1:6" x14ac:dyDescent="0.2">
      <c r="A195">
        <v>35273</v>
      </c>
      <c r="F195" t="s">
        <v>1914</v>
      </c>
    </row>
    <row r="196" spans="1:6" x14ac:dyDescent="0.2">
      <c r="A196" t="s">
        <v>330</v>
      </c>
      <c r="F196" t="s">
        <v>1915</v>
      </c>
    </row>
    <row r="197" spans="1:6" x14ac:dyDescent="0.2">
      <c r="A197">
        <v>243847</v>
      </c>
      <c r="F197" t="s">
        <v>1480</v>
      </c>
    </row>
    <row r="198" spans="1:6" x14ac:dyDescent="0.2">
      <c r="A198">
        <v>11813</v>
      </c>
      <c r="F198" t="s">
        <v>1916</v>
      </c>
    </row>
    <row r="199" spans="1:6" x14ac:dyDescent="0.2">
      <c r="A199" t="s">
        <v>335</v>
      </c>
      <c r="F199" t="s">
        <v>1917</v>
      </c>
    </row>
    <row r="200" spans="1:6" x14ac:dyDescent="0.2">
      <c r="A200" t="s">
        <v>337</v>
      </c>
      <c r="F200" t="s">
        <v>1918</v>
      </c>
    </row>
    <row r="201" spans="1:6" x14ac:dyDescent="0.2">
      <c r="A201">
        <v>220367</v>
      </c>
      <c r="F201" t="s">
        <v>1503</v>
      </c>
    </row>
    <row r="202" spans="1:6" x14ac:dyDescent="0.2">
      <c r="A202">
        <v>21440</v>
      </c>
      <c r="F202" t="s">
        <v>1919</v>
      </c>
    </row>
    <row r="203" spans="1:6" x14ac:dyDescent="0.2">
      <c r="A203">
        <v>349234</v>
      </c>
      <c r="F203" t="s">
        <v>1920</v>
      </c>
    </row>
    <row r="204" spans="1:6" x14ac:dyDescent="0.2">
      <c r="A204">
        <v>19943</v>
      </c>
      <c r="F204" t="s">
        <v>1921</v>
      </c>
    </row>
    <row r="205" spans="1:6" x14ac:dyDescent="0.2">
      <c r="A205" t="s">
        <v>344</v>
      </c>
      <c r="F205" t="s">
        <v>1922</v>
      </c>
    </row>
    <row r="206" spans="1:6" x14ac:dyDescent="0.2">
      <c r="A206" t="s">
        <v>346</v>
      </c>
      <c r="F206" t="s">
        <v>1923</v>
      </c>
    </row>
    <row r="207" spans="1:6" x14ac:dyDescent="0.2">
      <c r="A207" t="s">
        <v>348</v>
      </c>
      <c r="F207" t="s">
        <v>1924</v>
      </c>
    </row>
    <row r="208" spans="1:6" x14ac:dyDescent="0.2">
      <c r="A208">
        <v>236171</v>
      </c>
      <c r="F208" t="s">
        <v>1563</v>
      </c>
    </row>
    <row r="209" spans="1:6" x14ac:dyDescent="0.2">
      <c r="A209">
        <v>347067</v>
      </c>
      <c r="F209" t="s">
        <v>1566</v>
      </c>
    </row>
    <row r="210" spans="1:6" x14ac:dyDescent="0.2">
      <c r="A210">
        <v>237442</v>
      </c>
      <c r="F210" t="s">
        <v>1925</v>
      </c>
    </row>
    <row r="211" spans="1:6" x14ac:dyDescent="0.2">
      <c r="A211" t="s">
        <v>356</v>
      </c>
      <c r="F211" t="s">
        <v>1926</v>
      </c>
    </row>
    <row r="212" spans="1:6" x14ac:dyDescent="0.2">
      <c r="A212" t="s">
        <v>358</v>
      </c>
      <c r="F212" t="s">
        <v>1927</v>
      </c>
    </row>
    <row r="213" spans="1:6" x14ac:dyDescent="0.2">
      <c r="A213">
        <v>26707</v>
      </c>
      <c r="F213" t="s">
        <v>1928</v>
      </c>
    </row>
    <row r="214" spans="1:6" x14ac:dyDescent="0.2">
      <c r="A214" t="s">
        <v>361</v>
      </c>
      <c r="F214" t="s">
        <v>1584</v>
      </c>
    </row>
    <row r="215" spans="1:6" x14ac:dyDescent="0.2">
      <c r="A215">
        <v>28665</v>
      </c>
      <c r="F215" t="s">
        <v>1608</v>
      </c>
    </row>
    <row r="216" spans="1:6" x14ac:dyDescent="0.2">
      <c r="A216" t="s">
        <v>364</v>
      </c>
      <c r="F216" t="s">
        <v>1929</v>
      </c>
    </row>
    <row r="217" spans="1:6" x14ac:dyDescent="0.2">
      <c r="A217">
        <v>367230</v>
      </c>
      <c r="F217" t="s">
        <v>1930</v>
      </c>
    </row>
    <row r="218" spans="1:6" x14ac:dyDescent="0.2">
      <c r="A218" t="s">
        <v>368</v>
      </c>
      <c r="F218" t="s">
        <v>1631</v>
      </c>
    </row>
    <row r="219" spans="1:6" x14ac:dyDescent="0.2">
      <c r="A219" t="s">
        <v>370</v>
      </c>
      <c r="F219" t="s">
        <v>1931</v>
      </c>
    </row>
    <row r="220" spans="1:6" x14ac:dyDescent="0.2">
      <c r="A220">
        <v>2694</v>
      </c>
      <c r="F220" t="s">
        <v>1932</v>
      </c>
    </row>
    <row r="221" spans="1:6" x14ac:dyDescent="0.2">
      <c r="A221">
        <v>19928</v>
      </c>
      <c r="F221" t="s">
        <v>1933</v>
      </c>
    </row>
    <row r="222" spans="1:6" x14ac:dyDescent="0.2">
      <c r="A222">
        <v>347071</v>
      </c>
      <c r="F222" t="s">
        <v>1934</v>
      </c>
    </row>
    <row r="223" spans="1:6" x14ac:dyDescent="0.2">
      <c r="A223">
        <v>250649</v>
      </c>
      <c r="F223" t="s">
        <v>1935</v>
      </c>
    </row>
    <row r="224" spans="1:6" x14ac:dyDescent="0.2">
      <c r="A224">
        <v>11751</v>
      </c>
      <c r="F224" t="s">
        <v>1936</v>
      </c>
    </row>
    <row r="225" spans="1:6" x14ac:dyDescent="0.2">
      <c r="A225">
        <v>244252</v>
      </c>
      <c r="F225" t="s">
        <v>1937</v>
      </c>
    </row>
    <row r="226" spans="1:6" x14ac:dyDescent="0.2">
      <c r="A226">
        <v>362316</v>
      </c>
      <c r="F226" t="s">
        <v>1938</v>
      </c>
    </row>
    <row r="227" spans="1:6" x14ac:dyDescent="0.2">
      <c r="A227">
        <v>113514</v>
      </c>
    </row>
    <row r="228" spans="1:6" x14ac:dyDescent="0.2">
      <c r="A228" t="s">
        <v>384</v>
      </c>
    </row>
    <row r="229" spans="1:6" x14ac:dyDescent="0.2">
      <c r="A229">
        <v>370129</v>
      </c>
    </row>
    <row r="230" spans="1:6" x14ac:dyDescent="0.2">
      <c r="A230">
        <v>2650</v>
      </c>
    </row>
    <row r="231" spans="1:6" x14ac:dyDescent="0.2">
      <c r="A231" t="s">
        <v>388</v>
      </c>
    </row>
    <row r="232" spans="1:6" x14ac:dyDescent="0.2">
      <c r="A232">
        <v>110152</v>
      </c>
    </row>
    <row r="233" spans="1:6" x14ac:dyDescent="0.2">
      <c r="A233" t="s">
        <v>392</v>
      </c>
    </row>
    <row r="234" spans="1:6" x14ac:dyDescent="0.2">
      <c r="A234">
        <v>230433</v>
      </c>
    </row>
    <row r="235" spans="1:6" x14ac:dyDescent="0.2">
      <c r="A235">
        <v>384461</v>
      </c>
    </row>
    <row r="236" spans="1:6" x14ac:dyDescent="0.2">
      <c r="A236">
        <v>110413</v>
      </c>
    </row>
    <row r="237" spans="1:6" x14ac:dyDescent="0.2">
      <c r="A237">
        <v>112059</v>
      </c>
    </row>
    <row r="238" spans="1:6" x14ac:dyDescent="0.2">
      <c r="A238">
        <v>382649</v>
      </c>
    </row>
    <row r="239" spans="1:6" x14ac:dyDescent="0.2">
      <c r="A239" t="s">
        <v>402</v>
      </c>
    </row>
    <row r="240" spans="1:6" x14ac:dyDescent="0.2">
      <c r="A240">
        <v>347083</v>
      </c>
    </row>
    <row r="241" spans="1:1" x14ac:dyDescent="0.2">
      <c r="A241" t="s">
        <v>406</v>
      </c>
    </row>
    <row r="242" spans="1:1" x14ac:dyDescent="0.2">
      <c r="A242" t="s">
        <v>409</v>
      </c>
    </row>
    <row r="243" spans="1:1" x14ac:dyDescent="0.2">
      <c r="A243">
        <v>113798</v>
      </c>
    </row>
    <row r="244" spans="1:1" x14ac:dyDescent="0.2">
      <c r="A244">
        <v>250644</v>
      </c>
    </row>
    <row r="245" spans="1:1" x14ac:dyDescent="0.2">
      <c r="A245" t="s">
        <v>415</v>
      </c>
    </row>
    <row r="246" spans="1:1" x14ac:dyDescent="0.2">
      <c r="A246">
        <v>370375</v>
      </c>
    </row>
    <row r="247" spans="1:1" x14ac:dyDescent="0.2">
      <c r="A247">
        <v>13502</v>
      </c>
    </row>
    <row r="248" spans="1:1" x14ac:dyDescent="0.2">
      <c r="A248">
        <v>347073</v>
      </c>
    </row>
    <row r="249" spans="1:1" x14ac:dyDescent="0.2">
      <c r="A249">
        <v>239853</v>
      </c>
    </row>
    <row r="250" spans="1:1" x14ac:dyDescent="0.2">
      <c r="A250" t="s">
        <v>424</v>
      </c>
    </row>
    <row r="251" spans="1:1" x14ac:dyDescent="0.2">
      <c r="A251">
        <v>336439</v>
      </c>
    </row>
    <row r="252" spans="1:1" x14ac:dyDescent="0.2">
      <c r="A252">
        <v>347464</v>
      </c>
    </row>
    <row r="253" spans="1:1" x14ac:dyDescent="0.2">
      <c r="A253">
        <v>345778</v>
      </c>
    </row>
    <row r="254" spans="1:1" x14ac:dyDescent="0.2">
      <c r="A254" t="s">
        <v>429</v>
      </c>
    </row>
    <row r="255" spans="1:1" x14ac:dyDescent="0.2">
      <c r="A255">
        <v>113056</v>
      </c>
    </row>
    <row r="256" spans="1:1" x14ac:dyDescent="0.2">
      <c r="A256">
        <v>349239</v>
      </c>
    </row>
    <row r="257" spans="1:1" x14ac:dyDescent="0.2">
      <c r="A257">
        <v>345774</v>
      </c>
    </row>
    <row r="258" spans="1:1" x14ac:dyDescent="0.2">
      <c r="A258">
        <v>349206</v>
      </c>
    </row>
    <row r="259" spans="1:1" x14ac:dyDescent="0.2">
      <c r="A259">
        <v>237798</v>
      </c>
    </row>
    <row r="260" spans="1:1" x14ac:dyDescent="0.2">
      <c r="A260">
        <v>370373</v>
      </c>
    </row>
    <row r="261" spans="1:1" x14ac:dyDescent="0.2">
      <c r="A261">
        <v>19877</v>
      </c>
    </row>
    <row r="262" spans="1:1" x14ac:dyDescent="0.2">
      <c r="A262">
        <v>11967</v>
      </c>
    </row>
    <row r="263" spans="1:1" x14ac:dyDescent="0.2">
      <c r="A263" t="s">
        <v>441</v>
      </c>
    </row>
    <row r="264" spans="1:1" x14ac:dyDescent="0.2">
      <c r="A264">
        <v>349236</v>
      </c>
    </row>
    <row r="265" spans="1:1" x14ac:dyDescent="0.2">
      <c r="A265">
        <v>349233</v>
      </c>
    </row>
    <row r="266" spans="1:1" x14ac:dyDescent="0.2">
      <c r="A266" t="s">
        <v>446</v>
      </c>
    </row>
    <row r="267" spans="1:1" x14ac:dyDescent="0.2">
      <c r="A267">
        <v>2693</v>
      </c>
    </row>
    <row r="268" spans="1:1" x14ac:dyDescent="0.2">
      <c r="A268">
        <v>113781</v>
      </c>
    </row>
    <row r="269" spans="1:1" x14ac:dyDescent="0.2">
      <c r="A269">
        <v>19988</v>
      </c>
    </row>
    <row r="270" spans="1:1" x14ac:dyDescent="0.2">
      <c r="A270">
        <v>9234</v>
      </c>
    </row>
    <row r="271" spans="1:1" x14ac:dyDescent="0.2">
      <c r="A271">
        <v>367226</v>
      </c>
    </row>
    <row r="272" spans="1:1" x14ac:dyDescent="0.2">
      <c r="A272">
        <v>226593</v>
      </c>
    </row>
    <row r="273" spans="1:1" x14ac:dyDescent="0.2">
      <c r="A273" t="s">
        <v>458</v>
      </c>
    </row>
    <row r="274" spans="1:1" x14ac:dyDescent="0.2">
      <c r="A274">
        <v>17421</v>
      </c>
    </row>
    <row r="275" spans="1:1" x14ac:dyDescent="0.2">
      <c r="A275" t="s">
        <v>462</v>
      </c>
    </row>
    <row r="276" spans="1:1" x14ac:dyDescent="0.2">
      <c r="A276" t="s">
        <v>465</v>
      </c>
    </row>
    <row r="277" spans="1:1" x14ac:dyDescent="0.2">
      <c r="A277" t="s">
        <v>467</v>
      </c>
    </row>
    <row r="278" spans="1:1" x14ac:dyDescent="0.2">
      <c r="A278">
        <v>11767</v>
      </c>
    </row>
    <row r="279" spans="1:1" x14ac:dyDescent="0.2">
      <c r="A279" t="s">
        <v>472</v>
      </c>
    </row>
    <row r="280" spans="1:1" x14ac:dyDescent="0.2">
      <c r="A280">
        <v>250651</v>
      </c>
    </row>
    <row r="281" spans="1:1" x14ac:dyDescent="0.2">
      <c r="A281">
        <v>349243</v>
      </c>
    </row>
    <row r="282" spans="1:1" x14ac:dyDescent="0.2">
      <c r="A282" t="s">
        <v>477</v>
      </c>
    </row>
    <row r="283" spans="1:1" x14ac:dyDescent="0.2">
      <c r="A283">
        <v>347470</v>
      </c>
    </row>
    <row r="284" spans="1:1" x14ac:dyDescent="0.2">
      <c r="A284">
        <v>29011</v>
      </c>
    </row>
    <row r="285" spans="1:1" x14ac:dyDescent="0.2">
      <c r="A285">
        <v>36928</v>
      </c>
    </row>
    <row r="286" spans="1:1" x14ac:dyDescent="0.2">
      <c r="A286">
        <v>16966</v>
      </c>
    </row>
    <row r="287" spans="1:1" x14ac:dyDescent="0.2">
      <c r="A287" t="s">
        <v>486</v>
      </c>
    </row>
    <row r="288" spans="1:1" x14ac:dyDescent="0.2">
      <c r="A288">
        <v>349219</v>
      </c>
    </row>
    <row r="289" spans="1:1" x14ac:dyDescent="0.2">
      <c r="A289">
        <v>234818</v>
      </c>
    </row>
    <row r="290" spans="1:1" x14ac:dyDescent="0.2">
      <c r="A290">
        <v>345364</v>
      </c>
    </row>
    <row r="291" spans="1:1" x14ac:dyDescent="0.2">
      <c r="A291">
        <v>28551</v>
      </c>
    </row>
    <row r="292" spans="1:1" x14ac:dyDescent="0.2">
      <c r="A292">
        <v>111361</v>
      </c>
    </row>
    <row r="293" spans="1:1" x14ac:dyDescent="0.2">
      <c r="A293">
        <v>113043</v>
      </c>
    </row>
    <row r="294" spans="1:1" x14ac:dyDescent="0.2">
      <c r="A294" t="s">
        <v>505</v>
      </c>
    </row>
    <row r="295" spans="1:1" x14ac:dyDescent="0.2">
      <c r="A295">
        <v>349225</v>
      </c>
    </row>
    <row r="296" spans="1:1" x14ac:dyDescent="0.2">
      <c r="A296">
        <v>7598</v>
      </c>
    </row>
    <row r="297" spans="1:1" x14ac:dyDescent="0.2">
      <c r="A297">
        <v>113784</v>
      </c>
    </row>
    <row r="298" spans="1:1" x14ac:dyDescent="0.2">
      <c r="A298">
        <v>248740</v>
      </c>
    </row>
    <row r="299" spans="1:1" x14ac:dyDescent="0.2">
      <c r="A299">
        <v>244361</v>
      </c>
    </row>
    <row r="300" spans="1:1" x14ac:dyDescent="0.2">
      <c r="A300">
        <v>229236</v>
      </c>
    </row>
    <row r="301" spans="1:1" x14ac:dyDescent="0.2">
      <c r="A301">
        <v>248733</v>
      </c>
    </row>
    <row r="302" spans="1:1" x14ac:dyDescent="0.2">
      <c r="A302">
        <v>31418</v>
      </c>
    </row>
    <row r="303" spans="1:1" x14ac:dyDescent="0.2">
      <c r="A303">
        <v>386525</v>
      </c>
    </row>
    <row r="304" spans="1:1" x14ac:dyDescent="0.2">
      <c r="A304" t="s">
        <v>522</v>
      </c>
    </row>
    <row r="305" spans="1:1" x14ac:dyDescent="0.2">
      <c r="A305">
        <v>315088</v>
      </c>
    </row>
    <row r="306" spans="1:1" x14ac:dyDescent="0.2">
      <c r="A306">
        <v>7267</v>
      </c>
    </row>
    <row r="307" spans="1:1" x14ac:dyDescent="0.2">
      <c r="A307">
        <v>113510</v>
      </c>
    </row>
    <row r="308" spans="1:1" x14ac:dyDescent="0.2">
      <c r="A308">
        <v>2695</v>
      </c>
    </row>
    <row r="309" spans="1:1" x14ac:dyDescent="0.2">
      <c r="A309">
        <v>2647</v>
      </c>
    </row>
    <row r="310" spans="1:1" x14ac:dyDescent="0.2">
      <c r="A310">
        <v>345783</v>
      </c>
    </row>
    <row r="311" spans="1:1" x14ac:dyDescent="0.2">
      <c r="A311">
        <v>237671</v>
      </c>
    </row>
    <row r="312" spans="1:1" x14ac:dyDescent="0.2">
      <c r="A312">
        <v>330931</v>
      </c>
    </row>
    <row r="313" spans="1:1" x14ac:dyDescent="0.2">
      <c r="A313">
        <v>330980</v>
      </c>
    </row>
    <row r="314" spans="1:1" x14ac:dyDescent="0.2">
      <c r="A314" t="s">
        <v>537</v>
      </c>
    </row>
    <row r="315" spans="1:1" x14ac:dyDescent="0.2">
      <c r="A315">
        <v>2691</v>
      </c>
    </row>
    <row r="316" spans="1:1" x14ac:dyDescent="0.2">
      <c r="A316" t="s">
        <v>540</v>
      </c>
    </row>
    <row r="317" spans="1:1" x14ac:dyDescent="0.2">
      <c r="A317" t="s">
        <v>543</v>
      </c>
    </row>
    <row r="318" spans="1:1" x14ac:dyDescent="0.2">
      <c r="A318">
        <v>110813</v>
      </c>
    </row>
    <row r="319" spans="1:1" x14ac:dyDescent="0.2">
      <c r="A319">
        <v>2626</v>
      </c>
    </row>
    <row r="320" spans="1:1" x14ac:dyDescent="0.2">
      <c r="A320">
        <v>14313</v>
      </c>
    </row>
    <row r="321" spans="1:1" x14ac:dyDescent="0.2">
      <c r="A321" t="s">
        <v>549</v>
      </c>
    </row>
    <row r="322" spans="1:1" x14ac:dyDescent="0.2">
      <c r="A322">
        <v>11765</v>
      </c>
    </row>
    <row r="323" spans="1:1" x14ac:dyDescent="0.2">
      <c r="A323">
        <v>3101267</v>
      </c>
    </row>
    <row r="324" spans="1:1" x14ac:dyDescent="0.2">
      <c r="A324">
        <v>323951</v>
      </c>
    </row>
    <row r="325" spans="1:1" x14ac:dyDescent="0.2">
      <c r="A325" t="s">
        <v>559</v>
      </c>
    </row>
    <row r="326" spans="1:1" x14ac:dyDescent="0.2">
      <c r="A326">
        <v>113503</v>
      </c>
    </row>
    <row r="327" spans="1:1" x14ac:dyDescent="0.2">
      <c r="A327">
        <v>2648</v>
      </c>
    </row>
    <row r="328" spans="1:1" x14ac:dyDescent="0.2">
      <c r="A328">
        <v>347069</v>
      </c>
    </row>
    <row r="329" spans="1:1" x14ac:dyDescent="0.2">
      <c r="A329" t="s">
        <v>565</v>
      </c>
    </row>
    <row r="330" spans="1:1" x14ac:dyDescent="0.2">
      <c r="A330">
        <v>2653</v>
      </c>
    </row>
    <row r="331" spans="1:1" x14ac:dyDescent="0.2">
      <c r="A331" t="s">
        <v>568</v>
      </c>
    </row>
    <row r="332" spans="1:1" x14ac:dyDescent="0.2">
      <c r="A332">
        <v>349227</v>
      </c>
    </row>
    <row r="333" spans="1:1" x14ac:dyDescent="0.2">
      <c r="A333">
        <v>27849</v>
      </c>
    </row>
    <row r="334" spans="1:1" x14ac:dyDescent="0.2">
      <c r="A334">
        <v>367655</v>
      </c>
    </row>
    <row r="335" spans="1:1" x14ac:dyDescent="0.2">
      <c r="A335" t="s">
        <v>576</v>
      </c>
    </row>
    <row r="336" spans="1:1" x14ac:dyDescent="0.2">
      <c r="A336">
        <v>113760</v>
      </c>
    </row>
    <row r="337" spans="1:1" x14ac:dyDescent="0.2">
      <c r="A337">
        <v>350034</v>
      </c>
    </row>
    <row r="338" spans="1:1" x14ac:dyDescent="0.2">
      <c r="A338">
        <v>3101277</v>
      </c>
    </row>
    <row r="339" spans="1:1" x14ac:dyDescent="0.2">
      <c r="A339">
        <v>350052</v>
      </c>
    </row>
    <row r="340" spans="1:1" x14ac:dyDescent="0.2">
      <c r="A340">
        <v>350407</v>
      </c>
    </row>
    <row r="341" spans="1:1" x14ac:dyDescent="0.2">
      <c r="A341">
        <v>28403</v>
      </c>
    </row>
    <row r="342" spans="1:1" x14ac:dyDescent="0.2">
      <c r="A342">
        <v>244278</v>
      </c>
    </row>
    <row r="343" spans="1:1" x14ac:dyDescent="0.2">
      <c r="A343">
        <v>240929</v>
      </c>
    </row>
    <row r="344" spans="1:1" x14ac:dyDescent="0.2">
      <c r="A344" t="s">
        <v>589</v>
      </c>
    </row>
    <row r="345" spans="1:1" x14ac:dyDescent="0.2">
      <c r="A345">
        <v>341826</v>
      </c>
    </row>
    <row r="346" spans="1:1" x14ac:dyDescent="0.2">
      <c r="A346">
        <v>4137</v>
      </c>
    </row>
    <row r="347" spans="1:1" x14ac:dyDescent="0.2">
      <c r="A347">
        <v>315096</v>
      </c>
    </row>
    <row r="348" spans="1:1" x14ac:dyDescent="0.2">
      <c r="A348">
        <v>28664</v>
      </c>
    </row>
    <row r="349" spans="1:1" x14ac:dyDescent="0.2">
      <c r="A349">
        <v>347064</v>
      </c>
    </row>
    <row r="350" spans="1:1" x14ac:dyDescent="0.2">
      <c r="A350">
        <v>29106</v>
      </c>
    </row>
    <row r="351" spans="1:1" x14ac:dyDescent="0.2">
      <c r="A351">
        <v>312992</v>
      </c>
    </row>
    <row r="352" spans="1:1" x14ac:dyDescent="0.2">
      <c r="A352">
        <v>349222</v>
      </c>
    </row>
    <row r="353" spans="1:1" x14ac:dyDescent="0.2">
      <c r="A353">
        <v>394140</v>
      </c>
    </row>
    <row r="354" spans="1:1" x14ac:dyDescent="0.2">
      <c r="A354" t="s">
        <v>604</v>
      </c>
    </row>
    <row r="355" spans="1:1" x14ac:dyDescent="0.2">
      <c r="A355">
        <v>343095</v>
      </c>
    </row>
    <row r="356" spans="1:1" x14ac:dyDescent="0.2">
      <c r="A356">
        <v>28220</v>
      </c>
    </row>
    <row r="357" spans="1:1" x14ac:dyDescent="0.2">
      <c r="A357">
        <v>250652</v>
      </c>
    </row>
    <row r="358" spans="1:1" x14ac:dyDescent="0.2">
      <c r="A358">
        <v>28228</v>
      </c>
    </row>
    <row r="359" spans="1:1" x14ac:dyDescent="0.2">
      <c r="A359">
        <v>345773</v>
      </c>
    </row>
    <row r="360" spans="1:1" x14ac:dyDescent="0.2">
      <c r="A360">
        <v>349254</v>
      </c>
    </row>
    <row r="361" spans="1:1" x14ac:dyDescent="0.2">
      <c r="A361" t="s">
        <v>612</v>
      </c>
    </row>
    <row r="362" spans="1:1" x14ac:dyDescent="0.2">
      <c r="A362">
        <v>315082</v>
      </c>
    </row>
    <row r="363" spans="1:1" x14ac:dyDescent="0.2">
      <c r="A363">
        <v>347080</v>
      </c>
    </row>
    <row r="364" spans="1:1" x14ac:dyDescent="0.2">
      <c r="A364" t="s">
        <v>617</v>
      </c>
    </row>
    <row r="365" spans="1:1" x14ac:dyDescent="0.2">
      <c r="A365">
        <v>2003</v>
      </c>
    </row>
    <row r="366" spans="1:1" x14ac:dyDescent="0.2">
      <c r="A366">
        <v>250655</v>
      </c>
    </row>
    <row r="367" spans="1:1" x14ac:dyDescent="0.2">
      <c r="A367">
        <v>364851</v>
      </c>
    </row>
    <row r="368" spans="1:1" x14ac:dyDescent="0.2">
      <c r="A368" t="s">
        <v>622</v>
      </c>
    </row>
    <row r="369" spans="1:1" x14ac:dyDescent="0.2">
      <c r="A369">
        <v>110564</v>
      </c>
    </row>
    <row r="370" spans="1:1" x14ac:dyDescent="0.2">
      <c r="A370">
        <v>376564</v>
      </c>
    </row>
    <row r="371" spans="1:1" x14ac:dyDescent="0.2">
      <c r="A371" t="s">
        <v>627</v>
      </c>
    </row>
    <row r="372" spans="1:1" x14ac:dyDescent="0.2">
      <c r="A372" t="s">
        <v>629</v>
      </c>
    </row>
    <row r="373" spans="1:1" x14ac:dyDescent="0.2">
      <c r="A373">
        <v>13507</v>
      </c>
    </row>
    <row r="374" spans="1:1" x14ac:dyDescent="0.2">
      <c r="A374" t="s">
        <v>637</v>
      </c>
    </row>
    <row r="375" spans="1:1" x14ac:dyDescent="0.2">
      <c r="A375">
        <v>345769</v>
      </c>
    </row>
    <row r="376" spans="1:1" x14ac:dyDescent="0.2">
      <c r="A376">
        <v>347076</v>
      </c>
    </row>
    <row r="377" spans="1:1" x14ac:dyDescent="0.2">
      <c r="A377">
        <v>230434</v>
      </c>
    </row>
    <row r="378" spans="1:1" x14ac:dyDescent="0.2">
      <c r="A378">
        <v>65306</v>
      </c>
    </row>
    <row r="379" spans="1:1" x14ac:dyDescent="0.2">
      <c r="A379">
        <v>33638</v>
      </c>
    </row>
    <row r="380" spans="1:1" x14ac:dyDescent="0.2">
      <c r="A380">
        <v>113794</v>
      </c>
    </row>
    <row r="381" spans="1:1" x14ac:dyDescent="0.2">
      <c r="A381">
        <v>2666</v>
      </c>
    </row>
    <row r="382" spans="1:1" x14ac:dyDescent="0.2">
      <c r="A382">
        <v>113786</v>
      </c>
    </row>
    <row r="383" spans="1:1" x14ac:dyDescent="0.2">
      <c r="A383">
        <v>65303</v>
      </c>
    </row>
    <row r="384" spans="1:1" x14ac:dyDescent="0.2">
      <c r="A384">
        <v>113051</v>
      </c>
    </row>
    <row r="385" spans="1:1" x14ac:dyDescent="0.2">
      <c r="A385">
        <v>17453</v>
      </c>
    </row>
    <row r="386" spans="1:1" x14ac:dyDescent="0.2">
      <c r="A386" t="s">
        <v>657</v>
      </c>
    </row>
    <row r="387" spans="1:1" x14ac:dyDescent="0.2">
      <c r="A387">
        <v>349240</v>
      </c>
    </row>
    <row r="388" spans="1:1" x14ac:dyDescent="0.2">
      <c r="A388">
        <v>13509</v>
      </c>
    </row>
    <row r="389" spans="1:1" x14ac:dyDescent="0.2">
      <c r="A389">
        <v>17464</v>
      </c>
    </row>
    <row r="390" spans="1:1" x14ac:dyDescent="0.2">
      <c r="A390" t="s">
        <v>664</v>
      </c>
    </row>
    <row r="391" spans="1:1" x14ac:dyDescent="0.2">
      <c r="A391">
        <v>371060</v>
      </c>
    </row>
    <row r="392" spans="1:1" x14ac:dyDescent="0.2">
      <c r="A392">
        <v>19952</v>
      </c>
    </row>
    <row r="393" spans="1:1" x14ac:dyDescent="0.2">
      <c r="A393">
        <v>364506</v>
      </c>
    </row>
    <row r="394" spans="1:1" x14ac:dyDescent="0.2">
      <c r="A394">
        <v>111320</v>
      </c>
    </row>
    <row r="395" spans="1:1" x14ac:dyDescent="0.2">
      <c r="A395">
        <v>234360</v>
      </c>
    </row>
    <row r="396" spans="1:1" x14ac:dyDescent="0.2">
      <c r="A396" t="s">
        <v>673</v>
      </c>
    </row>
    <row r="397" spans="1:1" x14ac:dyDescent="0.2">
      <c r="A397" t="s">
        <v>675</v>
      </c>
    </row>
    <row r="398" spans="1:1" x14ac:dyDescent="0.2">
      <c r="A398">
        <v>113792</v>
      </c>
    </row>
    <row r="399" spans="1:1" x14ac:dyDescent="0.2">
      <c r="A399">
        <v>36209</v>
      </c>
    </row>
    <row r="400" spans="1:1" x14ac:dyDescent="0.2">
      <c r="A400">
        <v>323592</v>
      </c>
    </row>
    <row r="401" spans="1:1" x14ac:dyDescent="0.2">
      <c r="A401">
        <v>315089</v>
      </c>
    </row>
    <row r="402" spans="1:1" x14ac:dyDescent="0.2">
      <c r="A402" t="s">
        <v>684</v>
      </c>
    </row>
    <row r="403" spans="1:1" x14ac:dyDescent="0.2">
      <c r="A403">
        <v>7553</v>
      </c>
    </row>
    <row r="404" spans="1:1" x14ac:dyDescent="0.2">
      <c r="A404">
        <v>31027</v>
      </c>
    </row>
    <row r="405" spans="1:1" x14ac:dyDescent="0.2">
      <c r="A405">
        <v>3460</v>
      </c>
    </row>
    <row r="406" spans="1:1" x14ac:dyDescent="0.2">
      <c r="A406">
        <v>350060</v>
      </c>
    </row>
    <row r="407" spans="1:1" x14ac:dyDescent="0.2">
      <c r="A407">
        <v>3101298</v>
      </c>
    </row>
    <row r="408" spans="1:1" x14ac:dyDescent="0.2">
      <c r="A408">
        <v>239854</v>
      </c>
    </row>
    <row r="409" spans="1:1" x14ac:dyDescent="0.2">
      <c r="A409" t="s">
        <v>695</v>
      </c>
    </row>
    <row r="410" spans="1:1" x14ac:dyDescent="0.2">
      <c r="A410">
        <v>4134</v>
      </c>
    </row>
    <row r="411" spans="1:1" x14ac:dyDescent="0.2">
      <c r="A411">
        <v>11771</v>
      </c>
    </row>
    <row r="412" spans="1:1" x14ac:dyDescent="0.2">
      <c r="A412" t="s">
        <v>703</v>
      </c>
    </row>
    <row r="413" spans="1:1" x14ac:dyDescent="0.2">
      <c r="A413">
        <v>65304</v>
      </c>
    </row>
    <row r="414" spans="1:1" x14ac:dyDescent="0.2">
      <c r="A414" t="s">
        <v>707</v>
      </c>
    </row>
    <row r="415" spans="1:1" x14ac:dyDescent="0.2">
      <c r="A415">
        <v>113787</v>
      </c>
    </row>
    <row r="416" spans="1:1" x14ac:dyDescent="0.2">
      <c r="A416" t="s">
        <v>711</v>
      </c>
    </row>
    <row r="417" spans="1:1" x14ac:dyDescent="0.2">
      <c r="A417" t="s">
        <v>713</v>
      </c>
    </row>
    <row r="418" spans="1:1" x14ac:dyDescent="0.2">
      <c r="A418">
        <v>36947</v>
      </c>
    </row>
    <row r="419" spans="1:1" x14ac:dyDescent="0.2">
      <c r="A419" t="s">
        <v>718</v>
      </c>
    </row>
    <row r="420" spans="1:1" x14ac:dyDescent="0.2">
      <c r="A420">
        <v>350035</v>
      </c>
    </row>
    <row r="421" spans="1:1" x14ac:dyDescent="0.2">
      <c r="A421">
        <v>315086</v>
      </c>
    </row>
    <row r="422" spans="1:1" x14ac:dyDescent="0.2">
      <c r="A422">
        <v>364846</v>
      </c>
    </row>
    <row r="423" spans="1:1" x14ac:dyDescent="0.2">
      <c r="A423">
        <v>330909</v>
      </c>
    </row>
    <row r="424" spans="1:1" x14ac:dyDescent="0.2">
      <c r="A424">
        <v>4135</v>
      </c>
    </row>
    <row r="425" spans="1:1" x14ac:dyDescent="0.2">
      <c r="A425">
        <v>26360</v>
      </c>
    </row>
    <row r="426" spans="1:1" x14ac:dyDescent="0.2">
      <c r="A426">
        <v>111427</v>
      </c>
    </row>
    <row r="427" spans="1:1" x14ac:dyDescent="0.2">
      <c r="A427" t="s">
        <v>731</v>
      </c>
    </row>
    <row r="428" spans="1:1" x14ac:dyDescent="0.2">
      <c r="A428">
        <v>382651</v>
      </c>
    </row>
    <row r="429" spans="1:1" x14ac:dyDescent="0.2">
      <c r="A429" t="s">
        <v>735</v>
      </c>
    </row>
    <row r="430" spans="1:1" x14ac:dyDescent="0.2">
      <c r="A430" t="s">
        <v>737</v>
      </c>
    </row>
    <row r="431" spans="1:1" x14ac:dyDescent="0.2">
      <c r="A431" t="s">
        <v>740</v>
      </c>
    </row>
    <row r="432" spans="1:1" x14ac:dyDescent="0.2">
      <c r="A432">
        <v>349209</v>
      </c>
    </row>
    <row r="433" spans="1:1" x14ac:dyDescent="0.2">
      <c r="A433">
        <v>36967</v>
      </c>
    </row>
    <row r="434" spans="1:1" x14ac:dyDescent="0.2">
      <c r="A434" t="s">
        <v>745</v>
      </c>
    </row>
    <row r="435" spans="1:1" x14ac:dyDescent="0.2">
      <c r="A435">
        <v>226875</v>
      </c>
    </row>
    <row r="436" spans="1:1" x14ac:dyDescent="0.2">
      <c r="A436">
        <v>349242</v>
      </c>
    </row>
    <row r="437" spans="1:1" x14ac:dyDescent="0.2">
      <c r="A437">
        <v>12749</v>
      </c>
    </row>
    <row r="438" spans="1:1" x14ac:dyDescent="0.2">
      <c r="A438">
        <v>349252</v>
      </c>
    </row>
    <row r="439" spans="1:1" x14ac:dyDescent="0.2">
      <c r="A439">
        <v>2624</v>
      </c>
    </row>
    <row r="440" spans="1:1" x14ac:dyDescent="0.2">
      <c r="A440">
        <v>2700</v>
      </c>
    </row>
    <row r="441" spans="1:1" x14ac:dyDescent="0.2">
      <c r="A441">
        <v>367232</v>
      </c>
    </row>
    <row r="442" spans="1:1" x14ac:dyDescent="0.2">
      <c r="A442" t="s">
        <v>757</v>
      </c>
    </row>
    <row r="443" spans="1:1" x14ac:dyDescent="0.2">
      <c r="A443" t="s">
        <v>759</v>
      </c>
    </row>
    <row r="444" spans="1:1" x14ac:dyDescent="0.2">
      <c r="A444">
        <v>3101296</v>
      </c>
    </row>
    <row r="445" spans="1:1" x14ac:dyDescent="0.2">
      <c r="A445">
        <v>29104</v>
      </c>
    </row>
    <row r="446" spans="1:1" x14ac:dyDescent="0.2">
      <c r="A446">
        <v>2641</v>
      </c>
    </row>
    <row r="447" spans="1:1" x14ac:dyDescent="0.2">
      <c r="A447">
        <v>2690</v>
      </c>
    </row>
    <row r="448" spans="1:1" x14ac:dyDescent="0.2">
      <c r="A448">
        <v>315084</v>
      </c>
    </row>
    <row r="449" spans="1:1" x14ac:dyDescent="0.2">
      <c r="A449">
        <v>113050</v>
      </c>
    </row>
    <row r="450" spans="1:1" x14ac:dyDescent="0.2">
      <c r="A450" t="s">
        <v>772</v>
      </c>
    </row>
    <row r="451" spans="1:1" x14ac:dyDescent="0.2">
      <c r="A451">
        <v>364498</v>
      </c>
    </row>
    <row r="452" spans="1:1" x14ac:dyDescent="0.2">
      <c r="A452">
        <v>13568</v>
      </c>
    </row>
    <row r="453" spans="1:1" x14ac:dyDescent="0.2">
      <c r="A453" t="s">
        <v>777</v>
      </c>
    </row>
    <row r="454" spans="1:1" x14ac:dyDescent="0.2">
      <c r="A454">
        <v>2908</v>
      </c>
    </row>
    <row r="455" spans="1:1" x14ac:dyDescent="0.2">
      <c r="A455">
        <v>693</v>
      </c>
    </row>
    <row r="456" spans="1:1" x14ac:dyDescent="0.2">
      <c r="A456" t="s">
        <v>787</v>
      </c>
    </row>
    <row r="457" spans="1:1" x14ac:dyDescent="0.2">
      <c r="A457">
        <v>244358</v>
      </c>
    </row>
    <row r="458" spans="1:1" x14ac:dyDescent="0.2">
      <c r="A458">
        <v>330979</v>
      </c>
    </row>
    <row r="459" spans="1:1" x14ac:dyDescent="0.2">
      <c r="A459">
        <v>2620</v>
      </c>
    </row>
    <row r="460" spans="1:1" x14ac:dyDescent="0.2">
      <c r="A460">
        <v>347085</v>
      </c>
    </row>
    <row r="461" spans="1:1" x14ac:dyDescent="0.2">
      <c r="A461">
        <v>113807</v>
      </c>
    </row>
    <row r="462" spans="1:1" x14ac:dyDescent="0.2">
      <c r="A462">
        <v>11755</v>
      </c>
    </row>
    <row r="463" spans="1:1" x14ac:dyDescent="0.2">
      <c r="A463">
        <v>345572</v>
      </c>
    </row>
    <row r="464" spans="1:1" x14ac:dyDescent="0.2">
      <c r="A464">
        <v>372622</v>
      </c>
    </row>
    <row r="465" spans="1:1" x14ac:dyDescent="0.2">
      <c r="A465">
        <v>349251</v>
      </c>
    </row>
    <row r="466" spans="1:1" x14ac:dyDescent="0.2">
      <c r="A466">
        <v>218629</v>
      </c>
    </row>
    <row r="467" spans="1:1" x14ac:dyDescent="0.2">
      <c r="A467" t="s">
        <v>806</v>
      </c>
    </row>
    <row r="468" spans="1:1" x14ac:dyDescent="0.2">
      <c r="A468" t="s">
        <v>808</v>
      </c>
    </row>
    <row r="469" spans="1:1" x14ac:dyDescent="0.2">
      <c r="A469" t="s">
        <v>810</v>
      </c>
    </row>
    <row r="470" spans="1:1" x14ac:dyDescent="0.2">
      <c r="A470">
        <v>349205</v>
      </c>
    </row>
    <row r="471" spans="1:1" x14ac:dyDescent="0.2">
      <c r="A471">
        <v>2686</v>
      </c>
    </row>
    <row r="472" spans="1:1" x14ac:dyDescent="0.2">
      <c r="A472">
        <v>350417</v>
      </c>
    </row>
    <row r="473" spans="1:1" x14ac:dyDescent="0.2">
      <c r="A473" t="s">
        <v>816</v>
      </c>
    </row>
    <row r="474" spans="1:1" x14ac:dyDescent="0.2">
      <c r="A474">
        <v>11769</v>
      </c>
    </row>
    <row r="475" spans="1:1" x14ac:dyDescent="0.2">
      <c r="A475" t="s">
        <v>820</v>
      </c>
    </row>
    <row r="476" spans="1:1" x14ac:dyDescent="0.2">
      <c r="A476">
        <v>14312</v>
      </c>
    </row>
    <row r="477" spans="1:1" x14ac:dyDescent="0.2">
      <c r="A477" t="s">
        <v>823</v>
      </c>
    </row>
    <row r="478" spans="1:1" x14ac:dyDescent="0.2">
      <c r="A478">
        <v>358585</v>
      </c>
    </row>
    <row r="479" spans="1:1" x14ac:dyDescent="0.2">
      <c r="A479">
        <v>243880</v>
      </c>
    </row>
    <row r="480" spans="1:1" x14ac:dyDescent="0.2">
      <c r="A480">
        <v>2689</v>
      </c>
    </row>
    <row r="481" spans="1:1" x14ac:dyDescent="0.2">
      <c r="A481" t="s">
        <v>829</v>
      </c>
    </row>
    <row r="482" spans="1:1" x14ac:dyDescent="0.2">
      <c r="A482">
        <v>237789</v>
      </c>
    </row>
    <row r="483" spans="1:1" x14ac:dyDescent="0.2">
      <c r="A483">
        <v>13049</v>
      </c>
    </row>
    <row r="484" spans="1:1" x14ac:dyDescent="0.2">
      <c r="A484">
        <v>3411</v>
      </c>
    </row>
    <row r="485" spans="1:1" x14ac:dyDescent="0.2">
      <c r="A485">
        <v>237565</v>
      </c>
    </row>
    <row r="486" spans="1:1" x14ac:dyDescent="0.2">
      <c r="A486">
        <v>13567</v>
      </c>
    </row>
    <row r="487" spans="1:1" x14ac:dyDescent="0.2">
      <c r="A487">
        <v>14973</v>
      </c>
    </row>
    <row r="488" spans="1:1" x14ac:dyDescent="0.2">
      <c r="A488" t="s">
        <v>844</v>
      </c>
    </row>
    <row r="489" spans="1:1" x14ac:dyDescent="0.2">
      <c r="A489" t="s">
        <v>846</v>
      </c>
    </row>
    <row r="490" spans="1:1" x14ac:dyDescent="0.2">
      <c r="A490" t="s">
        <v>849</v>
      </c>
    </row>
    <row r="491" spans="1:1" x14ac:dyDescent="0.2">
      <c r="A491">
        <v>364848</v>
      </c>
    </row>
    <row r="492" spans="1:1" x14ac:dyDescent="0.2">
      <c r="A492" t="s">
        <v>852</v>
      </c>
    </row>
    <row r="493" spans="1:1" x14ac:dyDescent="0.2">
      <c r="A493">
        <v>248727</v>
      </c>
    </row>
    <row r="494" spans="1:1" x14ac:dyDescent="0.2">
      <c r="A494">
        <v>2664</v>
      </c>
    </row>
    <row r="495" spans="1:1" x14ac:dyDescent="0.2">
      <c r="A495">
        <v>349214</v>
      </c>
    </row>
    <row r="496" spans="1:1" x14ac:dyDescent="0.2">
      <c r="A496">
        <v>113796</v>
      </c>
    </row>
    <row r="497" spans="1:1" x14ac:dyDescent="0.2">
      <c r="A497">
        <v>364511</v>
      </c>
    </row>
    <row r="498" spans="1:1" x14ac:dyDescent="0.2">
      <c r="A498">
        <v>111426</v>
      </c>
    </row>
    <row r="499" spans="1:1" x14ac:dyDescent="0.2">
      <c r="A499">
        <v>349910</v>
      </c>
    </row>
    <row r="500" spans="1:1" x14ac:dyDescent="0.2">
      <c r="A500">
        <v>349246</v>
      </c>
    </row>
    <row r="501" spans="1:1" x14ac:dyDescent="0.2">
      <c r="A501">
        <v>113804</v>
      </c>
    </row>
    <row r="502" spans="1:1" x14ac:dyDescent="0.2">
      <c r="A502" t="s">
        <v>871</v>
      </c>
    </row>
    <row r="503" spans="1:1" x14ac:dyDescent="0.2">
      <c r="A503">
        <v>370377</v>
      </c>
    </row>
    <row r="504" spans="1:1" x14ac:dyDescent="0.2">
      <c r="A504">
        <v>364512</v>
      </c>
    </row>
    <row r="505" spans="1:1" x14ac:dyDescent="0.2">
      <c r="A505">
        <v>220845</v>
      </c>
    </row>
    <row r="506" spans="1:1" x14ac:dyDescent="0.2">
      <c r="A506">
        <v>31028</v>
      </c>
    </row>
    <row r="507" spans="1:1" x14ac:dyDescent="0.2">
      <c r="A507">
        <v>2659</v>
      </c>
    </row>
    <row r="508" spans="1:1" x14ac:dyDescent="0.2">
      <c r="A508">
        <v>11753</v>
      </c>
    </row>
    <row r="509" spans="1:1" x14ac:dyDescent="0.2">
      <c r="A509">
        <v>350029</v>
      </c>
    </row>
    <row r="510" spans="1:1" x14ac:dyDescent="0.2">
      <c r="A510">
        <v>54636</v>
      </c>
    </row>
    <row r="511" spans="1:1" x14ac:dyDescent="0.2">
      <c r="A511">
        <v>36963</v>
      </c>
    </row>
    <row r="512" spans="1:1" x14ac:dyDescent="0.2">
      <c r="A512">
        <v>219533</v>
      </c>
    </row>
    <row r="513" spans="1:1" x14ac:dyDescent="0.2">
      <c r="A513">
        <v>349224</v>
      </c>
    </row>
    <row r="514" spans="1:1" x14ac:dyDescent="0.2">
      <c r="A514">
        <v>334912</v>
      </c>
    </row>
    <row r="515" spans="1:1" x14ac:dyDescent="0.2">
      <c r="A515">
        <v>27042</v>
      </c>
    </row>
    <row r="516" spans="1:1" x14ac:dyDescent="0.2">
      <c r="A516">
        <v>347743</v>
      </c>
    </row>
    <row r="517" spans="1:1" x14ac:dyDescent="0.2">
      <c r="A517">
        <v>13214</v>
      </c>
    </row>
    <row r="518" spans="1:1" x14ac:dyDescent="0.2">
      <c r="A518">
        <v>112052</v>
      </c>
    </row>
    <row r="519" spans="1:1" x14ac:dyDescent="0.2">
      <c r="A519">
        <v>237668</v>
      </c>
    </row>
    <row r="520" spans="1:1" x14ac:dyDescent="0.2">
      <c r="A520" t="s">
        <v>902</v>
      </c>
    </row>
    <row r="521" spans="1:1" x14ac:dyDescent="0.2">
      <c r="A521">
        <v>350050</v>
      </c>
    </row>
    <row r="522" spans="1:1" x14ac:dyDescent="0.2">
      <c r="A522">
        <v>349231</v>
      </c>
    </row>
    <row r="523" spans="1:1" x14ac:dyDescent="0.2">
      <c r="A523">
        <v>13213</v>
      </c>
    </row>
    <row r="524" spans="1:1" x14ac:dyDescent="0.2">
      <c r="A524" t="s">
        <v>916</v>
      </c>
    </row>
    <row r="525" spans="1:1" x14ac:dyDescent="0.2">
      <c r="A525" t="s">
        <v>918</v>
      </c>
    </row>
    <row r="526" spans="1:1" x14ac:dyDescent="0.2">
      <c r="A526">
        <v>349221</v>
      </c>
    </row>
    <row r="527" spans="1:1" x14ac:dyDescent="0.2">
      <c r="A527">
        <v>8475</v>
      </c>
    </row>
    <row r="528" spans="1:1" x14ac:dyDescent="0.2">
      <c r="A528">
        <v>330919</v>
      </c>
    </row>
    <row r="529" spans="1:1" x14ac:dyDescent="0.2">
      <c r="A529">
        <v>365226</v>
      </c>
    </row>
    <row r="530" spans="1:1" x14ac:dyDescent="0.2">
      <c r="A530">
        <v>349223</v>
      </c>
    </row>
    <row r="531" spans="1:1" x14ac:dyDescent="0.2">
      <c r="A531">
        <v>29751</v>
      </c>
    </row>
    <row r="532" spans="1:1" x14ac:dyDescent="0.2">
      <c r="A532">
        <v>2623</v>
      </c>
    </row>
    <row r="533" spans="1:1" x14ac:dyDescent="0.2">
      <c r="A533">
        <v>5727</v>
      </c>
    </row>
    <row r="534" spans="1:1" x14ac:dyDescent="0.2">
      <c r="A534">
        <v>349210</v>
      </c>
    </row>
    <row r="535" spans="1:1" x14ac:dyDescent="0.2">
      <c r="A535" t="s">
        <v>936</v>
      </c>
    </row>
    <row r="536" spans="1:1" x14ac:dyDescent="0.2">
      <c r="A536">
        <v>234686</v>
      </c>
    </row>
    <row r="537" spans="1:1" x14ac:dyDescent="0.2">
      <c r="A537">
        <v>312993</v>
      </c>
    </row>
    <row r="538" spans="1:1" x14ac:dyDescent="0.2">
      <c r="A538" t="s">
        <v>941</v>
      </c>
    </row>
    <row r="539" spans="1:1" x14ac:dyDescent="0.2">
      <c r="A539">
        <v>19996</v>
      </c>
    </row>
    <row r="540" spans="1:1" x14ac:dyDescent="0.2">
      <c r="A540">
        <v>29750</v>
      </c>
    </row>
    <row r="541" spans="1:1" x14ac:dyDescent="0.2">
      <c r="A541" t="s">
        <v>946</v>
      </c>
    </row>
    <row r="542" spans="1:1" x14ac:dyDescent="0.2">
      <c r="A542" t="s">
        <v>949</v>
      </c>
    </row>
    <row r="543" spans="1:1" x14ac:dyDescent="0.2">
      <c r="A543">
        <v>244270</v>
      </c>
    </row>
    <row r="544" spans="1:1" x14ac:dyDescent="0.2">
      <c r="A544">
        <v>239856</v>
      </c>
    </row>
    <row r="545" spans="1:1" x14ac:dyDescent="0.2">
      <c r="A545">
        <v>349912</v>
      </c>
    </row>
    <row r="546" spans="1:1" x14ac:dyDescent="0.2">
      <c r="A546">
        <v>342826</v>
      </c>
    </row>
    <row r="547" spans="1:1" x14ac:dyDescent="0.2">
      <c r="A547">
        <v>4138</v>
      </c>
    </row>
    <row r="548" spans="1:1" x14ac:dyDescent="0.2">
      <c r="A548">
        <v>330935</v>
      </c>
    </row>
    <row r="549" spans="1:1" x14ac:dyDescent="0.2">
      <c r="A549">
        <v>6563</v>
      </c>
    </row>
    <row r="550" spans="1:1" x14ac:dyDescent="0.2">
      <c r="A550">
        <v>349228</v>
      </c>
    </row>
    <row r="551" spans="1:1" x14ac:dyDescent="0.2">
      <c r="A551">
        <v>350036</v>
      </c>
    </row>
    <row r="552" spans="1:1" x14ac:dyDescent="0.2">
      <c r="A552">
        <v>24160</v>
      </c>
    </row>
    <row r="553" spans="1:1" x14ac:dyDescent="0.2">
      <c r="A553">
        <v>17474</v>
      </c>
    </row>
    <row r="554" spans="1:1" x14ac:dyDescent="0.2">
      <c r="A554">
        <v>349256</v>
      </c>
    </row>
    <row r="555" spans="1:1" x14ac:dyDescent="0.2">
      <c r="A555">
        <v>2672</v>
      </c>
    </row>
    <row r="556" spans="1:1" x14ac:dyDescent="0.2">
      <c r="A556">
        <v>113800</v>
      </c>
    </row>
    <row r="557" spans="1:1" x14ac:dyDescent="0.2">
      <c r="A557">
        <v>248731</v>
      </c>
    </row>
    <row r="558" spans="1:1" x14ac:dyDescent="0.2">
      <c r="A558">
        <v>363592</v>
      </c>
    </row>
    <row r="559" spans="1:1" x14ac:dyDescent="0.2">
      <c r="A559">
        <v>35852</v>
      </c>
    </row>
    <row r="560" spans="1:1" x14ac:dyDescent="0.2">
      <c r="A560">
        <v>348121</v>
      </c>
    </row>
    <row r="561" spans="1:1" x14ac:dyDescent="0.2">
      <c r="A561" t="s">
        <v>985</v>
      </c>
    </row>
    <row r="562" spans="1:1" x14ac:dyDescent="0.2">
      <c r="A562">
        <v>36864</v>
      </c>
    </row>
    <row r="563" spans="1:1" x14ac:dyDescent="0.2">
      <c r="A563">
        <v>350025</v>
      </c>
    </row>
    <row r="564" spans="1:1" x14ac:dyDescent="0.2">
      <c r="A564">
        <v>223596</v>
      </c>
    </row>
    <row r="565" spans="1:1" x14ac:dyDescent="0.2">
      <c r="A565" t="s">
        <v>993</v>
      </c>
    </row>
    <row r="566" spans="1:1" x14ac:dyDescent="0.2">
      <c r="A566" t="s">
        <v>997</v>
      </c>
    </row>
    <row r="567" spans="1:1" x14ac:dyDescent="0.2">
      <c r="A567">
        <v>113028</v>
      </c>
    </row>
    <row r="568" spans="1:1" x14ac:dyDescent="0.2">
      <c r="A568">
        <v>7545</v>
      </c>
    </row>
    <row r="569" spans="1:1" x14ac:dyDescent="0.2">
      <c r="A569">
        <v>250647</v>
      </c>
    </row>
    <row r="570" spans="1:1" x14ac:dyDescent="0.2">
      <c r="A570">
        <v>348124</v>
      </c>
    </row>
    <row r="571" spans="1:1" x14ac:dyDescent="0.2">
      <c r="A571">
        <v>34218</v>
      </c>
    </row>
    <row r="572" spans="1:1" x14ac:dyDescent="0.2">
      <c r="A572">
        <v>36568</v>
      </c>
    </row>
    <row r="573" spans="1:1" x14ac:dyDescent="0.2">
      <c r="A573">
        <v>347062</v>
      </c>
    </row>
    <row r="574" spans="1:1" x14ac:dyDescent="0.2">
      <c r="A574">
        <v>350048</v>
      </c>
    </row>
    <row r="575" spans="1:1" x14ac:dyDescent="0.2">
      <c r="A575">
        <v>12233</v>
      </c>
    </row>
    <row r="576" spans="1:1" x14ac:dyDescent="0.2">
      <c r="A576">
        <v>250643</v>
      </c>
    </row>
    <row r="577" spans="1:1" x14ac:dyDescent="0.2">
      <c r="A577">
        <v>113806</v>
      </c>
    </row>
    <row r="578" spans="1:1" x14ac:dyDescent="0.2">
      <c r="A578">
        <v>315094</v>
      </c>
    </row>
    <row r="579" spans="1:1" x14ac:dyDescent="0.2">
      <c r="A579">
        <v>36866</v>
      </c>
    </row>
    <row r="580" spans="1:1" x14ac:dyDescent="0.2">
      <c r="A580">
        <v>236853</v>
      </c>
    </row>
    <row r="581" spans="1:1" x14ac:dyDescent="0.2">
      <c r="A581" t="s">
        <v>1020</v>
      </c>
    </row>
    <row r="582" spans="1:1" x14ac:dyDescent="0.2">
      <c r="A582">
        <v>239855</v>
      </c>
    </row>
    <row r="583" spans="1:1" x14ac:dyDescent="0.2">
      <c r="A583">
        <v>28425</v>
      </c>
    </row>
    <row r="584" spans="1:1" x14ac:dyDescent="0.2">
      <c r="A584">
        <v>233639</v>
      </c>
    </row>
    <row r="585" spans="1:1" x14ac:dyDescent="0.2">
      <c r="A585">
        <v>349201</v>
      </c>
    </row>
    <row r="586" spans="1:1" x14ac:dyDescent="0.2">
      <c r="A586">
        <v>349218</v>
      </c>
    </row>
    <row r="587" spans="1:1" x14ac:dyDescent="0.2">
      <c r="A587">
        <v>16988</v>
      </c>
    </row>
    <row r="588" spans="1:1" x14ac:dyDescent="0.2">
      <c r="A588">
        <v>376566</v>
      </c>
    </row>
    <row r="589" spans="1:1" x14ac:dyDescent="0.2">
      <c r="A589" t="s">
        <v>1039</v>
      </c>
    </row>
    <row r="590" spans="1:1" x14ac:dyDescent="0.2">
      <c r="A590">
        <v>250648</v>
      </c>
    </row>
    <row r="591" spans="1:1" x14ac:dyDescent="0.2">
      <c r="A591">
        <v>113773</v>
      </c>
    </row>
    <row r="592" spans="1:1" x14ac:dyDescent="0.2">
      <c r="A592">
        <v>335097</v>
      </c>
    </row>
    <row r="593" spans="1:1" x14ac:dyDescent="0.2">
      <c r="A593">
        <v>29103</v>
      </c>
    </row>
    <row r="594" spans="1:1" x14ac:dyDescent="0.2">
      <c r="A594">
        <v>392096</v>
      </c>
    </row>
    <row r="595" spans="1:1" x14ac:dyDescent="0.2">
      <c r="A595">
        <v>345780</v>
      </c>
    </row>
    <row r="596" spans="1:1" x14ac:dyDescent="0.2">
      <c r="A596">
        <v>349204</v>
      </c>
    </row>
    <row r="597" spans="1:1" x14ac:dyDescent="0.2">
      <c r="A597">
        <v>350042</v>
      </c>
    </row>
    <row r="598" spans="1:1" x14ac:dyDescent="0.2">
      <c r="A598">
        <v>29108</v>
      </c>
    </row>
    <row r="599" spans="1:1" x14ac:dyDescent="0.2">
      <c r="A599">
        <v>363294</v>
      </c>
    </row>
    <row r="600" spans="1:1" x14ac:dyDescent="0.2">
      <c r="A600" t="s">
        <v>1059</v>
      </c>
    </row>
    <row r="601" spans="1:1" x14ac:dyDescent="0.2">
      <c r="A601">
        <v>2663</v>
      </c>
    </row>
    <row r="602" spans="1:1" x14ac:dyDescent="0.2">
      <c r="A602">
        <v>347074</v>
      </c>
    </row>
    <row r="603" spans="1:1" x14ac:dyDescent="0.2">
      <c r="A603">
        <v>112379</v>
      </c>
    </row>
    <row r="604" spans="1:1" x14ac:dyDescent="0.2">
      <c r="A604">
        <v>364850</v>
      </c>
    </row>
    <row r="605" spans="1:1" x14ac:dyDescent="0.2">
      <c r="A605">
        <v>8471</v>
      </c>
    </row>
    <row r="606" spans="1:1" x14ac:dyDescent="0.2">
      <c r="A606">
        <v>345781</v>
      </c>
    </row>
    <row r="607" spans="1:1" x14ac:dyDescent="0.2">
      <c r="A607">
        <v>350047</v>
      </c>
    </row>
    <row r="608" spans="1:1" x14ac:dyDescent="0.2">
      <c r="A608" t="s">
        <v>1072</v>
      </c>
    </row>
    <row r="609" spans="1:1" x14ac:dyDescent="0.2">
      <c r="A609">
        <v>2674</v>
      </c>
    </row>
    <row r="610" spans="1:1" x14ac:dyDescent="0.2">
      <c r="A610">
        <v>29105</v>
      </c>
    </row>
    <row r="611" spans="1:1" x14ac:dyDescent="0.2">
      <c r="A611">
        <v>347078</v>
      </c>
    </row>
    <row r="612" spans="1:1" x14ac:dyDescent="0.2">
      <c r="A612">
        <v>383121</v>
      </c>
    </row>
    <row r="613" spans="1:1" x14ac:dyDescent="0.2">
      <c r="A613">
        <v>36865</v>
      </c>
    </row>
    <row r="614" spans="1:1" x14ac:dyDescent="0.2">
      <c r="A614">
        <v>2687</v>
      </c>
    </row>
    <row r="615" spans="1:1" x14ac:dyDescent="0.2">
      <c r="A615">
        <v>113501</v>
      </c>
    </row>
    <row r="616" spans="1:1" x14ac:dyDescent="0.2">
      <c r="A616" t="s">
        <v>1088</v>
      </c>
    </row>
    <row r="617" spans="1:1" x14ac:dyDescent="0.2">
      <c r="A617" t="s">
        <v>1090</v>
      </c>
    </row>
    <row r="618" spans="1:1" x14ac:dyDescent="0.2">
      <c r="A618">
        <v>374887</v>
      </c>
    </row>
    <row r="619" spans="1:1" x14ac:dyDescent="0.2">
      <c r="A619">
        <v>3101265</v>
      </c>
    </row>
    <row r="620" spans="1:1" x14ac:dyDescent="0.2">
      <c r="A620">
        <v>12460</v>
      </c>
    </row>
    <row r="621" spans="1:1" x14ac:dyDescent="0.2">
      <c r="A621" t="s">
        <v>1101</v>
      </c>
    </row>
    <row r="622" spans="1:1" x14ac:dyDescent="0.2">
      <c r="A622">
        <v>349203</v>
      </c>
    </row>
    <row r="623" spans="1:1" x14ac:dyDescent="0.2">
      <c r="A623">
        <v>28213</v>
      </c>
    </row>
    <row r="624" spans="1:1" x14ac:dyDescent="0.2">
      <c r="A624">
        <v>17465</v>
      </c>
    </row>
    <row r="625" spans="1:1" x14ac:dyDescent="0.2">
      <c r="A625">
        <v>349244</v>
      </c>
    </row>
    <row r="626" spans="1:1" x14ac:dyDescent="0.2">
      <c r="A626">
        <v>2685</v>
      </c>
    </row>
    <row r="627" spans="1:1" x14ac:dyDescent="0.2">
      <c r="A627">
        <v>2625</v>
      </c>
    </row>
    <row r="628" spans="1:1" x14ac:dyDescent="0.2">
      <c r="A628">
        <v>347089</v>
      </c>
    </row>
    <row r="629" spans="1:1" x14ac:dyDescent="0.2">
      <c r="A629">
        <v>347063</v>
      </c>
    </row>
    <row r="630" spans="1:1" x14ac:dyDescent="0.2">
      <c r="A630">
        <v>112050</v>
      </c>
    </row>
    <row r="631" spans="1:1" x14ac:dyDescent="0.2">
      <c r="A631">
        <v>347087</v>
      </c>
    </row>
    <row r="632" spans="1:1" x14ac:dyDescent="0.2">
      <c r="A632">
        <v>248723</v>
      </c>
    </row>
    <row r="633" spans="1:1" x14ac:dyDescent="0.2">
      <c r="A633">
        <v>3474</v>
      </c>
    </row>
    <row r="634" spans="1:1" x14ac:dyDescent="0.2">
      <c r="A634">
        <v>28206</v>
      </c>
    </row>
    <row r="635" spans="1:1" x14ac:dyDescent="0.2">
      <c r="A635">
        <v>364499</v>
      </c>
    </row>
    <row r="636" spans="1:1" x14ac:dyDescent="0.2">
      <c r="A636">
        <v>112058</v>
      </c>
    </row>
    <row r="637" spans="1:1" x14ac:dyDescent="0.2">
      <c r="A637" t="s">
        <v>1128</v>
      </c>
    </row>
    <row r="638" spans="1:1" x14ac:dyDescent="0.2">
      <c r="A638" t="s">
        <v>1130</v>
      </c>
    </row>
    <row r="639" spans="1:1" x14ac:dyDescent="0.2">
      <c r="A639" t="s">
        <v>1132</v>
      </c>
    </row>
    <row r="640" spans="1:1" x14ac:dyDescent="0.2">
      <c r="A640">
        <v>315098</v>
      </c>
    </row>
    <row r="641" spans="1:1" x14ac:dyDescent="0.2">
      <c r="A641">
        <v>19972</v>
      </c>
    </row>
    <row r="642" spans="1:1" x14ac:dyDescent="0.2">
      <c r="A642">
        <v>368323</v>
      </c>
    </row>
    <row r="643" spans="1:1" x14ac:dyDescent="0.2">
      <c r="A643">
        <v>367228</v>
      </c>
    </row>
    <row r="644" spans="1:1" x14ac:dyDescent="0.2">
      <c r="A644">
        <v>2671</v>
      </c>
    </row>
    <row r="645" spans="1:1" x14ac:dyDescent="0.2">
      <c r="A645">
        <v>347468</v>
      </c>
    </row>
    <row r="646" spans="1:1" x14ac:dyDescent="0.2">
      <c r="A646">
        <v>2223</v>
      </c>
    </row>
    <row r="647" spans="1:1" x14ac:dyDescent="0.2">
      <c r="A647" t="s">
        <v>1151</v>
      </c>
    </row>
    <row r="648" spans="1:1" x14ac:dyDescent="0.2">
      <c r="A648">
        <v>315097</v>
      </c>
    </row>
    <row r="649" spans="1:1" x14ac:dyDescent="0.2">
      <c r="A649">
        <v>392092</v>
      </c>
    </row>
    <row r="650" spans="1:1" x14ac:dyDescent="0.2">
      <c r="A650">
        <v>11774</v>
      </c>
    </row>
    <row r="651" spans="1:1" x14ac:dyDescent="0.2">
      <c r="A651" t="s">
        <v>1159</v>
      </c>
    </row>
    <row r="652" spans="1:1" x14ac:dyDescent="0.2">
      <c r="A652">
        <v>2683</v>
      </c>
    </row>
    <row r="653" spans="1:1" x14ac:dyDescent="0.2">
      <c r="A653">
        <v>315090</v>
      </c>
    </row>
    <row r="654" spans="1:1" x14ac:dyDescent="0.2">
      <c r="A654" t="s">
        <v>1165</v>
      </c>
    </row>
    <row r="655" spans="1:1" x14ac:dyDescent="0.2">
      <c r="A655">
        <v>349213</v>
      </c>
    </row>
    <row r="656" spans="1:1" x14ac:dyDescent="0.2">
      <c r="A656">
        <v>347060</v>
      </c>
    </row>
    <row r="657" spans="1:1" x14ac:dyDescent="0.2">
      <c r="A657" t="s">
        <v>1174</v>
      </c>
    </row>
    <row r="658" spans="1:1" x14ac:dyDescent="0.2">
      <c r="A658">
        <v>392091</v>
      </c>
    </row>
    <row r="659" spans="1:1" x14ac:dyDescent="0.2">
      <c r="A659">
        <v>113055</v>
      </c>
    </row>
    <row r="660" spans="1:1" x14ac:dyDescent="0.2">
      <c r="A660">
        <v>2629</v>
      </c>
    </row>
    <row r="661" spans="1:1" x14ac:dyDescent="0.2">
      <c r="A661">
        <v>350026</v>
      </c>
    </row>
    <row r="662" spans="1:1" x14ac:dyDescent="0.2">
      <c r="A662">
        <v>28134</v>
      </c>
    </row>
    <row r="663" spans="1:1" x14ac:dyDescent="0.2">
      <c r="A663">
        <v>17466</v>
      </c>
    </row>
    <row r="664" spans="1:1" x14ac:dyDescent="0.2">
      <c r="A664">
        <v>233866</v>
      </c>
    </row>
    <row r="665" spans="1:1" x14ac:dyDescent="0.2">
      <c r="A665">
        <v>236852</v>
      </c>
    </row>
    <row r="666" spans="1:1" x14ac:dyDescent="0.2">
      <c r="A666" t="s">
        <v>1190</v>
      </c>
    </row>
    <row r="667" spans="1:1" x14ac:dyDescent="0.2">
      <c r="A667" t="s">
        <v>1192</v>
      </c>
    </row>
    <row r="668" spans="1:1" x14ac:dyDescent="0.2">
      <c r="A668">
        <v>345777</v>
      </c>
    </row>
    <row r="669" spans="1:1" x14ac:dyDescent="0.2">
      <c r="A669">
        <v>349248</v>
      </c>
    </row>
    <row r="670" spans="1:1" x14ac:dyDescent="0.2">
      <c r="A670">
        <v>695</v>
      </c>
    </row>
    <row r="671" spans="1:1" x14ac:dyDescent="0.2">
      <c r="A671">
        <v>345765</v>
      </c>
    </row>
    <row r="672" spans="1:1" x14ac:dyDescent="0.2">
      <c r="A672">
        <v>2667</v>
      </c>
    </row>
    <row r="673" spans="1:1" x14ac:dyDescent="0.2">
      <c r="A673">
        <v>349212</v>
      </c>
    </row>
    <row r="674" spans="1:1" x14ac:dyDescent="0.2">
      <c r="A674">
        <v>349217</v>
      </c>
    </row>
    <row r="675" spans="1:1" x14ac:dyDescent="0.2">
      <c r="A675">
        <v>349257</v>
      </c>
    </row>
    <row r="676" spans="1:1" x14ac:dyDescent="0.2">
      <c r="A676">
        <v>7552</v>
      </c>
    </row>
    <row r="677" spans="1:1" x14ac:dyDescent="0.2">
      <c r="A677" t="s">
        <v>1211</v>
      </c>
    </row>
    <row r="678" spans="1:1" x14ac:dyDescent="0.2">
      <c r="A678" t="s">
        <v>1213</v>
      </c>
    </row>
    <row r="679" spans="1:1" x14ac:dyDescent="0.2">
      <c r="A679">
        <v>211536</v>
      </c>
    </row>
    <row r="680" spans="1:1" x14ac:dyDescent="0.2">
      <c r="A680">
        <v>112053</v>
      </c>
    </row>
    <row r="681" spans="1:1" x14ac:dyDescent="0.2">
      <c r="A681">
        <v>111369</v>
      </c>
    </row>
    <row r="682" spans="1:1" x14ac:dyDescent="0.2">
      <c r="A682">
        <v>370376</v>
      </c>
    </row>
    <row r="683" spans="1:1" x14ac:dyDescent="0.2">
      <c r="A683">
        <v>330911</v>
      </c>
    </row>
    <row r="684" spans="1:1" x14ac:dyDescent="0.2">
      <c r="A684">
        <v>363272</v>
      </c>
    </row>
    <row r="685" spans="1:1" x14ac:dyDescent="0.2">
      <c r="A685">
        <v>240276</v>
      </c>
    </row>
    <row r="686" spans="1:1" x14ac:dyDescent="0.2">
      <c r="A686">
        <v>315154</v>
      </c>
    </row>
    <row r="687" spans="1:1" x14ac:dyDescent="0.2">
      <c r="A687">
        <v>7538</v>
      </c>
    </row>
    <row r="688" spans="1:1" x14ac:dyDescent="0.2">
      <c r="A688">
        <v>330972</v>
      </c>
    </row>
    <row r="689" spans="1:1" x14ac:dyDescent="0.2">
      <c r="A689">
        <v>2657</v>
      </c>
    </row>
    <row r="690" spans="1:1" x14ac:dyDescent="0.2">
      <c r="A690">
        <v>349220</v>
      </c>
    </row>
    <row r="691" spans="1:1" x14ac:dyDescent="0.2">
      <c r="A691">
        <v>694</v>
      </c>
    </row>
    <row r="692" spans="1:1" x14ac:dyDescent="0.2">
      <c r="A692">
        <v>21228</v>
      </c>
    </row>
    <row r="693" spans="1:1" x14ac:dyDescent="0.2">
      <c r="A693">
        <v>24065</v>
      </c>
    </row>
    <row r="694" spans="1:1" x14ac:dyDescent="0.2">
      <c r="A694">
        <v>233734</v>
      </c>
    </row>
    <row r="695" spans="1:1" x14ac:dyDescent="0.2">
      <c r="A695">
        <v>2692</v>
      </c>
    </row>
    <row r="696" spans="1:1" x14ac:dyDescent="0.2">
      <c r="A696" t="s">
        <v>1241</v>
      </c>
    </row>
    <row r="697" spans="1:1" x14ac:dyDescent="0.2">
      <c r="A697">
        <v>2696</v>
      </c>
    </row>
    <row r="698" spans="1:1" x14ac:dyDescent="0.2">
      <c r="A698" t="s">
        <v>1245</v>
      </c>
    </row>
    <row r="699" spans="1:1" x14ac:dyDescent="0.2">
      <c r="A699" t="s">
        <v>1247</v>
      </c>
    </row>
    <row r="700" spans="1:1" x14ac:dyDescent="0.2">
      <c r="A700">
        <v>2698</v>
      </c>
    </row>
    <row r="701" spans="1:1" x14ac:dyDescent="0.2">
      <c r="A701">
        <v>113054</v>
      </c>
    </row>
    <row r="702" spans="1:1" x14ac:dyDescent="0.2">
      <c r="A702" t="s">
        <v>1259</v>
      </c>
    </row>
    <row r="703" spans="1:1" x14ac:dyDescent="0.2">
      <c r="A703">
        <v>13236</v>
      </c>
    </row>
    <row r="704" spans="1:1" x14ac:dyDescent="0.2">
      <c r="A704">
        <v>2682</v>
      </c>
    </row>
    <row r="705" spans="1:1" x14ac:dyDescent="0.2">
      <c r="A705">
        <v>342712</v>
      </c>
    </row>
    <row r="706" spans="1:1" x14ac:dyDescent="0.2">
      <c r="A706">
        <v>315087</v>
      </c>
    </row>
    <row r="707" spans="1:1" x14ac:dyDescent="0.2">
      <c r="A707">
        <v>345768</v>
      </c>
    </row>
    <row r="708" spans="1:1" x14ac:dyDescent="0.2">
      <c r="A708">
        <v>113778</v>
      </c>
    </row>
    <row r="709" spans="1:1" x14ac:dyDescent="0.2">
      <c r="A709" t="s">
        <v>1272</v>
      </c>
    </row>
    <row r="710" spans="1:1" x14ac:dyDescent="0.2">
      <c r="A710">
        <v>237249</v>
      </c>
    </row>
    <row r="711" spans="1:1" x14ac:dyDescent="0.2">
      <c r="A711" t="s">
        <v>1276</v>
      </c>
    </row>
    <row r="712" spans="1:1" x14ac:dyDescent="0.2">
      <c r="A712" t="s">
        <v>1278</v>
      </c>
    </row>
    <row r="713" spans="1:1" x14ac:dyDescent="0.2">
      <c r="A713">
        <v>370374</v>
      </c>
    </row>
    <row r="714" spans="1:1" x14ac:dyDescent="0.2">
      <c r="A714">
        <v>13695</v>
      </c>
    </row>
    <row r="715" spans="1:1" x14ac:dyDescent="0.2">
      <c r="A715" t="s">
        <v>1286</v>
      </c>
    </row>
    <row r="716" spans="1:1" x14ac:dyDescent="0.2">
      <c r="A716" t="s">
        <v>1290</v>
      </c>
    </row>
    <row r="717" spans="1:1" x14ac:dyDescent="0.2">
      <c r="A717">
        <v>349230</v>
      </c>
    </row>
    <row r="718" spans="1:1" x14ac:dyDescent="0.2">
      <c r="A718">
        <v>348122</v>
      </c>
    </row>
    <row r="719" spans="1:1" x14ac:dyDescent="0.2">
      <c r="A719">
        <v>349232</v>
      </c>
    </row>
    <row r="720" spans="1:1" x14ac:dyDescent="0.2">
      <c r="A720">
        <v>237216</v>
      </c>
    </row>
    <row r="721" spans="1:1" x14ac:dyDescent="0.2">
      <c r="A721">
        <v>347090</v>
      </c>
    </row>
    <row r="722" spans="1:1" x14ac:dyDescent="0.2">
      <c r="A722">
        <v>334914</v>
      </c>
    </row>
    <row r="723" spans="1:1" x14ac:dyDescent="0.2">
      <c r="A723" t="s">
        <v>1303</v>
      </c>
    </row>
    <row r="724" spans="1:1" x14ac:dyDescent="0.2">
      <c r="A724">
        <v>330963</v>
      </c>
    </row>
    <row r="725" spans="1:1" x14ac:dyDescent="0.2">
      <c r="A725">
        <v>2543</v>
      </c>
    </row>
    <row r="726" spans="1:1" x14ac:dyDescent="0.2">
      <c r="A726">
        <v>382653</v>
      </c>
    </row>
    <row r="727" spans="1:1" x14ac:dyDescent="0.2">
      <c r="A727">
        <v>349211</v>
      </c>
    </row>
    <row r="728" spans="1:1" x14ac:dyDescent="0.2">
      <c r="A728">
        <v>3101297</v>
      </c>
    </row>
    <row r="729" spans="1:1" x14ac:dyDescent="0.2">
      <c r="A729" t="s">
        <v>1313</v>
      </c>
    </row>
    <row r="730" spans="1:1" x14ac:dyDescent="0.2">
      <c r="A730">
        <v>359306</v>
      </c>
    </row>
    <row r="731" spans="1:1" x14ac:dyDescent="0.2">
      <c r="A731">
        <v>11770</v>
      </c>
    </row>
    <row r="732" spans="1:1" x14ac:dyDescent="0.2">
      <c r="A732">
        <v>248744</v>
      </c>
    </row>
    <row r="733" spans="1:1" x14ac:dyDescent="0.2">
      <c r="A733">
        <v>368702</v>
      </c>
    </row>
    <row r="734" spans="1:1" x14ac:dyDescent="0.2">
      <c r="A734">
        <v>19924</v>
      </c>
    </row>
    <row r="735" spans="1:1" x14ac:dyDescent="0.2">
      <c r="A735">
        <v>349238</v>
      </c>
    </row>
    <row r="736" spans="1:1" x14ac:dyDescent="0.2">
      <c r="A736">
        <v>240261</v>
      </c>
    </row>
    <row r="737" spans="1:1" x14ac:dyDescent="0.2">
      <c r="A737">
        <v>2660</v>
      </c>
    </row>
    <row r="738" spans="1:1" x14ac:dyDescent="0.2">
      <c r="A738">
        <v>330844</v>
      </c>
    </row>
    <row r="739" spans="1:1" x14ac:dyDescent="0.2">
      <c r="A739" t="s">
        <v>1332</v>
      </c>
    </row>
    <row r="740" spans="1:1" x14ac:dyDescent="0.2">
      <c r="A740">
        <v>364856</v>
      </c>
    </row>
    <row r="741" spans="1:1" x14ac:dyDescent="0.2">
      <c r="A741">
        <v>347072</v>
      </c>
    </row>
    <row r="742" spans="1:1" x14ac:dyDescent="0.2">
      <c r="A742">
        <v>345498</v>
      </c>
    </row>
    <row r="743" spans="1:1" x14ac:dyDescent="0.2">
      <c r="A743">
        <v>376563</v>
      </c>
    </row>
    <row r="744" spans="1:1" x14ac:dyDescent="0.2">
      <c r="A744">
        <v>13905</v>
      </c>
    </row>
    <row r="745" spans="1:1" x14ac:dyDescent="0.2">
      <c r="A745">
        <v>350033</v>
      </c>
    </row>
    <row r="746" spans="1:1" x14ac:dyDescent="0.2">
      <c r="A746" t="s">
        <v>1343</v>
      </c>
    </row>
    <row r="747" spans="1:1" x14ac:dyDescent="0.2">
      <c r="A747">
        <v>347471</v>
      </c>
    </row>
    <row r="748" spans="1:1" x14ac:dyDescent="0.2">
      <c r="A748" t="s">
        <v>1346</v>
      </c>
    </row>
    <row r="749" spans="1:1" x14ac:dyDescent="0.2">
      <c r="A749">
        <v>11778</v>
      </c>
    </row>
    <row r="750" spans="1:1" x14ac:dyDescent="0.2">
      <c r="A750">
        <v>365235</v>
      </c>
    </row>
    <row r="751" spans="1:1" x14ac:dyDescent="0.2">
      <c r="A751">
        <v>347070</v>
      </c>
    </row>
    <row r="752" spans="1:1" x14ac:dyDescent="0.2">
      <c r="A752">
        <v>330920</v>
      </c>
    </row>
    <row r="753" spans="1:1" x14ac:dyDescent="0.2">
      <c r="A753">
        <v>383162</v>
      </c>
    </row>
    <row r="754" spans="1:1" x14ac:dyDescent="0.2">
      <c r="A754">
        <v>3410</v>
      </c>
    </row>
    <row r="755" spans="1:1" x14ac:dyDescent="0.2">
      <c r="A755">
        <v>248734</v>
      </c>
    </row>
    <row r="756" spans="1:1" x14ac:dyDescent="0.2">
      <c r="A756">
        <v>237734</v>
      </c>
    </row>
    <row r="757" spans="1:1" x14ac:dyDescent="0.2">
      <c r="A757">
        <v>330968</v>
      </c>
    </row>
    <row r="758" spans="1:1" x14ac:dyDescent="0.2">
      <c r="A758" t="s">
        <v>1362</v>
      </c>
    </row>
    <row r="759" spans="1:1" x14ac:dyDescent="0.2">
      <c r="A759">
        <v>329944</v>
      </c>
    </row>
    <row r="760" spans="1:1" x14ac:dyDescent="0.2">
      <c r="A760">
        <v>2681</v>
      </c>
    </row>
    <row r="761" spans="1:1" x14ac:dyDescent="0.2">
      <c r="A761">
        <v>13050</v>
      </c>
    </row>
    <row r="762" spans="1:1" x14ac:dyDescent="0.2">
      <c r="A762">
        <v>367227</v>
      </c>
    </row>
    <row r="763" spans="1:1" x14ac:dyDescent="0.2">
      <c r="A763">
        <v>392095</v>
      </c>
    </row>
    <row r="764" spans="1:1" x14ac:dyDescent="0.2">
      <c r="A764">
        <v>368783</v>
      </c>
    </row>
    <row r="765" spans="1:1" x14ac:dyDescent="0.2">
      <c r="A765">
        <v>350045</v>
      </c>
    </row>
    <row r="766" spans="1:1" x14ac:dyDescent="0.2">
      <c r="A766">
        <v>211535</v>
      </c>
    </row>
    <row r="767" spans="1:1" x14ac:dyDescent="0.2">
      <c r="A767">
        <v>342441</v>
      </c>
    </row>
    <row r="768" spans="1:1" x14ac:dyDescent="0.2">
      <c r="A768" t="s">
        <v>1384</v>
      </c>
    </row>
    <row r="769" spans="1:1" x14ac:dyDescent="0.2">
      <c r="A769">
        <v>113780</v>
      </c>
    </row>
    <row r="770" spans="1:1" x14ac:dyDescent="0.2">
      <c r="A770">
        <v>2621</v>
      </c>
    </row>
    <row r="771" spans="1:1" x14ac:dyDescent="0.2">
      <c r="A771">
        <v>349226</v>
      </c>
    </row>
    <row r="772" spans="1:1" x14ac:dyDescent="0.2">
      <c r="A772">
        <v>350409</v>
      </c>
    </row>
    <row r="773" spans="1:1" x14ac:dyDescent="0.2">
      <c r="A773">
        <v>2656</v>
      </c>
    </row>
    <row r="774" spans="1:1" x14ac:dyDescent="0.2">
      <c r="A774">
        <v>248659</v>
      </c>
    </row>
    <row r="775" spans="1:1" x14ac:dyDescent="0.2">
      <c r="A775" t="s">
        <v>1394</v>
      </c>
    </row>
    <row r="776" spans="1:1" x14ac:dyDescent="0.2">
      <c r="A776">
        <v>17475</v>
      </c>
    </row>
    <row r="777" spans="1:1" x14ac:dyDescent="0.2">
      <c r="A777" t="s">
        <v>1404</v>
      </c>
    </row>
    <row r="778" spans="1:1" x14ac:dyDescent="0.2">
      <c r="A778">
        <v>113791</v>
      </c>
    </row>
    <row r="779" spans="1:1" x14ac:dyDescent="0.2">
      <c r="A779">
        <v>349255</v>
      </c>
    </row>
    <row r="780" spans="1:1" x14ac:dyDescent="0.2">
      <c r="A780">
        <v>3701</v>
      </c>
    </row>
    <row r="781" spans="1:1" x14ac:dyDescent="0.2">
      <c r="A781">
        <v>350405</v>
      </c>
    </row>
    <row r="782" spans="1:1" x14ac:dyDescent="0.2">
      <c r="A782" t="s">
        <v>1413</v>
      </c>
    </row>
    <row r="783" spans="1:1" x14ac:dyDescent="0.2">
      <c r="A783">
        <v>347469</v>
      </c>
    </row>
    <row r="784" spans="1:1" x14ac:dyDescent="0.2">
      <c r="A784">
        <v>110489</v>
      </c>
    </row>
    <row r="785" spans="1:1" x14ac:dyDescent="0.2">
      <c r="A785" t="s">
        <v>1420</v>
      </c>
    </row>
    <row r="786" spans="1:1" x14ac:dyDescent="0.2">
      <c r="A786">
        <v>335432</v>
      </c>
    </row>
    <row r="787" spans="1:1" x14ac:dyDescent="0.2">
      <c r="A787">
        <v>220844</v>
      </c>
    </row>
    <row r="788" spans="1:1" x14ac:dyDescent="0.2">
      <c r="A788">
        <v>343271</v>
      </c>
    </row>
    <row r="789" spans="1:1" x14ac:dyDescent="0.2">
      <c r="A789">
        <v>237393</v>
      </c>
    </row>
    <row r="790" spans="1:1" x14ac:dyDescent="0.2">
      <c r="A790" t="s">
        <v>1428</v>
      </c>
    </row>
    <row r="791" spans="1:1" x14ac:dyDescent="0.2">
      <c r="A791">
        <v>17770</v>
      </c>
    </row>
    <row r="792" spans="1:1" x14ac:dyDescent="0.2">
      <c r="A792">
        <v>7548</v>
      </c>
    </row>
    <row r="793" spans="1:1" x14ac:dyDescent="0.2">
      <c r="A793" t="s">
        <v>1434</v>
      </c>
    </row>
    <row r="794" spans="1:1" x14ac:dyDescent="0.2">
      <c r="A794">
        <v>2670</v>
      </c>
    </row>
    <row r="795" spans="1:1" x14ac:dyDescent="0.2">
      <c r="A795">
        <v>2673</v>
      </c>
    </row>
    <row r="796" spans="1:1" x14ac:dyDescent="0.2">
      <c r="A796">
        <v>233478</v>
      </c>
    </row>
    <row r="797" spans="1:1" x14ac:dyDescent="0.2">
      <c r="A797">
        <v>7935</v>
      </c>
    </row>
    <row r="798" spans="1:1" x14ac:dyDescent="0.2">
      <c r="A798">
        <v>239059</v>
      </c>
    </row>
    <row r="799" spans="1:1" x14ac:dyDescent="0.2">
      <c r="A799" t="s">
        <v>1453</v>
      </c>
    </row>
    <row r="800" spans="1:1" x14ac:dyDescent="0.2">
      <c r="A800" t="s">
        <v>1455</v>
      </c>
    </row>
    <row r="801" spans="1:1" x14ac:dyDescent="0.2">
      <c r="A801">
        <v>28221</v>
      </c>
    </row>
    <row r="802" spans="1:1" x14ac:dyDescent="0.2">
      <c r="A802">
        <v>111163</v>
      </c>
    </row>
    <row r="803" spans="1:1" x14ac:dyDescent="0.2">
      <c r="A803">
        <v>235509</v>
      </c>
    </row>
    <row r="804" spans="1:1" x14ac:dyDescent="0.2">
      <c r="A804">
        <v>347465</v>
      </c>
    </row>
    <row r="805" spans="1:1" x14ac:dyDescent="0.2">
      <c r="A805">
        <v>347066</v>
      </c>
    </row>
    <row r="806" spans="1:1" x14ac:dyDescent="0.2">
      <c r="A806" t="s">
        <v>1467</v>
      </c>
    </row>
    <row r="807" spans="1:1" x14ac:dyDescent="0.2">
      <c r="A807">
        <v>65305</v>
      </c>
    </row>
    <row r="808" spans="1:1" x14ac:dyDescent="0.2">
      <c r="A808" t="s">
        <v>1474</v>
      </c>
    </row>
    <row r="809" spans="1:1" x14ac:dyDescent="0.2">
      <c r="A809" t="s">
        <v>1476</v>
      </c>
    </row>
    <row r="810" spans="1:1" x14ac:dyDescent="0.2">
      <c r="A810">
        <v>9232</v>
      </c>
    </row>
    <row r="811" spans="1:1" x14ac:dyDescent="0.2">
      <c r="A811">
        <v>28034</v>
      </c>
    </row>
    <row r="812" spans="1:1" x14ac:dyDescent="0.2">
      <c r="A812" t="s">
        <v>1480</v>
      </c>
    </row>
    <row r="813" spans="1:1" x14ac:dyDescent="0.2">
      <c r="A813">
        <v>349250</v>
      </c>
    </row>
    <row r="814" spans="1:1" x14ac:dyDescent="0.2">
      <c r="A814" t="s">
        <v>1485</v>
      </c>
    </row>
    <row r="815" spans="1:1" x14ac:dyDescent="0.2">
      <c r="A815">
        <v>347091</v>
      </c>
    </row>
    <row r="816" spans="1:1" x14ac:dyDescent="0.2">
      <c r="A816">
        <v>113038</v>
      </c>
    </row>
    <row r="817" spans="1:1" x14ac:dyDescent="0.2">
      <c r="A817">
        <v>330924</v>
      </c>
    </row>
    <row r="818" spans="1:1" x14ac:dyDescent="0.2">
      <c r="A818">
        <v>32302</v>
      </c>
    </row>
    <row r="819" spans="1:1" x14ac:dyDescent="0.2">
      <c r="A819" t="s">
        <v>1497</v>
      </c>
    </row>
    <row r="820" spans="1:1" x14ac:dyDescent="0.2">
      <c r="A820">
        <v>342684</v>
      </c>
    </row>
    <row r="821" spans="1:1" x14ac:dyDescent="0.2">
      <c r="A821" t="s">
        <v>1500</v>
      </c>
    </row>
    <row r="822" spans="1:1" x14ac:dyDescent="0.2">
      <c r="A822">
        <v>350053</v>
      </c>
    </row>
    <row r="823" spans="1:1" x14ac:dyDescent="0.2">
      <c r="A823" t="s">
        <v>1503</v>
      </c>
    </row>
    <row r="824" spans="1:1" x14ac:dyDescent="0.2">
      <c r="A824">
        <v>350054</v>
      </c>
    </row>
    <row r="825" spans="1:1" x14ac:dyDescent="0.2">
      <c r="A825">
        <v>370368</v>
      </c>
    </row>
    <row r="826" spans="1:1" x14ac:dyDescent="0.2">
      <c r="A826">
        <v>242963</v>
      </c>
    </row>
    <row r="827" spans="1:1" x14ac:dyDescent="0.2">
      <c r="A827">
        <v>113795</v>
      </c>
    </row>
    <row r="828" spans="1:1" x14ac:dyDescent="0.2">
      <c r="A828">
        <v>3101266</v>
      </c>
    </row>
    <row r="829" spans="1:1" x14ac:dyDescent="0.2">
      <c r="A829">
        <v>330971</v>
      </c>
    </row>
    <row r="830" spans="1:1" x14ac:dyDescent="0.2">
      <c r="A830">
        <v>350416</v>
      </c>
    </row>
    <row r="831" spans="1:1" x14ac:dyDescent="0.2">
      <c r="A831">
        <v>2679</v>
      </c>
    </row>
    <row r="832" spans="1:1" x14ac:dyDescent="0.2">
      <c r="A832">
        <v>250650</v>
      </c>
    </row>
    <row r="833" spans="1:1" x14ac:dyDescent="0.2">
      <c r="A833">
        <v>112377</v>
      </c>
    </row>
    <row r="834" spans="1:1" x14ac:dyDescent="0.2">
      <c r="A834">
        <v>3470</v>
      </c>
    </row>
    <row r="835" spans="1:1" x14ac:dyDescent="0.2">
      <c r="A835" t="s">
        <v>1531</v>
      </c>
    </row>
    <row r="836" spans="1:1" x14ac:dyDescent="0.2">
      <c r="A836">
        <v>13508</v>
      </c>
    </row>
    <row r="837" spans="1:1" x14ac:dyDescent="0.2">
      <c r="A837">
        <v>7266</v>
      </c>
    </row>
    <row r="838" spans="1:1" x14ac:dyDescent="0.2">
      <c r="A838">
        <v>345775</v>
      </c>
    </row>
    <row r="839" spans="1:1" x14ac:dyDescent="0.2">
      <c r="A839" t="s">
        <v>1537</v>
      </c>
    </row>
    <row r="840" spans="1:1" x14ac:dyDescent="0.2">
      <c r="A840" t="s">
        <v>1539</v>
      </c>
    </row>
    <row r="841" spans="1:1" x14ac:dyDescent="0.2">
      <c r="A841">
        <v>363611</v>
      </c>
    </row>
    <row r="842" spans="1:1" x14ac:dyDescent="0.2">
      <c r="A842">
        <v>28404</v>
      </c>
    </row>
    <row r="843" spans="1:1" x14ac:dyDescent="0.2">
      <c r="A843">
        <v>345501</v>
      </c>
    </row>
    <row r="844" spans="1:1" x14ac:dyDescent="0.2">
      <c r="A844">
        <v>350410</v>
      </c>
    </row>
    <row r="845" spans="1:1" x14ac:dyDescent="0.2">
      <c r="A845" t="s">
        <v>1548</v>
      </c>
    </row>
    <row r="846" spans="1:1" x14ac:dyDescent="0.2">
      <c r="A846">
        <v>349235</v>
      </c>
    </row>
    <row r="847" spans="1:1" x14ac:dyDescent="0.2">
      <c r="A847">
        <v>112051</v>
      </c>
    </row>
    <row r="848" spans="1:1" x14ac:dyDescent="0.2">
      <c r="A848" t="s">
        <v>1552</v>
      </c>
    </row>
    <row r="849" spans="1:1" x14ac:dyDescent="0.2">
      <c r="A849" t="s">
        <v>1554</v>
      </c>
    </row>
    <row r="850" spans="1:1" x14ac:dyDescent="0.2">
      <c r="A850">
        <v>315095</v>
      </c>
    </row>
    <row r="851" spans="1:1" x14ac:dyDescent="0.2">
      <c r="A851">
        <v>368573</v>
      </c>
    </row>
    <row r="852" spans="1:1" x14ac:dyDescent="0.2">
      <c r="A852">
        <v>2676</v>
      </c>
    </row>
    <row r="853" spans="1:1" x14ac:dyDescent="0.2">
      <c r="A853" t="s">
        <v>1563</v>
      </c>
    </row>
    <row r="854" spans="1:1" x14ac:dyDescent="0.2">
      <c r="A854" t="s">
        <v>1566</v>
      </c>
    </row>
    <row r="855" spans="1:1" x14ac:dyDescent="0.2">
      <c r="A855" t="s">
        <v>1568</v>
      </c>
    </row>
    <row r="856" spans="1:1" x14ac:dyDescent="0.2">
      <c r="A856">
        <v>315085</v>
      </c>
    </row>
    <row r="857" spans="1:1" x14ac:dyDescent="0.2">
      <c r="A857">
        <v>364859</v>
      </c>
    </row>
    <row r="858" spans="1:1" x14ac:dyDescent="0.2">
      <c r="A858" t="s">
        <v>1575</v>
      </c>
    </row>
    <row r="859" spans="1:1" x14ac:dyDescent="0.2">
      <c r="A859" t="s">
        <v>1577</v>
      </c>
    </row>
    <row r="860" spans="1:1" x14ac:dyDescent="0.2">
      <c r="A860">
        <v>2655</v>
      </c>
    </row>
    <row r="861" spans="1:1" x14ac:dyDescent="0.2">
      <c r="A861" t="s">
        <v>1582</v>
      </c>
    </row>
    <row r="862" spans="1:1" x14ac:dyDescent="0.2">
      <c r="A862" t="s">
        <v>1584</v>
      </c>
    </row>
    <row r="863" spans="1:1" x14ac:dyDescent="0.2">
      <c r="A863">
        <v>382650</v>
      </c>
    </row>
    <row r="864" spans="1:1" x14ac:dyDescent="0.2">
      <c r="A864">
        <v>2652</v>
      </c>
    </row>
    <row r="865" spans="1:1" x14ac:dyDescent="0.2">
      <c r="A865">
        <v>345771</v>
      </c>
    </row>
    <row r="866" spans="1:1" x14ac:dyDescent="0.2">
      <c r="A866">
        <v>349202</v>
      </c>
    </row>
    <row r="867" spans="1:1" x14ac:dyDescent="0.2">
      <c r="A867">
        <v>113801</v>
      </c>
    </row>
    <row r="868" spans="1:1" x14ac:dyDescent="0.2">
      <c r="A868">
        <v>347467</v>
      </c>
    </row>
    <row r="869" spans="1:1" x14ac:dyDescent="0.2">
      <c r="A869">
        <v>347079</v>
      </c>
    </row>
    <row r="870" spans="1:1" x14ac:dyDescent="0.2">
      <c r="A870">
        <v>237735</v>
      </c>
    </row>
    <row r="871" spans="1:1" x14ac:dyDescent="0.2">
      <c r="A871">
        <v>315092</v>
      </c>
    </row>
    <row r="872" spans="1:1" x14ac:dyDescent="0.2">
      <c r="A872">
        <v>383123</v>
      </c>
    </row>
    <row r="873" spans="1:1" x14ac:dyDescent="0.2">
      <c r="A873">
        <v>112901</v>
      </c>
    </row>
    <row r="874" spans="1:1" x14ac:dyDescent="0.2">
      <c r="A874">
        <v>315091</v>
      </c>
    </row>
    <row r="875" spans="1:1" x14ac:dyDescent="0.2">
      <c r="A875">
        <v>2658</v>
      </c>
    </row>
    <row r="876" spans="1:1" x14ac:dyDescent="0.2">
      <c r="A876" t="s">
        <v>1608</v>
      </c>
    </row>
    <row r="877" spans="1:1" x14ac:dyDescent="0.2">
      <c r="A877">
        <v>368364</v>
      </c>
    </row>
    <row r="878" spans="1:1" x14ac:dyDescent="0.2">
      <c r="A878" t="s">
        <v>1612</v>
      </c>
    </row>
    <row r="879" spans="1:1" x14ac:dyDescent="0.2">
      <c r="A879">
        <v>28004</v>
      </c>
    </row>
    <row r="880" spans="1:1" x14ac:dyDescent="0.2">
      <c r="A880">
        <v>350408</v>
      </c>
    </row>
    <row r="881" spans="1:1" x14ac:dyDescent="0.2">
      <c r="A881">
        <v>347075</v>
      </c>
    </row>
    <row r="882" spans="1:1" x14ac:dyDescent="0.2">
      <c r="A882">
        <v>2654</v>
      </c>
    </row>
    <row r="883" spans="1:1" x14ac:dyDescent="0.2">
      <c r="A883">
        <v>244368</v>
      </c>
    </row>
    <row r="884" spans="1:1" x14ac:dyDescent="0.2">
      <c r="A884">
        <v>113790</v>
      </c>
    </row>
    <row r="885" spans="1:1" x14ac:dyDescent="0.2">
      <c r="A885" t="s">
        <v>1624</v>
      </c>
    </row>
    <row r="886" spans="1:1" x14ac:dyDescent="0.2">
      <c r="A886">
        <v>236854</v>
      </c>
    </row>
    <row r="887" spans="1:1" x14ac:dyDescent="0.2">
      <c r="A887" t="s">
        <v>1631</v>
      </c>
    </row>
    <row r="888" spans="1:1" x14ac:dyDescent="0.2">
      <c r="A888">
        <v>2684</v>
      </c>
    </row>
    <row r="889" spans="1:1" x14ac:dyDescent="0.2">
      <c r="A889">
        <v>349229</v>
      </c>
    </row>
    <row r="890" spans="1:1" x14ac:dyDescent="0.2">
      <c r="A890">
        <v>110469</v>
      </c>
    </row>
    <row r="891" spans="1:1" x14ac:dyDescent="0.2">
      <c r="A891">
        <v>244360</v>
      </c>
    </row>
    <row r="892" spans="1:1" x14ac:dyDescent="0.2">
      <c r="A892">
        <v>2675</v>
      </c>
    </row>
    <row r="893" spans="1:1" x14ac:dyDescent="0.2">
      <c r="A893">
        <v>2622</v>
      </c>
    </row>
    <row r="894" spans="1:1" x14ac:dyDescent="0.2">
      <c r="A894" t="s">
        <v>1642</v>
      </c>
    </row>
    <row r="895" spans="1:1" x14ac:dyDescent="0.2">
      <c r="A895">
        <v>350403</v>
      </c>
    </row>
    <row r="896" spans="1:1" x14ac:dyDescent="0.2">
      <c r="A896">
        <v>348125</v>
      </c>
    </row>
    <row r="897" spans="1:1" x14ac:dyDescent="0.2">
      <c r="A897">
        <v>237670</v>
      </c>
    </row>
    <row r="898" spans="1:1" x14ac:dyDescent="0.2">
      <c r="A898">
        <v>2688</v>
      </c>
    </row>
    <row r="899" spans="1:1" x14ac:dyDescent="0.2">
      <c r="A899">
        <v>248726</v>
      </c>
    </row>
    <row r="900" spans="1:1" x14ac:dyDescent="0.2">
      <c r="A900" t="s">
        <v>1654</v>
      </c>
    </row>
    <row r="901" spans="1:1" x14ac:dyDescent="0.2">
      <c r="A901">
        <v>113044</v>
      </c>
    </row>
    <row r="902" spans="1:1" x14ac:dyDescent="0.2">
      <c r="A902">
        <v>1222</v>
      </c>
    </row>
    <row r="903" spans="1:1" x14ac:dyDescent="0.2">
      <c r="A903">
        <v>368402</v>
      </c>
    </row>
    <row r="904" spans="1:1" x14ac:dyDescent="0.2">
      <c r="A904">
        <v>315083</v>
      </c>
    </row>
    <row r="905" spans="1:1" x14ac:dyDescent="0.2">
      <c r="A905">
        <v>112378</v>
      </c>
    </row>
    <row r="906" spans="1:1" x14ac:dyDescent="0.2">
      <c r="A906" t="s">
        <v>1674</v>
      </c>
    </row>
    <row r="907" spans="1:1" x14ac:dyDescent="0.2">
      <c r="A907">
        <v>28133</v>
      </c>
    </row>
    <row r="908" spans="1:1" x14ac:dyDescent="0.2">
      <c r="A908">
        <v>248746</v>
      </c>
    </row>
    <row r="909" spans="1:1" x14ac:dyDescent="0.2">
      <c r="A909">
        <v>315152</v>
      </c>
    </row>
    <row r="910" spans="1:1" x14ac:dyDescent="0.2">
      <c r="A910">
        <v>29107</v>
      </c>
    </row>
    <row r="911" spans="1:1" x14ac:dyDescent="0.2">
      <c r="A911">
        <v>680</v>
      </c>
    </row>
    <row r="912" spans="1:1" x14ac:dyDescent="0.2">
      <c r="A912">
        <v>366713</v>
      </c>
    </row>
    <row r="913" spans="1:1" x14ac:dyDescent="0.2">
      <c r="A913">
        <v>330910</v>
      </c>
    </row>
    <row r="914" spans="1:1" x14ac:dyDescent="0.2">
      <c r="A914" t="s">
        <v>1693</v>
      </c>
    </row>
    <row r="915" spans="1:1" x14ac:dyDescent="0.2">
      <c r="A915">
        <v>349911</v>
      </c>
    </row>
    <row r="916" spans="1:1" x14ac:dyDescent="0.2">
      <c r="A916">
        <v>244346</v>
      </c>
    </row>
    <row r="917" spans="1:1" x14ac:dyDescent="0.2">
      <c r="A917">
        <v>364858</v>
      </c>
    </row>
    <row r="918" spans="1:1" x14ac:dyDescent="0.2">
      <c r="A918" t="s">
        <v>1704</v>
      </c>
    </row>
    <row r="919" spans="1:1" x14ac:dyDescent="0.2">
      <c r="A919">
        <v>371109</v>
      </c>
    </row>
    <row r="920" spans="1:1" x14ac:dyDescent="0.2">
      <c r="A920">
        <v>347065</v>
      </c>
    </row>
    <row r="921" spans="1:1" x14ac:dyDescent="0.2">
      <c r="A921">
        <v>21332</v>
      </c>
    </row>
    <row r="922" spans="1:1" x14ac:dyDescent="0.2">
      <c r="A922">
        <v>17765</v>
      </c>
    </row>
    <row r="923" spans="1:1" x14ac:dyDescent="0.2">
      <c r="A923" t="s">
        <v>1718</v>
      </c>
    </row>
    <row r="924" spans="1:1" x14ac:dyDescent="0.2">
      <c r="A924">
        <v>28666</v>
      </c>
    </row>
    <row r="925" spans="1:1" x14ac:dyDescent="0.2">
      <c r="A925">
        <v>334915</v>
      </c>
    </row>
    <row r="926" spans="1:1" x14ac:dyDescent="0.2">
      <c r="A926">
        <v>365237</v>
      </c>
    </row>
    <row r="927" spans="1:1" x14ac:dyDescent="0.2">
      <c r="A927">
        <v>347086</v>
      </c>
    </row>
    <row r="928" spans="1:1" x14ac:dyDescent="0.2">
      <c r="A928" t="s">
        <v>1728</v>
      </c>
    </row>
    <row r="929" spans="1:1" x14ac:dyDescent="0.2">
      <c r="A929" t="s">
        <v>1732</v>
      </c>
    </row>
    <row r="930" spans="1:1" x14ac:dyDescent="0.2">
      <c r="A930">
        <v>359309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FD97-BA0B-374F-8E4B-04805D2DD999}">
  <dimension ref="A1:G19"/>
  <sheetViews>
    <sheetView tabSelected="1" zoomScale="140" zoomScaleNormal="140" workbookViewId="0">
      <selection activeCell="A2" sqref="A2:A19"/>
    </sheetView>
  </sheetViews>
  <sheetFormatPr baseColWidth="10" defaultRowHeight="16" x14ac:dyDescent="0.2"/>
  <sheetData>
    <row r="1" spans="1:7" x14ac:dyDescent="0.2">
      <c r="A1" s="3" t="s">
        <v>1772</v>
      </c>
      <c r="B1" s="3" t="s">
        <v>1774</v>
      </c>
      <c r="C1" t="s">
        <v>1736</v>
      </c>
      <c r="F1" t="s">
        <v>1775</v>
      </c>
      <c r="G1" t="s">
        <v>1737</v>
      </c>
    </row>
    <row r="2" spans="1:7" x14ac:dyDescent="0.2">
      <c r="A2" t="s">
        <v>1754</v>
      </c>
      <c r="B2" t="s">
        <v>1754</v>
      </c>
      <c r="C2">
        <f>COUNTIF(Title_Inter,A2)</f>
        <v>757</v>
      </c>
      <c r="F2" t="s">
        <v>1754</v>
      </c>
      <c r="G2">
        <f>COUNTIF(Title_1,F2)</f>
        <v>757</v>
      </c>
    </row>
    <row r="3" spans="1:7" x14ac:dyDescent="0.2">
      <c r="A3" t="s">
        <v>1755</v>
      </c>
      <c r="B3" t="s">
        <v>1755</v>
      </c>
      <c r="C3">
        <f>COUNTIF(Title_Inter,A3)</f>
        <v>197</v>
      </c>
      <c r="F3" t="s">
        <v>1755</v>
      </c>
      <c r="G3">
        <f>COUNTIF(Title_1,F3)</f>
        <v>198</v>
      </c>
    </row>
    <row r="4" spans="1:7" x14ac:dyDescent="0.2">
      <c r="A4" t="s">
        <v>1756</v>
      </c>
      <c r="B4" t="s">
        <v>1756</v>
      </c>
      <c r="C4">
        <f>COUNTIF(Title_Inter,A4)</f>
        <v>260</v>
      </c>
      <c r="F4" t="s">
        <v>1756</v>
      </c>
      <c r="G4">
        <f>COUNTIF(Title_1,F4)</f>
        <v>264</v>
      </c>
    </row>
    <row r="5" spans="1:7" x14ac:dyDescent="0.2">
      <c r="A5" t="s">
        <v>1757</v>
      </c>
      <c r="B5" t="s">
        <v>1757</v>
      </c>
      <c r="C5">
        <f>COUNTIF(Title_Inter,A5)</f>
        <v>61</v>
      </c>
      <c r="F5" t="s">
        <v>1757</v>
      </c>
      <c r="G5">
        <f>COUNTIF(Title_1,F5)</f>
        <v>61</v>
      </c>
    </row>
    <row r="6" spans="1:7" x14ac:dyDescent="0.2">
      <c r="A6" t="s">
        <v>1758</v>
      </c>
      <c r="B6" t="s">
        <v>1773</v>
      </c>
      <c r="C6">
        <f>COUNTIF(Title_Inter,A6)</f>
        <v>1</v>
      </c>
      <c r="F6" t="s">
        <v>1773</v>
      </c>
      <c r="G6">
        <f>COUNTIF(Title_1,F6)</f>
        <v>29</v>
      </c>
    </row>
    <row r="7" spans="1:7" x14ac:dyDescent="0.2">
      <c r="A7" t="s">
        <v>1759</v>
      </c>
      <c r="B7" t="s">
        <v>1773</v>
      </c>
      <c r="C7">
        <f>COUNTIF(Title_Inter,A7)</f>
        <v>8</v>
      </c>
    </row>
    <row r="8" spans="1:7" x14ac:dyDescent="0.2">
      <c r="A8" t="s">
        <v>1760</v>
      </c>
      <c r="B8" t="s">
        <v>1773</v>
      </c>
      <c r="C8">
        <f>COUNTIF(Title_Inter,A8)</f>
        <v>8</v>
      </c>
    </row>
    <row r="9" spans="1:7" x14ac:dyDescent="0.2">
      <c r="A9" t="s">
        <v>1761</v>
      </c>
      <c r="B9" t="s">
        <v>1755</v>
      </c>
      <c r="C9">
        <f>COUNTIF(Title_Inter,A9)</f>
        <v>1</v>
      </c>
    </row>
    <row r="10" spans="1:7" x14ac:dyDescent="0.2">
      <c r="A10" t="s">
        <v>1762</v>
      </c>
      <c r="B10" t="s">
        <v>1756</v>
      </c>
      <c r="C10">
        <f>COUNTIF(Title_Inter,A10)</f>
        <v>2</v>
      </c>
    </row>
    <row r="11" spans="1:7" x14ac:dyDescent="0.2">
      <c r="A11" t="s">
        <v>1763</v>
      </c>
      <c r="B11" t="s">
        <v>1773</v>
      </c>
      <c r="C11">
        <f>COUNTIF(Title_Inter,A11)</f>
        <v>2</v>
      </c>
    </row>
    <row r="12" spans="1:7" x14ac:dyDescent="0.2">
      <c r="A12" t="s">
        <v>1768</v>
      </c>
      <c r="B12" t="s">
        <v>1773</v>
      </c>
      <c r="C12">
        <f>COUNTIF(Title_Inter,A12)</f>
        <v>1</v>
      </c>
    </row>
    <row r="13" spans="1:7" x14ac:dyDescent="0.2">
      <c r="A13" t="s">
        <v>1769</v>
      </c>
      <c r="B13" t="s">
        <v>1773</v>
      </c>
      <c r="C13">
        <f>COUNTIF(Title_Inter,A13)</f>
        <v>1</v>
      </c>
    </row>
    <row r="14" spans="1:7" x14ac:dyDescent="0.2">
      <c r="A14" t="s">
        <v>1764</v>
      </c>
      <c r="B14" t="s">
        <v>1756</v>
      </c>
      <c r="C14">
        <f>COUNTIF(Title_Inter,A14)</f>
        <v>2</v>
      </c>
    </row>
    <row r="15" spans="1:7" x14ac:dyDescent="0.2">
      <c r="A15" t="s">
        <v>1765</v>
      </c>
      <c r="B15" t="s">
        <v>1773</v>
      </c>
      <c r="C15">
        <f>COUNTIF(Title_Inter,A15)</f>
        <v>4</v>
      </c>
    </row>
    <row r="16" spans="1:7" x14ac:dyDescent="0.2">
      <c r="A16" t="s">
        <v>1766</v>
      </c>
      <c r="B16" t="s">
        <v>1773</v>
      </c>
      <c r="C16">
        <f>COUNTIF(Title_Inter,A16)</f>
        <v>1</v>
      </c>
    </row>
    <row r="17" spans="1:3" x14ac:dyDescent="0.2">
      <c r="A17" t="s">
        <v>1770</v>
      </c>
      <c r="B17" t="s">
        <v>1773</v>
      </c>
      <c r="C17">
        <f>COUNTIF(Title_Inter,A17)</f>
        <v>1</v>
      </c>
    </row>
    <row r="18" spans="1:3" x14ac:dyDescent="0.2">
      <c r="A18" t="s">
        <v>1767</v>
      </c>
      <c r="B18" t="s">
        <v>1773</v>
      </c>
      <c r="C18">
        <f>COUNTIF(Title_Inter,A18)</f>
        <v>1</v>
      </c>
    </row>
    <row r="19" spans="1:3" x14ac:dyDescent="0.2">
      <c r="A19" t="s">
        <v>1771</v>
      </c>
      <c r="B19" t="s">
        <v>1773</v>
      </c>
      <c r="C19">
        <f>COUNTIF(Title_Inter,A19)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683-FBFC-BD4E-B047-2102CACB175E}">
  <dimension ref="A1:H188"/>
  <sheetViews>
    <sheetView zoomScale="208" zoomScaleNormal="208" workbookViewId="0">
      <selection activeCell="I8" sqref="I8"/>
    </sheetView>
  </sheetViews>
  <sheetFormatPr baseColWidth="10" defaultRowHeight="16" x14ac:dyDescent="0.2"/>
  <sheetData>
    <row r="1" spans="1:8" x14ac:dyDescent="0.2">
      <c r="A1" s="2" t="s">
        <v>10</v>
      </c>
      <c r="D1" t="s">
        <v>1750</v>
      </c>
    </row>
    <row r="2" spans="1:8" x14ac:dyDescent="0.2">
      <c r="A2" s="2" t="s">
        <v>1744</v>
      </c>
      <c r="B2" t="str">
        <f>LEFT(A2,1)</f>
        <v>M</v>
      </c>
      <c r="D2" t="s">
        <v>1744</v>
      </c>
      <c r="G2" t="s">
        <v>1751</v>
      </c>
      <c r="H2" t="s">
        <v>1737</v>
      </c>
    </row>
    <row r="3" spans="1:8" x14ac:dyDescent="0.2">
      <c r="A3" s="2" t="s">
        <v>19</v>
      </c>
      <c r="B3" t="str">
        <f t="shared" ref="B3:D66" si="0">LEFT(A3,1)</f>
        <v>C</v>
      </c>
      <c r="D3" t="s">
        <v>20</v>
      </c>
      <c r="G3" t="s">
        <v>1744</v>
      </c>
      <c r="H3">
        <f>COUNTIFS(Cabin_1,G3)</f>
        <v>1014</v>
      </c>
    </row>
    <row r="4" spans="1:8" x14ac:dyDescent="0.2">
      <c r="A4" s="2" t="s">
        <v>24</v>
      </c>
      <c r="B4" t="str">
        <f t="shared" si="0"/>
        <v>C</v>
      </c>
      <c r="D4" t="s">
        <v>1745</v>
      </c>
      <c r="G4" t="s">
        <v>20</v>
      </c>
      <c r="H4">
        <f>COUNTIFS(Cabin_1,G4)</f>
        <v>94</v>
      </c>
    </row>
    <row r="5" spans="1:8" x14ac:dyDescent="0.2">
      <c r="A5" s="2" t="s">
        <v>29</v>
      </c>
      <c r="B5" t="str">
        <f t="shared" si="0"/>
        <v>E</v>
      </c>
      <c r="D5" t="s">
        <v>1746</v>
      </c>
      <c r="E5" t="s">
        <v>1749</v>
      </c>
      <c r="G5" t="s">
        <v>1745</v>
      </c>
      <c r="H5">
        <f>COUNTIFS(Cabin_1,G5)</f>
        <v>41</v>
      </c>
    </row>
    <row r="6" spans="1:8" x14ac:dyDescent="0.2">
      <c r="A6" s="2" t="s">
        <v>35</v>
      </c>
      <c r="B6" t="str">
        <f t="shared" si="0"/>
        <v>G</v>
      </c>
      <c r="D6" t="s">
        <v>442</v>
      </c>
      <c r="G6" t="s">
        <v>1746</v>
      </c>
      <c r="H6">
        <f>COUNTIFS(Cabin_1,G6)</f>
        <v>5</v>
      </c>
    </row>
    <row r="7" spans="1:8" x14ac:dyDescent="0.2">
      <c r="A7" s="2" t="s">
        <v>37</v>
      </c>
      <c r="B7" t="str">
        <f t="shared" si="0"/>
        <v>C</v>
      </c>
      <c r="D7" t="s">
        <v>1747</v>
      </c>
      <c r="G7" t="s">
        <v>442</v>
      </c>
      <c r="H7">
        <f>COUNTIFS(Cabin_1,G7)</f>
        <v>46</v>
      </c>
    </row>
    <row r="8" spans="1:8" x14ac:dyDescent="0.2">
      <c r="A8" s="2" t="s">
        <v>49</v>
      </c>
      <c r="B8" t="str">
        <f t="shared" si="0"/>
        <v>D</v>
      </c>
      <c r="D8" t="s">
        <v>1748</v>
      </c>
      <c r="G8" t="s">
        <v>1747</v>
      </c>
      <c r="H8">
        <f>COUNTIFS(Cabin_1,G8)</f>
        <v>22</v>
      </c>
    </row>
    <row r="9" spans="1:8" x14ac:dyDescent="0.2">
      <c r="A9" s="2" t="s">
        <v>52</v>
      </c>
      <c r="B9" t="str">
        <f t="shared" si="0"/>
        <v>A</v>
      </c>
      <c r="D9" t="s">
        <v>1358</v>
      </c>
      <c r="G9" t="s">
        <v>1748</v>
      </c>
      <c r="H9">
        <f>COUNTIFS(Cabin_1,G9)</f>
        <v>65</v>
      </c>
    </row>
    <row r="10" spans="1:8" x14ac:dyDescent="0.2">
      <c r="A10" s="2" t="s">
        <v>57</v>
      </c>
      <c r="B10" t="str">
        <f t="shared" si="0"/>
        <v>C</v>
      </c>
      <c r="D10" t="s">
        <v>512</v>
      </c>
      <c r="G10" t="s">
        <v>1358</v>
      </c>
      <c r="H10">
        <f>COUNTIFS(Cabin_1,G10)</f>
        <v>21</v>
      </c>
    </row>
    <row r="11" spans="1:8" x14ac:dyDescent="0.2">
      <c r="A11" s="2" t="s">
        <v>64</v>
      </c>
      <c r="B11" t="str">
        <f t="shared" si="0"/>
        <v>B</v>
      </c>
      <c r="G11" t="s">
        <v>512</v>
      </c>
      <c r="H11">
        <f>COUNTIFS(Cabin_1,G11)</f>
        <v>1</v>
      </c>
    </row>
    <row r="12" spans="1:8" x14ac:dyDescent="0.2">
      <c r="A12" s="2" t="s">
        <v>93</v>
      </c>
      <c r="B12" t="str">
        <f t="shared" si="0"/>
        <v>D</v>
      </c>
    </row>
    <row r="13" spans="1:8" x14ac:dyDescent="0.2">
      <c r="A13" s="2" t="s">
        <v>96</v>
      </c>
      <c r="B13" t="str">
        <f t="shared" si="0"/>
        <v>B</v>
      </c>
    </row>
    <row r="14" spans="1:8" x14ac:dyDescent="0.2">
      <c r="A14" s="2" t="s">
        <v>98</v>
      </c>
      <c r="B14" t="str">
        <f t="shared" si="0"/>
        <v>C</v>
      </c>
    </row>
    <row r="15" spans="1:8" x14ac:dyDescent="0.2">
      <c r="A15" s="2" t="s">
        <v>108</v>
      </c>
      <c r="B15" t="str">
        <f t="shared" si="0"/>
        <v>B</v>
      </c>
    </row>
    <row r="16" spans="1:8" x14ac:dyDescent="0.2">
      <c r="A16" s="2" t="s">
        <v>110</v>
      </c>
      <c r="B16" t="str">
        <f t="shared" si="0"/>
        <v>C</v>
      </c>
    </row>
    <row r="17" spans="1:2" x14ac:dyDescent="0.2">
      <c r="A17" s="2" t="s">
        <v>117</v>
      </c>
      <c r="B17" t="str">
        <f t="shared" si="0"/>
        <v>F</v>
      </c>
    </row>
    <row r="18" spans="1:2" x14ac:dyDescent="0.2">
      <c r="A18" s="2" t="s">
        <v>130</v>
      </c>
      <c r="B18" t="str">
        <f t="shared" si="0"/>
        <v>F</v>
      </c>
    </row>
    <row r="19" spans="1:2" x14ac:dyDescent="0.2">
      <c r="A19" s="2" t="s">
        <v>152</v>
      </c>
      <c r="B19" t="str">
        <f t="shared" si="0"/>
        <v>E</v>
      </c>
    </row>
    <row r="20" spans="1:2" x14ac:dyDescent="0.2">
      <c r="A20" s="2" t="s">
        <v>159</v>
      </c>
      <c r="B20" t="str">
        <f t="shared" si="0"/>
        <v>A</v>
      </c>
    </row>
    <row r="21" spans="1:2" x14ac:dyDescent="0.2">
      <c r="A21" s="2" t="s">
        <v>162</v>
      </c>
      <c r="B21" t="str">
        <f t="shared" si="0"/>
        <v>D</v>
      </c>
    </row>
    <row r="22" spans="1:2" x14ac:dyDescent="0.2">
      <c r="A22" s="2" t="s">
        <v>168</v>
      </c>
      <c r="B22" t="str">
        <f t="shared" si="0"/>
        <v>D</v>
      </c>
    </row>
    <row r="23" spans="1:2" x14ac:dyDescent="0.2">
      <c r="A23" s="2" t="s">
        <v>177</v>
      </c>
      <c r="B23" t="str">
        <f t="shared" si="0"/>
        <v>C</v>
      </c>
    </row>
    <row r="24" spans="1:2" x14ac:dyDescent="0.2">
      <c r="A24" s="2" t="s">
        <v>188</v>
      </c>
      <c r="B24" t="str">
        <f t="shared" si="0"/>
        <v>B</v>
      </c>
    </row>
    <row r="25" spans="1:2" x14ac:dyDescent="0.2">
      <c r="A25" s="2" t="s">
        <v>195</v>
      </c>
      <c r="B25" t="str">
        <f t="shared" si="0"/>
        <v>E</v>
      </c>
    </row>
    <row r="26" spans="1:2" x14ac:dyDescent="0.2">
      <c r="A26" s="2" t="s">
        <v>202</v>
      </c>
      <c r="B26" t="str">
        <f t="shared" si="0"/>
        <v>F</v>
      </c>
    </row>
    <row r="27" spans="1:2" x14ac:dyDescent="0.2">
      <c r="A27" s="2" t="s">
        <v>215</v>
      </c>
      <c r="B27" t="str">
        <f t="shared" si="0"/>
        <v>D</v>
      </c>
    </row>
    <row r="28" spans="1:2" x14ac:dyDescent="0.2">
      <c r="A28" s="2" t="s">
        <v>220</v>
      </c>
      <c r="B28" t="str">
        <f t="shared" si="0"/>
        <v>B</v>
      </c>
    </row>
    <row r="29" spans="1:2" x14ac:dyDescent="0.2">
      <c r="A29" s="2" t="s">
        <v>232</v>
      </c>
      <c r="B29" t="str">
        <f t="shared" si="0"/>
        <v>F</v>
      </c>
    </row>
    <row r="30" spans="1:2" x14ac:dyDescent="0.2">
      <c r="A30" s="2" t="s">
        <v>237</v>
      </c>
      <c r="B30" t="str">
        <f t="shared" si="0"/>
        <v>C</v>
      </c>
    </row>
    <row r="31" spans="1:2" x14ac:dyDescent="0.2">
      <c r="A31" s="2" t="s">
        <v>260</v>
      </c>
      <c r="B31" t="str">
        <f t="shared" si="0"/>
        <v>E</v>
      </c>
    </row>
    <row r="32" spans="1:2" x14ac:dyDescent="0.2">
      <c r="A32" s="2" t="s">
        <v>266</v>
      </c>
      <c r="B32" t="str">
        <f t="shared" si="0"/>
        <v>B</v>
      </c>
    </row>
    <row r="33" spans="1:2" x14ac:dyDescent="0.2">
      <c r="A33" s="2" t="s">
        <v>272</v>
      </c>
      <c r="B33" t="str">
        <f t="shared" si="0"/>
        <v>A</v>
      </c>
    </row>
    <row r="34" spans="1:2" x14ac:dyDescent="0.2">
      <c r="A34" s="2" t="s">
        <v>277</v>
      </c>
      <c r="B34" t="str">
        <f t="shared" si="0"/>
        <v>C</v>
      </c>
    </row>
    <row r="35" spans="1:2" x14ac:dyDescent="0.2">
      <c r="A35" s="2" t="s">
        <v>286</v>
      </c>
      <c r="B35" t="str">
        <f t="shared" si="0"/>
        <v>F</v>
      </c>
    </row>
    <row r="36" spans="1:2" x14ac:dyDescent="0.2">
      <c r="A36" s="2" t="s">
        <v>289</v>
      </c>
      <c r="B36" t="str">
        <f t="shared" si="0"/>
        <v>A</v>
      </c>
    </row>
    <row r="37" spans="1:2" x14ac:dyDescent="0.2">
      <c r="A37" s="2" t="s">
        <v>300</v>
      </c>
      <c r="B37" t="str">
        <f t="shared" si="0"/>
        <v>B</v>
      </c>
    </row>
    <row r="38" spans="1:2" x14ac:dyDescent="0.2">
      <c r="A38" s="2" t="s">
        <v>302</v>
      </c>
      <c r="B38" t="str">
        <f t="shared" si="0"/>
        <v>B</v>
      </c>
    </row>
    <row r="39" spans="1:2" x14ac:dyDescent="0.2">
      <c r="A39" s="2" t="s">
        <v>318</v>
      </c>
      <c r="B39" t="str">
        <f t="shared" si="0"/>
        <v>A</v>
      </c>
    </row>
    <row r="40" spans="1:2" x14ac:dyDescent="0.2">
      <c r="A40" s="2" t="s">
        <v>328</v>
      </c>
      <c r="B40" t="str">
        <f t="shared" si="0"/>
        <v>D</v>
      </c>
    </row>
    <row r="41" spans="1:2" x14ac:dyDescent="0.2">
      <c r="A41" s="2" t="s">
        <v>333</v>
      </c>
      <c r="B41" t="str">
        <f t="shared" si="0"/>
        <v>D</v>
      </c>
    </row>
    <row r="42" spans="1:2" x14ac:dyDescent="0.2">
      <c r="A42" s="2" t="s">
        <v>342</v>
      </c>
      <c r="B42" t="str">
        <f t="shared" si="0"/>
        <v>C</v>
      </c>
    </row>
    <row r="43" spans="1:2" x14ac:dyDescent="0.2">
      <c r="A43" s="2" t="s">
        <v>373</v>
      </c>
      <c r="B43" t="str">
        <f t="shared" si="0"/>
        <v>C</v>
      </c>
    </row>
    <row r="44" spans="1:2" x14ac:dyDescent="0.2">
      <c r="A44" s="2" t="s">
        <v>377</v>
      </c>
      <c r="B44" t="str">
        <f t="shared" si="0"/>
        <v>D</v>
      </c>
    </row>
    <row r="45" spans="1:2" x14ac:dyDescent="0.2">
      <c r="A45" s="2" t="s">
        <v>382</v>
      </c>
      <c r="B45" t="str">
        <f t="shared" si="0"/>
        <v>C</v>
      </c>
    </row>
    <row r="46" spans="1:2" x14ac:dyDescent="0.2">
      <c r="A46" s="2" t="s">
        <v>390</v>
      </c>
      <c r="B46" t="str">
        <f t="shared" si="0"/>
        <v>B</v>
      </c>
    </row>
    <row r="47" spans="1:2" x14ac:dyDescent="0.2">
      <c r="A47" s="2" t="s">
        <v>397</v>
      </c>
      <c r="B47" t="str">
        <f t="shared" si="0"/>
        <v>E</v>
      </c>
    </row>
    <row r="48" spans="1:2" x14ac:dyDescent="0.2">
      <c r="A48" s="2" t="s">
        <v>399</v>
      </c>
      <c r="B48" t="str">
        <f t="shared" si="0"/>
        <v>B</v>
      </c>
    </row>
    <row r="49" spans="1:2" x14ac:dyDescent="0.2">
      <c r="A49" s="2" t="s">
        <v>407</v>
      </c>
      <c r="B49" t="str">
        <f t="shared" si="0"/>
        <v>C</v>
      </c>
    </row>
    <row r="50" spans="1:2" x14ac:dyDescent="0.2">
      <c r="A50" s="2" t="s">
        <v>410</v>
      </c>
      <c r="B50" t="str">
        <f t="shared" si="0"/>
        <v>C</v>
      </c>
    </row>
    <row r="51" spans="1:2" x14ac:dyDescent="0.2">
      <c r="A51" s="2" t="s">
        <v>416</v>
      </c>
      <c r="B51" t="str">
        <f t="shared" si="0"/>
        <v>C</v>
      </c>
    </row>
    <row r="52" spans="1:2" x14ac:dyDescent="0.2">
      <c r="A52" s="2" t="s">
        <v>419</v>
      </c>
      <c r="B52" t="str">
        <f t="shared" si="0"/>
        <v>D</v>
      </c>
    </row>
    <row r="53" spans="1:2" x14ac:dyDescent="0.2">
      <c r="A53" s="2" t="s">
        <v>431</v>
      </c>
      <c r="B53" t="str">
        <f t="shared" si="0"/>
        <v>A</v>
      </c>
    </row>
    <row r="54" spans="1:2" x14ac:dyDescent="0.2">
      <c r="A54" s="2" t="s">
        <v>439</v>
      </c>
      <c r="B54" t="str">
        <f t="shared" si="0"/>
        <v>B</v>
      </c>
    </row>
    <row r="55" spans="1:2" x14ac:dyDescent="0.2">
      <c r="A55" s="2" t="s">
        <v>442</v>
      </c>
      <c r="B55" t="str">
        <f t="shared" si="0"/>
        <v>D</v>
      </c>
    </row>
    <row r="56" spans="1:2" x14ac:dyDescent="0.2">
      <c r="A56" s="2" t="s">
        <v>449</v>
      </c>
      <c r="B56" t="str">
        <f t="shared" si="0"/>
        <v>C</v>
      </c>
    </row>
    <row r="57" spans="1:2" x14ac:dyDescent="0.2">
      <c r="A57" s="2" t="s">
        <v>451</v>
      </c>
      <c r="B57" t="str">
        <f t="shared" si="0"/>
        <v>C</v>
      </c>
    </row>
    <row r="58" spans="1:2" x14ac:dyDescent="0.2">
      <c r="A58" s="2" t="s">
        <v>463</v>
      </c>
      <c r="B58" t="str">
        <f t="shared" si="0"/>
        <v>C</v>
      </c>
    </row>
    <row r="59" spans="1:2" x14ac:dyDescent="0.2">
      <c r="A59" s="2" t="s">
        <v>468</v>
      </c>
      <c r="B59" t="str">
        <f t="shared" si="0"/>
        <v>E</v>
      </c>
    </row>
    <row r="60" spans="1:2" x14ac:dyDescent="0.2">
      <c r="A60" s="2" t="s">
        <v>470</v>
      </c>
      <c r="B60" t="str">
        <f t="shared" si="0"/>
        <v>C</v>
      </c>
    </row>
    <row r="61" spans="1:2" x14ac:dyDescent="0.2">
      <c r="A61" s="2" t="s">
        <v>473</v>
      </c>
      <c r="B61" t="str">
        <f t="shared" si="0"/>
        <v>B</v>
      </c>
    </row>
    <row r="62" spans="1:2" x14ac:dyDescent="0.2">
      <c r="A62" s="2" t="s">
        <v>482</v>
      </c>
      <c r="B62" t="str">
        <f t="shared" si="0"/>
        <v>C</v>
      </c>
    </row>
    <row r="63" spans="1:2" x14ac:dyDescent="0.2">
      <c r="A63" s="2" t="s">
        <v>484</v>
      </c>
      <c r="B63" t="str">
        <f t="shared" si="0"/>
        <v>E</v>
      </c>
    </row>
    <row r="64" spans="1:2" x14ac:dyDescent="0.2">
      <c r="A64" s="2" t="s">
        <v>492</v>
      </c>
      <c r="B64" t="str">
        <f t="shared" si="0"/>
        <v>C</v>
      </c>
    </row>
    <row r="65" spans="1:2" x14ac:dyDescent="0.2">
      <c r="A65" s="2" t="s">
        <v>497</v>
      </c>
      <c r="B65" t="str">
        <f t="shared" si="0"/>
        <v>B</v>
      </c>
    </row>
    <row r="66" spans="1:2" x14ac:dyDescent="0.2">
      <c r="A66" s="2" t="s">
        <v>500</v>
      </c>
      <c r="B66" t="str">
        <f t="shared" si="0"/>
        <v>C</v>
      </c>
    </row>
    <row r="67" spans="1:2" x14ac:dyDescent="0.2">
      <c r="A67" s="2" t="s">
        <v>502</v>
      </c>
      <c r="B67" t="str">
        <f t="shared" ref="B67:D130" si="1">LEFT(A67,1)</f>
        <v>C</v>
      </c>
    </row>
    <row r="68" spans="1:2" x14ac:dyDescent="0.2">
      <c r="A68" s="2" t="s">
        <v>509</v>
      </c>
      <c r="B68" t="str">
        <f t="shared" si="1"/>
        <v>E</v>
      </c>
    </row>
    <row r="69" spans="1:2" x14ac:dyDescent="0.2">
      <c r="A69" s="2" t="s">
        <v>512</v>
      </c>
      <c r="B69" t="str">
        <f t="shared" si="1"/>
        <v>T</v>
      </c>
    </row>
    <row r="70" spans="1:2" x14ac:dyDescent="0.2">
      <c r="A70" s="2" t="s">
        <v>526</v>
      </c>
      <c r="B70" t="str">
        <f t="shared" si="1"/>
        <v>C</v>
      </c>
    </row>
    <row r="71" spans="1:2" x14ac:dyDescent="0.2">
      <c r="A71" s="2" t="s">
        <v>545</v>
      </c>
      <c r="B71" t="str">
        <f t="shared" si="1"/>
        <v>D</v>
      </c>
    </row>
    <row r="72" spans="1:2" x14ac:dyDescent="0.2">
      <c r="A72" s="2" t="s">
        <v>550</v>
      </c>
      <c r="B72" t="str">
        <f t="shared" si="1"/>
        <v>B</v>
      </c>
    </row>
    <row r="73" spans="1:2" x14ac:dyDescent="0.2">
      <c r="A73" s="2" t="s">
        <v>552</v>
      </c>
      <c r="B73" t="str">
        <f t="shared" si="1"/>
        <v>E</v>
      </c>
    </row>
    <row r="74" spans="1:2" x14ac:dyDescent="0.2">
      <c r="A74" s="2" t="s">
        <v>561</v>
      </c>
      <c r="B74" t="str">
        <f t="shared" si="1"/>
        <v>C</v>
      </c>
    </row>
    <row r="75" spans="1:2" x14ac:dyDescent="0.2">
      <c r="A75" s="2" t="s">
        <v>578</v>
      </c>
      <c r="B75" t="str">
        <f t="shared" si="1"/>
        <v>B</v>
      </c>
    </row>
    <row r="76" spans="1:2" x14ac:dyDescent="0.2">
      <c r="A76" s="2" t="s">
        <v>623</v>
      </c>
      <c r="B76" t="str">
        <f t="shared" si="1"/>
        <v>E</v>
      </c>
    </row>
    <row r="77" spans="1:2" x14ac:dyDescent="0.2">
      <c r="A77" s="2" t="s">
        <v>631</v>
      </c>
      <c r="B77" t="str">
        <f t="shared" si="1"/>
        <v>E</v>
      </c>
    </row>
    <row r="78" spans="1:2" x14ac:dyDescent="0.2">
      <c r="A78" s="2" t="s">
        <v>644</v>
      </c>
      <c r="B78" t="str">
        <f t="shared" si="1"/>
        <v>A</v>
      </c>
    </row>
    <row r="79" spans="1:2" x14ac:dyDescent="0.2">
      <c r="A79" s="2" t="s">
        <v>649</v>
      </c>
      <c r="B79" t="str">
        <f t="shared" si="1"/>
        <v>C</v>
      </c>
    </row>
    <row r="80" spans="1:2" x14ac:dyDescent="0.2">
      <c r="A80" s="2" t="s">
        <v>653</v>
      </c>
      <c r="B80" t="str">
        <f t="shared" si="1"/>
        <v>C</v>
      </c>
    </row>
    <row r="81" spans="1:2" x14ac:dyDescent="0.2">
      <c r="A81" s="2" t="s">
        <v>655</v>
      </c>
      <c r="B81" t="str">
        <f t="shared" si="1"/>
        <v>C</v>
      </c>
    </row>
    <row r="82" spans="1:2" x14ac:dyDescent="0.2">
      <c r="A82" s="2" t="s">
        <v>660</v>
      </c>
      <c r="B82" t="str">
        <f t="shared" si="1"/>
        <v>E</v>
      </c>
    </row>
    <row r="83" spans="1:2" x14ac:dyDescent="0.2">
      <c r="A83" s="2" t="s">
        <v>662</v>
      </c>
      <c r="B83" t="str">
        <f t="shared" si="1"/>
        <v>D</v>
      </c>
    </row>
    <row r="84" spans="1:2" x14ac:dyDescent="0.2">
      <c r="A84" s="2" t="s">
        <v>667</v>
      </c>
      <c r="B84" t="str">
        <f t="shared" si="1"/>
        <v>E</v>
      </c>
    </row>
    <row r="85" spans="1:2" x14ac:dyDescent="0.2">
      <c r="A85" s="2" t="s">
        <v>670</v>
      </c>
      <c r="B85" t="str">
        <f t="shared" si="1"/>
        <v>E</v>
      </c>
    </row>
    <row r="86" spans="1:2" x14ac:dyDescent="0.2">
      <c r="A86" s="2" t="s">
        <v>687</v>
      </c>
      <c r="B86" t="str">
        <f t="shared" si="1"/>
        <v>A</v>
      </c>
    </row>
    <row r="87" spans="1:2" x14ac:dyDescent="0.2">
      <c r="A87" s="2" t="s">
        <v>701</v>
      </c>
      <c r="B87" t="str">
        <f t="shared" si="1"/>
        <v>B</v>
      </c>
    </row>
    <row r="88" spans="1:2" x14ac:dyDescent="0.2">
      <c r="A88" s="2" t="s">
        <v>709</v>
      </c>
      <c r="B88" t="str">
        <f t="shared" si="1"/>
        <v>C</v>
      </c>
    </row>
    <row r="89" spans="1:2" x14ac:dyDescent="0.2">
      <c r="A89" s="2" t="s">
        <v>716</v>
      </c>
      <c r="B89" t="str">
        <f t="shared" si="1"/>
        <v>D</v>
      </c>
    </row>
    <row r="90" spans="1:2" x14ac:dyDescent="0.2">
      <c r="A90" s="2" t="s">
        <v>726</v>
      </c>
      <c r="B90" t="str">
        <f t="shared" si="1"/>
        <v>B</v>
      </c>
    </row>
    <row r="91" spans="1:2" x14ac:dyDescent="0.2">
      <c r="A91" s="2" t="s">
        <v>738</v>
      </c>
      <c r="B91" t="str">
        <f t="shared" si="1"/>
        <v>E</v>
      </c>
    </row>
    <row r="92" spans="1:2" x14ac:dyDescent="0.2">
      <c r="A92" s="2" t="s">
        <v>743</v>
      </c>
      <c r="B92" t="str">
        <f t="shared" si="1"/>
        <v>D</v>
      </c>
    </row>
    <row r="93" spans="1:2" x14ac:dyDescent="0.2">
      <c r="A93" s="2" t="s">
        <v>750</v>
      </c>
      <c r="B93" t="str">
        <f t="shared" si="1"/>
        <v>B</v>
      </c>
    </row>
    <row r="94" spans="1:2" x14ac:dyDescent="0.2">
      <c r="A94" s="2" t="s">
        <v>760</v>
      </c>
      <c r="B94" t="str">
        <f t="shared" si="1"/>
        <v>C</v>
      </c>
    </row>
    <row r="95" spans="1:2" x14ac:dyDescent="0.2">
      <c r="A95" s="2" t="s">
        <v>770</v>
      </c>
      <c r="B95" t="str">
        <f t="shared" si="1"/>
        <v>B</v>
      </c>
    </row>
    <row r="96" spans="1:2" x14ac:dyDescent="0.2">
      <c r="A96" s="2" t="s">
        <v>775</v>
      </c>
      <c r="B96" t="str">
        <f t="shared" si="1"/>
        <v>B</v>
      </c>
    </row>
    <row r="97" spans="1:2" x14ac:dyDescent="0.2">
      <c r="A97" s="2" t="s">
        <v>778</v>
      </c>
      <c r="B97" t="str">
        <f t="shared" si="1"/>
        <v>B</v>
      </c>
    </row>
    <row r="98" spans="1:2" x14ac:dyDescent="0.2">
      <c r="A98" s="2" t="s">
        <v>783</v>
      </c>
      <c r="B98" t="str">
        <f t="shared" si="1"/>
        <v>C</v>
      </c>
    </row>
    <row r="99" spans="1:2" x14ac:dyDescent="0.2">
      <c r="A99" s="2" t="s">
        <v>791</v>
      </c>
      <c r="B99" t="str">
        <f t="shared" si="1"/>
        <v>C</v>
      </c>
    </row>
    <row r="100" spans="1:2" x14ac:dyDescent="0.2">
      <c r="A100" s="2" t="s">
        <v>798</v>
      </c>
      <c r="B100" t="str">
        <f t="shared" si="1"/>
        <v>A</v>
      </c>
    </row>
    <row r="101" spans="1:2" x14ac:dyDescent="0.2">
      <c r="A101" s="2" t="s">
        <v>818</v>
      </c>
      <c r="B101" t="str">
        <f t="shared" si="1"/>
        <v>C</v>
      </c>
    </row>
    <row r="102" spans="1:2" x14ac:dyDescent="0.2">
      <c r="A102" s="2" t="s">
        <v>832</v>
      </c>
      <c r="B102" t="str">
        <f t="shared" si="1"/>
        <v>C</v>
      </c>
    </row>
    <row r="103" spans="1:2" x14ac:dyDescent="0.2">
      <c r="A103" s="2" t="s">
        <v>835</v>
      </c>
      <c r="B103" t="str">
        <f t="shared" si="1"/>
        <v>A</v>
      </c>
    </row>
    <row r="104" spans="1:2" x14ac:dyDescent="0.2">
      <c r="A104" s="2" t="s">
        <v>838</v>
      </c>
      <c r="B104" t="str">
        <f t="shared" si="1"/>
        <v>E</v>
      </c>
    </row>
    <row r="105" spans="1:2" x14ac:dyDescent="0.2">
      <c r="A105" s="2" t="s">
        <v>841</v>
      </c>
      <c r="B105" t="str">
        <f t="shared" si="1"/>
        <v>B</v>
      </c>
    </row>
    <row r="106" spans="1:2" x14ac:dyDescent="0.2">
      <c r="A106" s="2" t="s">
        <v>858</v>
      </c>
      <c r="B106" t="str">
        <f t="shared" si="1"/>
        <v>A</v>
      </c>
    </row>
    <row r="107" spans="1:2" x14ac:dyDescent="0.2">
      <c r="A107" s="2" t="s">
        <v>882</v>
      </c>
      <c r="B107" t="str">
        <f t="shared" si="1"/>
        <v>D</v>
      </c>
    </row>
    <row r="108" spans="1:2" x14ac:dyDescent="0.2">
      <c r="A108" s="2" t="s">
        <v>887</v>
      </c>
      <c r="B108" t="str">
        <f t="shared" si="1"/>
        <v>D</v>
      </c>
    </row>
    <row r="109" spans="1:2" x14ac:dyDescent="0.2">
      <c r="A109" s="2" t="s">
        <v>890</v>
      </c>
      <c r="B109" t="str">
        <f t="shared" si="1"/>
        <v>D</v>
      </c>
    </row>
    <row r="110" spans="1:2" x14ac:dyDescent="0.2">
      <c r="A110" s="2" t="s">
        <v>894</v>
      </c>
      <c r="B110" t="str">
        <f t="shared" si="1"/>
        <v>A</v>
      </c>
    </row>
    <row r="111" spans="1:2" x14ac:dyDescent="0.2">
      <c r="A111" s="2" t="s">
        <v>897</v>
      </c>
      <c r="B111" t="str">
        <f t="shared" si="1"/>
        <v>B</v>
      </c>
    </row>
    <row r="112" spans="1:2" x14ac:dyDescent="0.2">
      <c r="A112" s="2" t="s">
        <v>914</v>
      </c>
      <c r="B112" t="str">
        <f t="shared" si="1"/>
        <v>A</v>
      </c>
    </row>
    <row r="113" spans="1:2" x14ac:dyDescent="0.2">
      <c r="A113" s="2" t="s">
        <v>929</v>
      </c>
      <c r="B113" t="str">
        <f t="shared" si="1"/>
        <v>D</v>
      </c>
    </row>
    <row r="114" spans="1:2" x14ac:dyDescent="0.2">
      <c r="A114" s="2" t="s">
        <v>933</v>
      </c>
      <c r="B114" t="str">
        <f t="shared" si="1"/>
        <v>E</v>
      </c>
    </row>
    <row r="115" spans="1:2" x14ac:dyDescent="0.2">
      <c r="A115" s="2" t="s">
        <v>943</v>
      </c>
      <c r="B115" t="str">
        <f t="shared" si="1"/>
        <v>C</v>
      </c>
    </row>
    <row r="116" spans="1:2" x14ac:dyDescent="0.2">
      <c r="A116" s="2" t="s">
        <v>947</v>
      </c>
      <c r="B116" t="str">
        <f t="shared" si="1"/>
        <v>B</v>
      </c>
    </row>
    <row r="117" spans="1:2" x14ac:dyDescent="0.2">
      <c r="A117" s="2" t="s">
        <v>957</v>
      </c>
      <c r="B117" t="str">
        <f t="shared" si="1"/>
        <v>B</v>
      </c>
    </row>
    <row r="118" spans="1:2" x14ac:dyDescent="0.2">
      <c r="A118" s="2" t="s">
        <v>960</v>
      </c>
      <c r="B118" t="str">
        <f t="shared" si="1"/>
        <v>D</v>
      </c>
    </row>
    <row r="119" spans="1:2" x14ac:dyDescent="0.2">
      <c r="A119" s="2" t="s">
        <v>969</v>
      </c>
      <c r="B119" t="str">
        <f t="shared" si="1"/>
        <v>B</v>
      </c>
    </row>
    <row r="120" spans="1:2" x14ac:dyDescent="0.2">
      <c r="A120" s="2" t="s">
        <v>971</v>
      </c>
      <c r="B120" t="str">
        <f t="shared" si="1"/>
        <v>B</v>
      </c>
    </row>
    <row r="121" spans="1:2" x14ac:dyDescent="0.2">
      <c r="A121" s="2" t="s">
        <v>981</v>
      </c>
      <c r="B121" t="str">
        <f t="shared" si="1"/>
        <v>F</v>
      </c>
    </row>
    <row r="122" spans="1:2" x14ac:dyDescent="0.2">
      <c r="A122" s="2" t="s">
        <v>983</v>
      </c>
      <c r="B122" t="str">
        <f t="shared" si="1"/>
        <v>C</v>
      </c>
    </row>
    <row r="123" spans="1:2" x14ac:dyDescent="0.2">
      <c r="A123" s="2" t="s">
        <v>986</v>
      </c>
      <c r="B123" t="str">
        <f t="shared" si="1"/>
        <v>E</v>
      </c>
    </row>
    <row r="124" spans="1:2" x14ac:dyDescent="0.2">
      <c r="A124" s="2" t="s">
        <v>998</v>
      </c>
      <c r="B124" t="str">
        <f t="shared" si="1"/>
        <v>C</v>
      </c>
    </row>
    <row r="125" spans="1:2" x14ac:dyDescent="0.2">
      <c r="A125" s="2" t="s">
        <v>1005</v>
      </c>
      <c r="B125" t="str">
        <f t="shared" si="1"/>
        <v>C</v>
      </c>
    </row>
    <row r="126" spans="1:2" x14ac:dyDescent="0.2">
      <c r="A126" s="2" t="s">
        <v>1014</v>
      </c>
      <c r="B126" t="str">
        <f t="shared" si="1"/>
        <v>E</v>
      </c>
    </row>
    <row r="127" spans="1:2" x14ac:dyDescent="0.2">
      <c r="A127" s="2" t="s">
        <v>1029</v>
      </c>
      <c r="B127" t="str">
        <f t="shared" si="1"/>
        <v>B</v>
      </c>
    </row>
    <row r="128" spans="1:2" x14ac:dyDescent="0.2">
      <c r="A128" s="2" t="s">
        <v>1033</v>
      </c>
      <c r="B128" t="str">
        <f t="shared" si="1"/>
        <v>D</v>
      </c>
    </row>
    <row r="129" spans="1:2" x14ac:dyDescent="0.2">
      <c r="A129" s="2" t="s">
        <v>1035</v>
      </c>
      <c r="B129" t="str">
        <f t="shared" si="1"/>
        <v>C</v>
      </c>
    </row>
    <row r="130" spans="1:2" x14ac:dyDescent="0.2">
      <c r="A130" s="2" t="s">
        <v>1044</v>
      </c>
      <c r="B130" t="str">
        <f t="shared" si="1"/>
        <v>D</v>
      </c>
    </row>
    <row r="131" spans="1:2" x14ac:dyDescent="0.2">
      <c r="A131" s="2" t="s">
        <v>1048</v>
      </c>
      <c r="B131" t="str">
        <f t="shared" ref="B131:D188" si="2">LEFT(A131,1)</f>
        <v>E</v>
      </c>
    </row>
    <row r="132" spans="1:2" x14ac:dyDescent="0.2">
      <c r="A132" s="2" t="s">
        <v>1064</v>
      </c>
      <c r="B132" t="str">
        <f t="shared" si="2"/>
        <v>D</v>
      </c>
    </row>
    <row r="133" spans="1:2" x14ac:dyDescent="0.2">
      <c r="A133" s="2" t="s">
        <v>1073</v>
      </c>
      <c r="B133" t="str">
        <f t="shared" si="2"/>
        <v>E</v>
      </c>
    </row>
    <row r="134" spans="1:2" x14ac:dyDescent="0.2">
      <c r="A134" s="2" t="s">
        <v>1078</v>
      </c>
      <c r="B134" t="str">
        <f t="shared" si="2"/>
        <v>F</v>
      </c>
    </row>
    <row r="135" spans="1:2" x14ac:dyDescent="0.2">
      <c r="A135" s="2" t="s">
        <v>1082</v>
      </c>
      <c r="B135" t="str">
        <f t="shared" si="2"/>
        <v>B</v>
      </c>
    </row>
    <row r="136" spans="1:2" x14ac:dyDescent="0.2">
      <c r="A136" s="2" t="s">
        <v>1086</v>
      </c>
      <c r="B136" t="str">
        <f t="shared" si="2"/>
        <v>D</v>
      </c>
    </row>
    <row r="137" spans="1:2" x14ac:dyDescent="0.2">
      <c r="A137" s="2" t="s">
        <v>1096</v>
      </c>
      <c r="B137" t="str">
        <f t="shared" si="2"/>
        <v>B</v>
      </c>
    </row>
    <row r="138" spans="1:2" x14ac:dyDescent="0.2">
      <c r="A138" s="2" t="s">
        <v>1105</v>
      </c>
      <c r="B138" t="str">
        <f t="shared" si="2"/>
        <v>D</v>
      </c>
    </row>
    <row r="139" spans="1:2" x14ac:dyDescent="0.2">
      <c r="A139" s="2" t="s">
        <v>1116</v>
      </c>
      <c r="B139" t="str">
        <f t="shared" si="2"/>
        <v>A</v>
      </c>
    </row>
    <row r="140" spans="1:2" x14ac:dyDescent="0.2">
      <c r="A140" s="2" t="s">
        <v>1126</v>
      </c>
      <c r="B140" t="str">
        <f t="shared" si="2"/>
        <v>B</v>
      </c>
    </row>
    <row r="141" spans="1:2" x14ac:dyDescent="0.2">
      <c r="A141" s="2" t="s">
        <v>1135</v>
      </c>
      <c r="B141" t="str">
        <f t="shared" si="2"/>
        <v>B</v>
      </c>
    </row>
    <row r="142" spans="1:2" x14ac:dyDescent="0.2">
      <c r="A142" s="2" t="s">
        <v>1152</v>
      </c>
      <c r="B142" t="str">
        <f t="shared" si="2"/>
        <v>E</v>
      </c>
    </row>
    <row r="143" spans="1:2" x14ac:dyDescent="0.2">
      <c r="A143" s="2" t="s">
        <v>1157</v>
      </c>
      <c r="B143" t="str">
        <f t="shared" si="2"/>
        <v>C</v>
      </c>
    </row>
    <row r="144" spans="1:2" x14ac:dyDescent="0.2">
      <c r="A144" s="2" t="s">
        <v>1175</v>
      </c>
      <c r="B144" t="str">
        <f t="shared" si="2"/>
        <v>D</v>
      </c>
    </row>
    <row r="145" spans="1:2" x14ac:dyDescent="0.2">
      <c r="A145" s="2" t="s">
        <v>1180</v>
      </c>
      <c r="B145" t="str">
        <f t="shared" si="2"/>
        <v>E</v>
      </c>
    </row>
    <row r="146" spans="1:2" x14ac:dyDescent="0.2">
      <c r="A146" s="2" t="s">
        <v>1193</v>
      </c>
      <c r="B146" t="str">
        <f t="shared" si="2"/>
        <v>A</v>
      </c>
    </row>
    <row r="147" spans="1:2" x14ac:dyDescent="0.2">
      <c r="A147" s="2" t="s">
        <v>1206</v>
      </c>
      <c r="B147" t="str">
        <f t="shared" si="2"/>
        <v>C</v>
      </c>
    </row>
    <row r="148" spans="1:2" x14ac:dyDescent="0.2">
      <c r="A148" s="2" t="s">
        <v>1217</v>
      </c>
      <c r="B148" t="str">
        <f t="shared" si="2"/>
        <v>B</v>
      </c>
    </row>
    <row r="149" spans="1:2" x14ac:dyDescent="0.2">
      <c r="A149" s="2" t="s">
        <v>1220</v>
      </c>
      <c r="B149" t="str">
        <f t="shared" si="2"/>
        <v>C</v>
      </c>
    </row>
    <row r="150" spans="1:2" x14ac:dyDescent="0.2">
      <c r="A150" s="2" t="s">
        <v>1234</v>
      </c>
      <c r="B150" t="str">
        <f t="shared" si="2"/>
        <v>B</v>
      </c>
    </row>
    <row r="151" spans="1:2" x14ac:dyDescent="0.2">
      <c r="A151" s="2" t="s">
        <v>1252</v>
      </c>
      <c r="B151" t="str">
        <f t="shared" si="2"/>
        <v>B</v>
      </c>
    </row>
    <row r="152" spans="1:2" x14ac:dyDescent="0.2">
      <c r="A152" s="2" t="s">
        <v>1255</v>
      </c>
      <c r="B152" t="str">
        <f t="shared" si="2"/>
        <v>A</v>
      </c>
    </row>
    <row r="153" spans="1:2" x14ac:dyDescent="0.2">
      <c r="A153" s="2" t="s">
        <v>1270</v>
      </c>
      <c r="B153" t="str">
        <f t="shared" si="2"/>
        <v>D</v>
      </c>
    </row>
    <row r="154" spans="1:2" x14ac:dyDescent="0.2">
      <c r="A154" s="2" t="s">
        <v>1279</v>
      </c>
      <c r="B154" t="str">
        <f t="shared" si="2"/>
        <v>A</v>
      </c>
    </row>
    <row r="155" spans="1:2" x14ac:dyDescent="0.2">
      <c r="A155" s="2" t="s">
        <v>1284</v>
      </c>
      <c r="B155" t="str">
        <f t="shared" si="2"/>
        <v>C</v>
      </c>
    </row>
    <row r="156" spans="1:2" x14ac:dyDescent="0.2">
      <c r="A156" s="2" t="s">
        <v>1296</v>
      </c>
      <c r="B156" t="str">
        <f t="shared" si="2"/>
        <v>B</v>
      </c>
    </row>
    <row r="157" spans="1:2" x14ac:dyDescent="0.2">
      <c r="A157" s="2" t="s">
        <v>1307</v>
      </c>
      <c r="B157" t="str">
        <f t="shared" si="2"/>
        <v>C</v>
      </c>
    </row>
    <row r="158" spans="1:2" x14ac:dyDescent="0.2">
      <c r="A158" s="2" t="s">
        <v>1314</v>
      </c>
      <c r="B158" t="str">
        <f t="shared" si="2"/>
        <v>D</v>
      </c>
    </row>
    <row r="159" spans="1:2" x14ac:dyDescent="0.2">
      <c r="A159" s="2" t="s">
        <v>1316</v>
      </c>
      <c r="B159" t="str">
        <f t="shared" si="2"/>
        <v>C</v>
      </c>
    </row>
    <row r="160" spans="1:2" x14ac:dyDescent="0.2">
      <c r="A160" s="2" t="s">
        <v>1318</v>
      </c>
      <c r="B160" t="str">
        <f t="shared" si="2"/>
        <v>C</v>
      </c>
    </row>
    <row r="161" spans="1:2" x14ac:dyDescent="0.2">
      <c r="A161" s="2" t="s">
        <v>1325</v>
      </c>
      <c r="B161" t="str">
        <f t="shared" si="2"/>
        <v>C</v>
      </c>
    </row>
    <row r="162" spans="1:2" x14ac:dyDescent="0.2">
      <c r="A162" s="2" t="s">
        <v>1348</v>
      </c>
      <c r="B162" t="str">
        <f t="shared" si="2"/>
        <v>C</v>
      </c>
    </row>
    <row r="163" spans="1:2" x14ac:dyDescent="0.2">
      <c r="A163" s="2" t="s">
        <v>1358</v>
      </c>
      <c r="B163" t="str">
        <f t="shared" si="2"/>
        <v>F</v>
      </c>
    </row>
    <row r="164" spans="1:2" x14ac:dyDescent="0.2">
      <c r="A164" s="2" t="s">
        <v>1363</v>
      </c>
      <c r="B164" t="str">
        <f t="shared" si="2"/>
        <v>A</v>
      </c>
    </row>
    <row r="165" spans="1:2" x14ac:dyDescent="0.2">
      <c r="A165" s="2" t="s">
        <v>1370</v>
      </c>
      <c r="B165" t="str">
        <f t="shared" si="2"/>
        <v>C</v>
      </c>
    </row>
    <row r="166" spans="1:2" x14ac:dyDescent="0.2">
      <c r="A166" s="2" t="s">
        <v>1375</v>
      </c>
      <c r="B166" t="str">
        <f t="shared" si="2"/>
        <v>C</v>
      </c>
    </row>
    <row r="167" spans="1:2" x14ac:dyDescent="0.2">
      <c r="A167" s="2" t="s">
        <v>1386</v>
      </c>
      <c r="B167" t="str">
        <f t="shared" si="2"/>
        <v>C</v>
      </c>
    </row>
    <row r="168" spans="1:2" x14ac:dyDescent="0.2">
      <c r="A168" s="2" t="s">
        <v>1415</v>
      </c>
      <c r="B168" t="str">
        <f t="shared" si="2"/>
        <v>C</v>
      </c>
    </row>
    <row r="169" spans="1:2" x14ac:dyDescent="0.2">
      <c r="A169" s="2" t="s">
        <v>1418</v>
      </c>
      <c r="B169" t="str">
        <f t="shared" si="2"/>
        <v>D</v>
      </c>
    </row>
    <row r="170" spans="1:2" x14ac:dyDescent="0.2">
      <c r="A170" s="2" t="s">
        <v>1429</v>
      </c>
      <c r="B170" t="str">
        <f t="shared" si="2"/>
        <v>B</v>
      </c>
    </row>
    <row r="171" spans="1:2" x14ac:dyDescent="0.2">
      <c r="A171" s="2" t="s">
        <v>1444</v>
      </c>
      <c r="B171" t="str">
        <f t="shared" si="2"/>
        <v>E</v>
      </c>
    </row>
    <row r="172" spans="1:2" x14ac:dyDescent="0.2">
      <c r="A172" s="2" t="s">
        <v>1447</v>
      </c>
      <c r="B172" t="str">
        <f t="shared" si="2"/>
        <v>E</v>
      </c>
    </row>
    <row r="173" spans="1:2" x14ac:dyDescent="0.2">
      <c r="A173" s="2" t="s">
        <v>1481</v>
      </c>
      <c r="B173" t="str">
        <f t="shared" si="2"/>
        <v>A</v>
      </c>
    </row>
    <row r="174" spans="1:2" x14ac:dyDescent="0.2">
      <c r="A174" s="2" t="s">
        <v>1490</v>
      </c>
      <c r="B174" t="str">
        <f t="shared" si="2"/>
        <v>B</v>
      </c>
    </row>
    <row r="175" spans="1:2" x14ac:dyDescent="0.2">
      <c r="A175" s="2" t="s">
        <v>1494</v>
      </c>
      <c r="B175" t="str">
        <f t="shared" si="2"/>
        <v>C</v>
      </c>
    </row>
    <row r="176" spans="1:2" x14ac:dyDescent="0.2">
      <c r="A176" s="2" t="s">
        <v>1533</v>
      </c>
      <c r="B176" t="str">
        <f t="shared" si="2"/>
        <v>C</v>
      </c>
    </row>
    <row r="177" spans="1:2" x14ac:dyDescent="0.2">
      <c r="A177" s="2" t="s">
        <v>1580</v>
      </c>
      <c r="B177" t="str">
        <f t="shared" si="2"/>
        <v>F</v>
      </c>
    </row>
    <row r="178" spans="1:2" x14ac:dyDescent="0.2">
      <c r="A178" s="2" t="s">
        <v>1600</v>
      </c>
      <c r="B178" t="str">
        <f t="shared" si="2"/>
        <v>B</v>
      </c>
    </row>
    <row r="179" spans="1:2" x14ac:dyDescent="0.2">
      <c r="A179" s="2" t="s">
        <v>1619</v>
      </c>
      <c r="B179" t="str">
        <f t="shared" si="2"/>
        <v>F</v>
      </c>
    </row>
    <row r="180" spans="1:2" x14ac:dyDescent="0.2">
      <c r="A180" s="2" t="s">
        <v>1632</v>
      </c>
      <c r="B180" t="str">
        <f t="shared" si="2"/>
        <v>A</v>
      </c>
    </row>
    <row r="181" spans="1:2" x14ac:dyDescent="0.2">
      <c r="A181" s="2" t="s">
        <v>1659</v>
      </c>
      <c r="B181" t="str">
        <f t="shared" si="2"/>
        <v>E</v>
      </c>
    </row>
    <row r="182" spans="1:2" x14ac:dyDescent="0.2">
      <c r="A182" s="2" t="s">
        <v>1677</v>
      </c>
      <c r="B182" t="str">
        <f t="shared" si="2"/>
        <v>E</v>
      </c>
    </row>
    <row r="183" spans="1:2" x14ac:dyDescent="0.2">
      <c r="A183" s="2" t="s">
        <v>1679</v>
      </c>
      <c r="B183" t="str">
        <f t="shared" si="2"/>
        <v>B</v>
      </c>
    </row>
    <row r="184" spans="1:2" x14ac:dyDescent="0.2">
      <c r="A184" s="2" t="s">
        <v>1686</v>
      </c>
      <c r="B184" t="str">
        <f t="shared" si="2"/>
        <v>C</v>
      </c>
    </row>
    <row r="185" spans="1:2" x14ac:dyDescent="0.2">
      <c r="A185" s="2" t="s">
        <v>1700</v>
      </c>
      <c r="B185" t="str">
        <f t="shared" si="2"/>
        <v>B</v>
      </c>
    </row>
    <row r="186" spans="1:2" x14ac:dyDescent="0.2">
      <c r="A186" s="2" t="s">
        <v>1716</v>
      </c>
      <c r="B186" t="str">
        <f t="shared" si="2"/>
        <v>D</v>
      </c>
    </row>
    <row r="187" spans="1:2" x14ac:dyDescent="0.2">
      <c r="A187" s="2" t="s">
        <v>1719</v>
      </c>
      <c r="B187" t="str">
        <f t="shared" si="2"/>
        <v>D</v>
      </c>
    </row>
    <row r="188" spans="1:2" x14ac:dyDescent="0.2">
      <c r="A188" s="2" t="s">
        <v>1730</v>
      </c>
      <c r="B188" t="str">
        <f t="shared" si="2"/>
        <v>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3177-7658-F94E-8BFA-EED16CD33577}">
  <dimension ref="A1:G1310"/>
  <sheetViews>
    <sheetView zoomScale="240" zoomScaleNormal="240" workbookViewId="0">
      <selection activeCell="G8" sqref="G8"/>
    </sheetView>
  </sheetViews>
  <sheetFormatPr baseColWidth="10" defaultRowHeight="16" x14ac:dyDescent="0.2"/>
  <cols>
    <col min="1" max="1" width="6.1640625" bestFit="1" customWidth="1"/>
    <col min="2" max="2" width="7" bestFit="1" customWidth="1"/>
    <col min="3" max="3" width="5.1640625" bestFit="1" customWidth="1"/>
  </cols>
  <sheetData>
    <row r="1" spans="1:7" x14ac:dyDescent="0.2">
      <c r="A1" t="s">
        <v>2</v>
      </c>
      <c r="B1" t="s">
        <v>4</v>
      </c>
      <c r="C1" t="s">
        <v>5</v>
      </c>
    </row>
    <row r="2" spans="1:7" x14ac:dyDescent="0.2">
      <c r="A2">
        <v>3</v>
      </c>
      <c r="B2" t="s">
        <v>13</v>
      </c>
      <c r="C2">
        <v>22</v>
      </c>
      <c r="D2">
        <f>IF(C2="",SUMIFS(Ave_Age,Pclass_Age,A2,Sex_Age,B2),C2)</f>
        <v>22</v>
      </c>
      <c r="E2" t="s">
        <v>1740</v>
      </c>
      <c r="F2" t="s">
        <v>1741</v>
      </c>
      <c r="G2" t="s">
        <v>1742</v>
      </c>
    </row>
    <row r="3" spans="1:7" x14ac:dyDescent="0.2">
      <c r="A3">
        <v>1</v>
      </c>
      <c r="B3" t="s">
        <v>17</v>
      </c>
      <c r="C3">
        <v>38</v>
      </c>
      <c r="D3">
        <f>IF(C3="",SUMIFS(Ave_Age,Pclass_Age,A3,Sex_Age,B3),C3)</f>
        <v>38</v>
      </c>
      <c r="E3">
        <v>1</v>
      </c>
      <c r="F3" t="s">
        <v>17</v>
      </c>
      <c r="G3" s="4">
        <f>AVERAGEIFS(Age,Pclass,E3,Sex,F3)</f>
        <v>37.037593984962406</v>
      </c>
    </row>
    <row r="4" spans="1:7" x14ac:dyDescent="0.2">
      <c r="A4">
        <v>3</v>
      </c>
      <c r="B4" t="s">
        <v>17</v>
      </c>
      <c r="C4">
        <v>26</v>
      </c>
      <c r="D4">
        <f>IF(C4="",SUMIFS(Ave_Age,Pclass_Age,A4,Sex_Age,B4),C4)</f>
        <v>26</v>
      </c>
      <c r="E4">
        <v>2</v>
      </c>
      <c r="F4" t="s">
        <v>17</v>
      </c>
      <c r="G4" s="4">
        <f>AVERAGEIFS(Age,Pclass,E4,Sex,F4)</f>
        <v>27.499223300970876</v>
      </c>
    </row>
    <row r="5" spans="1:7" x14ac:dyDescent="0.2">
      <c r="A5">
        <v>1</v>
      </c>
      <c r="B5" t="s">
        <v>17</v>
      </c>
      <c r="C5">
        <v>35</v>
      </c>
      <c r="D5">
        <f>IF(C5="",SUMIFS(Ave_Age,Pclass_Age,A5,Sex_Age,B5),C5)</f>
        <v>35</v>
      </c>
      <c r="E5">
        <v>3</v>
      </c>
      <c r="F5" t="s">
        <v>17</v>
      </c>
      <c r="G5" s="4">
        <f>AVERAGEIFS(Age,Pclass,E5,Sex,F5)</f>
        <v>22.185328947368422</v>
      </c>
    </row>
    <row r="6" spans="1:7" x14ac:dyDescent="0.2">
      <c r="A6">
        <v>3</v>
      </c>
      <c r="B6" t="s">
        <v>13</v>
      </c>
      <c r="C6">
        <v>35</v>
      </c>
      <c r="D6">
        <f>IF(C6="",SUMIFS(Ave_Age,Pclass_Age,A6,Sex_Age,B6),C6)</f>
        <v>35</v>
      </c>
      <c r="E6">
        <v>1</v>
      </c>
      <c r="F6" t="s">
        <v>13</v>
      </c>
      <c r="G6" s="4">
        <f>AVERAGEIFS(Age,Pclass,E6,Sex,F6)</f>
        <v>41.029271523178807</v>
      </c>
    </row>
    <row r="7" spans="1:7" x14ac:dyDescent="0.2">
      <c r="A7">
        <v>3</v>
      </c>
      <c r="B7" t="s">
        <v>13</v>
      </c>
      <c r="D7">
        <f>IF(C7="",SUMIFS(Ave_Age,Pclass_Age,A7,Sex_Age,B7),C7)</f>
        <v>25.962263610315187</v>
      </c>
      <c r="E7">
        <v>2</v>
      </c>
      <c r="F7" t="s">
        <v>13</v>
      </c>
      <c r="G7" s="4">
        <f>AVERAGEIFS(Age,Pclass,E7,Sex,F7)</f>
        <v>30.815379746835443</v>
      </c>
    </row>
    <row r="8" spans="1:7" x14ac:dyDescent="0.2">
      <c r="A8">
        <v>1</v>
      </c>
      <c r="B8" t="s">
        <v>13</v>
      </c>
      <c r="C8">
        <v>54</v>
      </c>
      <c r="D8">
        <f>IF(C8="",SUMIFS(Ave_Age,Pclass_Age,A8,Sex_Age,B8),C8)</f>
        <v>54</v>
      </c>
      <c r="E8">
        <v>3</v>
      </c>
      <c r="F8" t="s">
        <v>13</v>
      </c>
      <c r="G8" s="4">
        <f>AVERAGEIFS(Age,Pclass,E8,Sex,F8)</f>
        <v>25.962263610315187</v>
      </c>
    </row>
    <row r="9" spans="1:7" x14ac:dyDescent="0.2">
      <c r="A9">
        <v>3</v>
      </c>
      <c r="B9" t="s">
        <v>13</v>
      </c>
      <c r="C9">
        <v>2</v>
      </c>
      <c r="D9">
        <f>IF(C9="",SUMIFS(Ave_Age,Pclass_Age,A9,Sex_Age,B9),C9)</f>
        <v>2</v>
      </c>
    </row>
    <row r="10" spans="1:7" x14ac:dyDescent="0.2">
      <c r="A10">
        <v>3</v>
      </c>
      <c r="B10" t="s">
        <v>17</v>
      </c>
      <c r="C10">
        <v>27</v>
      </c>
      <c r="D10">
        <f>IF(C10="",SUMIFS(Ave_Age,Pclass_Age,A10,Sex_Age,B10),C10)</f>
        <v>27</v>
      </c>
    </row>
    <row r="11" spans="1:7" x14ac:dyDescent="0.2">
      <c r="A11">
        <v>2</v>
      </c>
      <c r="B11" t="s">
        <v>17</v>
      </c>
      <c r="C11">
        <v>14</v>
      </c>
      <c r="D11">
        <f>IF(C11="",SUMIFS(Ave_Age,Pclass_Age,A11,Sex_Age,B11),C11)</f>
        <v>14</v>
      </c>
    </row>
    <row r="12" spans="1:7" x14ac:dyDescent="0.2">
      <c r="A12">
        <v>3</v>
      </c>
      <c r="B12" t="s">
        <v>17</v>
      </c>
      <c r="C12">
        <v>4</v>
      </c>
      <c r="D12">
        <f>IF(C12="",SUMIFS(Ave_Age,Pclass_Age,A12,Sex_Age,B12),C12)</f>
        <v>4</v>
      </c>
    </row>
    <row r="13" spans="1:7" x14ac:dyDescent="0.2">
      <c r="A13">
        <v>1</v>
      </c>
      <c r="B13" t="s">
        <v>17</v>
      </c>
      <c r="C13">
        <v>58</v>
      </c>
      <c r="D13">
        <f>IF(C13="",SUMIFS(Ave_Age,Pclass_Age,A13,Sex_Age,B13),C13)</f>
        <v>58</v>
      </c>
    </row>
    <row r="14" spans="1:7" x14ac:dyDescent="0.2">
      <c r="A14">
        <v>3</v>
      </c>
      <c r="B14" t="s">
        <v>13</v>
      </c>
      <c r="C14">
        <v>20</v>
      </c>
      <c r="D14">
        <f>IF(C14="",SUMIFS(Ave_Age,Pclass_Age,A14,Sex_Age,B14),C14)</f>
        <v>20</v>
      </c>
    </row>
    <row r="15" spans="1:7" x14ac:dyDescent="0.2">
      <c r="A15">
        <v>3</v>
      </c>
      <c r="B15" t="s">
        <v>13</v>
      </c>
      <c r="C15">
        <v>39</v>
      </c>
      <c r="D15">
        <f>IF(C15="",SUMIFS(Ave_Age,Pclass_Age,A15,Sex_Age,B15),C15)</f>
        <v>39</v>
      </c>
    </row>
    <row r="16" spans="1:7" x14ac:dyDescent="0.2">
      <c r="A16">
        <v>3</v>
      </c>
      <c r="B16" t="s">
        <v>17</v>
      </c>
      <c r="C16">
        <v>14</v>
      </c>
      <c r="D16">
        <f>IF(C16="",SUMIFS(Ave_Age,Pclass_Age,A16,Sex_Age,B16),C16)</f>
        <v>14</v>
      </c>
    </row>
    <row r="17" spans="1:4" x14ac:dyDescent="0.2">
      <c r="A17">
        <v>2</v>
      </c>
      <c r="B17" t="s">
        <v>17</v>
      </c>
      <c r="C17">
        <v>55</v>
      </c>
      <c r="D17">
        <f>IF(C17="",SUMIFS(Ave_Age,Pclass_Age,A17,Sex_Age,B17),C17)</f>
        <v>55</v>
      </c>
    </row>
    <row r="18" spans="1:4" x14ac:dyDescent="0.2">
      <c r="A18">
        <v>3</v>
      </c>
      <c r="B18" t="s">
        <v>13</v>
      </c>
      <c r="C18">
        <v>2</v>
      </c>
      <c r="D18">
        <f>IF(C18="",SUMIFS(Ave_Age,Pclass_Age,A18,Sex_Age,B18),C18)</f>
        <v>2</v>
      </c>
    </row>
    <row r="19" spans="1:4" x14ac:dyDescent="0.2">
      <c r="A19">
        <v>2</v>
      </c>
      <c r="B19" t="s">
        <v>13</v>
      </c>
      <c r="D19">
        <f>IF(C19="",SUMIFS(Ave_Age,Pclass_Age,A19,Sex_Age,B19),C19)</f>
        <v>30.815379746835443</v>
      </c>
    </row>
    <row r="20" spans="1:4" x14ac:dyDescent="0.2">
      <c r="A20">
        <v>3</v>
      </c>
      <c r="B20" t="s">
        <v>17</v>
      </c>
      <c r="C20">
        <v>31</v>
      </c>
      <c r="D20">
        <f>IF(C20="",SUMIFS(Ave_Age,Pclass_Age,A20,Sex_Age,B20),C20)</f>
        <v>31</v>
      </c>
    </row>
    <row r="21" spans="1:4" x14ac:dyDescent="0.2">
      <c r="A21">
        <v>3</v>
      </c>
      <c r="B21" t="s">
        <v>17</v>
      </c>
      <c r="D21">
        <f>IF(C21="",SUMIFS(Ave_Age,Pclass_Age,A21,Sex_Age,B21),C21)</f>
        <v>22.185328947368422</v>
      </c>
    </row>
    <row r="22" spans="1:4" x14ac:dyDescent="0.2">
      <c r="A22">
        <v>2</v>
      </c>
      <c r="B22" t="s">
        <v>13</v>
      </c>
      <c r="C22">
        <v>35</v>
      </c>
      <c r="D22">
        <f>IF(C22="",SUMIFS(Ave_Age,Pclass_Age,A22,Sex_Age,B22),C22)</f>
        <v>35</v>
      </c>
    </row>
    <row r="23" spans="1:4" x14ac:dyDescent="0.2">
      <c r="A23">
        <v>2</v>
      </c>
      <c r="B23" t="s">
        <v>13</v>
      </c>
      <c r="C23">
        <v>34</v>
      </c>
      <c r="D23">
        <f>IF(C23="",SUMIFS(Ave_Age,Pclass_Age,A23,Sex_Age,B23),C23)</f>
        <v>34</v>
      </c>
    </row>
    <row r="24" spans="1:4" x14ac:dyDescent="0.2">
      <c r="A24">
        <v>3</v>
      </c>
      <c r="B24" t="s">
        <v>17</v>
      </c>
      <c r="C24">
        <v>15</v>
      </c>
      <c r="D24">
        <f>IF(C24="",SUMIFS(Ave_Age,Pclass_Age,A24,Sex_Age,B24),C24)</f>
        <v>15</v>
      </c>
    </row>
    <row r="25" spans="1:4" x14ac:dyDescent="0.2">
      <c r="A25">
        <v>1</v>
      </c>
      <c r="B25" t="s">
        <v>13</v>
      </c>
      <c r="C25">
        <v>28</v>
      </c>
      <c r="D25">
        <f>IF(C25="",SUMIFS(Ave_Age,Pclass_Age,A25,Sex_Age,B25),C25)</f>
        <v>28</v>
      </c>
    </row>
    <row r="26" spans="1:4" x14ac:dyDescent="0.2">
      <c r="A26">
        <v>3</v>
      </c>
      <c r="B26" t="s">
        <v>17</v>
      </c>
      <c r="C26">
        <v>8</v>
      </c>
      <c r="D26">
        <f>IF(C26="",SUMIFS(Ave_Age,Pclass_Age,A26,Sex_Age,B26),C26)</f>
        <v>8</v>
      </c>
    </row>
    <row r="27" spans="1:4" x14ac:dyDescent="0.2">
      <c r="A27">
        <v>3</v>
      </c>
      <c r="B27" t="s">
        <v>17</v>
      </c>
      <c r="C27">
        <v>38</v>
      </c>
      <c r="D27">
        <f>IF(C27="",SUMIFS(Ave_Age,Pclass_Age,A27,Sex_Age,B27),C27)</f>
        <v>38</v>
      </c>
    </row>
    <row r="28" spans="1:4" x14ac:dyDescent="0.2">
      <c r="A28">
        <v>3</v>
      </c>
      <c r="B28" t="s">
        <v>13</v>
      </c>
      <c r="D28">
        <f>IF(C28="",SUMIFS(Ave_Age,Pclass_Age,A28,Sex_Age,B28),C28)</f>
        <v>25.962263610315187</v>
      </c>
    </row>
    <row r="29" spans="1:4" x14ac:dyDescent="0.2">
      <c r="A29">
        <v>1</v>
      </c>
      <c r="B29" t="s">
        <v>13</v>
      </c>
      <c r="C29">
        <v>19</v>
      </c>
      <c r="D29">
        <f>IF(C29="",SUMIFS(Ave_Age,Pclass_Age,A29,Sex_Age,B29),C29)</f>
        <v>19</v>
      </c>
    </row>
    <row r="30" spans="1:4" x14ac:dyDescent="0.2">
      <c r="A30">
        <v>3</v>
      </c>
      <c r="B30" t="s">
        <v>17</v>
      </c>
      <c r="D30">
        <f>IF(C30="",SUMIFS(Ave_Age,Pclass_Age,A30,Sex_Age,B30),C30)</f>
        <v>22.185328947368422</v>
      </c>
    </row>
    <row r="31" spans="1:4" x14ac:dyDescent="0.2">
      <c r="A31">
        <v>3</v>
      </c>
      <c r="B31" t="s">
        <v>13</v>
      </c>
      <c r="D31">
        <f>IF(C31="",SUMIFS(Ave_Age,Pclass_Age,A31,Sex_Age,B31),C31)</f>
        <v>25.962263610315187</v>
      </c>
    </row>
    <row r="32" spans="1:4" x14ac:dyDescent="0.2">
      <c r="A32">
        <v>1</v>
      </c>
      <c r="B32" t="s">
        <v>13</v>
      </c>
      <c r="C32">
        <v>40</v>
      </c>
      <c r="D32">
        <f>IF(C32="",SUMIFS(Ave_Age,Pclass_Age,A32,Sex_Age,B32),C32)</f>
        <v>40</v>
      </c>
    </row>
    <row r="33" spans="1:4" x14ac:dyDescent="0.2">
      <c r="A33">
        <v>1</v>
      </c>
      <c r="B33" t="s">
        <v>17</v>
      </c>
      <c r="D33">
        <f>IF(C33="",SUMIFS(Ave_Age,Pclass_Age,A33,Sex_Age,B33),C33)</f>
        <v>37.037593984962406</v>
      </c>
    </row>
    <row r="34" spans="1:4" x14ac:dyDescent="0.2">
      <c r="A34">
        <v>3</v>
      </c>
      <c r="B34" t="s">
        <v>17</v>
      </c>
      <c r="D34">
        <f>IF(C34="",SUMIFS(Ave_Age,Pclass_Age,A34,Sex_Age,B34),C34)</f>
        <v>22.185328947368422</v>
      </c>
    </row>
    <row r="35" spans="1:4" x14ac:dyDescent="0.2">
      <c r="A35">
        <v>2</v>
      </c>
      <c r="B35" t="s">
        <v>13</v>
      </c>
      <c r="C35">
        <v>66</v>
      </c>
      <c r="D35">
        <f>IF(C35="",SUMIFS(Ave_Age,Pclass_Age,A35,Sex_Age,B35),C35)</f>
        <v>66</v>
      </c>
    </row>
    <row r="36" spans="1:4" x14ac:dyDescent="0.2">
      <c r="A36">
        <v>1</v>
      </c>
      <c r="B36" t="s">
        <v>13</v>
      </c>
      <c r="C36">
        <v>28</v>
      </c>
      <c r="D36">
        <f>IF(C36="",SUMIFS(Ave_Age,Pclass_Age,A36,Sex_Age,B36),C36)</f>
        <v>28</v>
      </c>
    </row>
    <row r="37" spans="1:4" x14ac:dyDescent="0.2">
      <c r="A37">
        <v>1</v>
      </c>
      <c r="B37" t="s">
        <v>13</v>
      </c>
      <c r="C37">
        <v>42</v>
      </c>
      <c r="D37">
        <f>IF(C37="",SUMIFS(Ave_Age,Pclass_Age,A37,Sex_Age,B37),C37)</f>
        <v>42</v>
      </c>
    </row>
    <row r="38" spans="1:4" x14ac:dyDescent="0.2">
      <c r="A38">
        <v>3</v>
      </c>
      <c r="B38" t="s">
        <v>13</v>
      </c>
      <c r="D38">
        <f>IF(C38="",SUMIFS(Ave_Age,Pclass_Age,A38,Sex_Age,B38),C38)</f>
        <v>25.962263610315187</v>
      </c>
    </row>
    <row r="39" spans="1:4" x14ac:dyDescent="0.2">
      <c r="A39">
        <v>3</v>
      </c>
      <c r="B39" t="s">
        <v>13</v>
      </c>
      <c r="C39">
        <v>21</v>
      </c>
      <c r="D39">
        <f>IF(C39="",SUMIFS(Ave_Age,Pclass_Age,A39,Sex_Age,B39),C39)</f>
        <v>21</v>
      </c>
    </row>
    <row r="40" spans="1:4" x14ac:dyDescent="0.2">
      <c r="A40">
        <v>3</v>
      </c>
      <c r="B40" t="s">
        <v>17</v>
      </c>
      <c r="C40">
        <v>18</v>
      </c>
      <c r="D40">
        <f>IF(C40="",SUMIFS(Ave_Age,Pclass_Age,A40,Sex_Age,B40),C40)</f>
        <v>18</v>
      </c>
    </row>
    <row r="41" spans="1:4" x14ac:dyDescent="0.2">
      <c r="A41">
        <v>3</v>
      </c>
      <c r="B41" t="s">
        <v>17</v>
      </c>
      <c r="C41">
        <v>14</v>
      </c>
      <c r="D41">
        <f>IF(C41="",SUMIFS(Ave_Age,Pclass_Age,A41,Sex_Age,B41),C41)</f>
        <v>14</v>
      </c>
    </row>
    <row r="42" spans="1:4" x14ac:dyDescent="0.2">
      <c r="A42">
        <v>3</v>
      </c>
      <c r="B42" t="s">
        <v>17</v>
      </c>
      <c r="C42">
        <v>40</v>
      </c>
      <c r="D42">
        <f>IF(C42="",SUMIFS(Ave_Age,Pclass_Age,A42,Sex_Age,B42),C42)</f>
        <v>40</v>
      </c>
    </row>
    <row r="43" spans="1:4" x14ac:dyDescent="0.2">
      <c r="A43">
        <v>2</v>
      </c>
      <c r="B43" t="s">
        <v>17</v>
      </c>
      <c r="C43">
        <v>27</v>
      </c>
      <c r="D43">
        <f>IF(C43="",SUMIFS(Ave_Age,Pclass_Age,A43,Sex_Age,B43),C43)</f>
        <v>27</v>
      </c>
    </row>
    <row r="44" spans="1:4" x14ac:dyDescent="0.2">
      <c r="A44">
        <v>3</v>
      </c>
      <c r="B44" t="s">
        <v>13</v>
      </c>
      <c r="D44">
        <f>IF(C44="",SUMIFS(Ave_Age,Pclass_Age,A44,Sex_Age,B44),C44)</f>
        <v>25.962263610315187</v>
      </c>
    </row>
    <row r="45" spans="1:4" x14ac:dyDescent="0.2">
      <c r="A45">
        <v>2</v>
      </c>
      <c r="B45" t="s">
        <v>17</v>
      </c>
      <c r="C45">
        <v>3</v>
      </c>
      <c r="D45">
        <f>IF(C45="",SUMIFS(Ave_Age,Pclass_Age,A45,Sex_Age,B45),C45)</f>
        <v>3</v>
      </c>
    </row>
    <row r="46" spans="1:4" x14ac:dyDescent="0.2">
      <c r="A46">
        <v>3</v>
      </c>
      <c r="B46" t="s">
        <v>17</v>
      </c>
      <c r="C46">
        <v>19</v>
      </c>
      <c r="D46">
        <f>IF(C46="",SUMIFS(Ave_Age,Pclass_Age,A46,Sex_Age,B46),C46)</f>
        <v>19</v>
      </c>
    </row>
    <row r="47" spans="1:4" x14ac:dyDescent="0.2">
      <c r="A47">
        <v>3</v>
      </c>
      <c r="B47" t="s">
        <v>13</v>
      </c>
      <c r="D47">
        <f>IF(C47="",SUMIFS(Ave_Age,Pclass_Age,A47,Sex_Age,B47),C47)</f>
        <v>25.962263610315187</v>
      </c>
    </row>
    <row r="48" spans="1:4" x14ac:dyDescent="0.2">
      <c r="A48">
        <v>3</v>
      </c>
      <c r="B48" t="s">
        <v>13</v>
      </c>
      <c r="D48">
        <f>IF(C48="",SUMIFS(Ave_Age,Pclass_Age,A48,Sex_Age,B48),C48)</f>
        <v>25.962263610315187</v>
      </c>
    </row>
    <row r="49" spans="1:4" x14ac:dyDescent="0.2">
      <c r="A49">
        <v>3</v>
      </c>
      <c r="B49" t="s">
        <v>17</v>
      </c>
      <c r="D49">
        <f>IF(C49="",SUMIFS(Ave_Age,Pclass_Age,A49,Sex_Age,B49),C49)</f>
        <v>22.185328947368422</v>
      </c>
    </row>
    <row r="50" spans="1:4" x14ac:dyDescent="0.2">
      <c r="A50">
        <v>3</v>
      </c>
      <c r="B50" t="s">
        <v>13</v>
      </c>
      <c r="D50">
        <f>IF(C50="",SUMIFS(Ave_Age,Pclass_Age,A50,Sex_Age,B50),C50)</f>
        <v>25.962263610315187</v>
      </c>
    </row>
    <row r="51" spans="1:4" x14ac:dyDescent="0.2">
      <c r="A51">
        <v>3</v>
      </c>
      <c r="B51" t="s">
        <v>17</v>
      </c>
      <c r="C51">
        <v>18</v>
      </c>
      <c r="D51">
        <f>IF(C51="",SUMIFS(Ave_Age,Pclass_Age,A51,Sex_Age,B51),C51)</f>
        <v>18</v>
      </c>
    </row>
    <row r="52" spans="1:4" x14ac:dyDescent="0.2">
      <c r="A52">
        <v>3</v>
      </c>
      <c r="B52" t="s">
        <v>13</v>
      </c>
      <c r="C52">
        <v>7</v>
      </c>
      <c r="D52">
        <f>IF(C52="",SUMIFS(Ave_Age,Pclass_Age,A52,Sex_Age,B52),C52)</f>
        <v>7</v>
      </c>
    </row>
    <row r="53" spans="1:4" x14ac:dyDescent="0.2">
      <c r="A53">
        <v>3</v>
      </c>
      <c r="B53" t="s">
        <v>13</v>
      </c>
      <c r="C53">
        <v>21</v>
      </c>
      <c r="D53">
        <f>IF(C53="",SUMIFS(Ave_Age,Pclass_Age,A53,Sex_Age,B53),C53)</f>
        <v>21</v>
      </c>
    </row>
    <row r="54" spans="1:4" x14ac:dyDescent="0.2">
      <c r="A54">
        <v>1</v>
      </c>
      <c r="B54" t="s">
        <v>17</v>
      </c>
      <c r="C54">
        <v>49</v>
      </c>
      <c r="D54">
        <f>IF(C54="",SUMIFS(Ave_Age,Pclass_Age,A54,Sex_Age,B54),C54)</f>
        <v>49</v>
      </c>
    </row>
    <row r="55" spans="1:4" x14ac:dyDescent="0.2">
      <c r="A55">
        <v>2</v>
      </c>
      <c r="B55" t="s">
        <v>17</v>
      </c>
      <c r="C55">
        <v>29</v>
      </c>
      <c r="D55">
        <f>IF(C55="",SUMIFS(Ave_Age,Pclass_Age,A55,Sex_Age,B55),C55)</f>
        <v>29</v>
      </c>
    </row>
    <row r="56" spans="1:4" x14ac:dyDescent="0.2">
      <c r="A56">
        <v>1</v>
      </c>
      <c r="B56" t="s">
        <v>13</v>
      </c>
      <c r="C56">
        <v>65</v>
      </c>
      <c r="D56">
        <f>IF(C56="",SUMIFS(Ave_Age,Pclass_Age,A56,Sex_Age,B56),C56)</f>
        <v>65</v>
      </c>
    </row>
    <row r="57" spans="1:4" x14ac:dyDescent="0.2">
      <c r="A57">
        <v>1</v>
      </c>
      <c r="B57" t="s">
        <v>13</v>
      </c>
      <c r="D57">
        <f>IF(C57="",SUMIFS(Ave_Age,Pclass_Age,A57,Sex_Age,B57),C57)</f>
        <v>41.029271523178807</v>
      </c>
    </row>
    <row r="58" spans="1:4" x14ac:dyDescent="0.2">
      <c r="A58">
        <v>2</v>
      </c>
      <c r="B58" t="s">
        <v>17</v>
      </c>
      <c r="C58">
        <v>21</v>
      </c>
      <c r="D58">
        <f>IF(C58="",SUMIFS(Ave_Age,Pclass_Age,A58,Sex_Age,B58),C58)</f>
        <v>21</v>
      </c>
    </row>
    <row r="59" spans="1:4" x14ac:dyDescent="0.2">
      <c r="A59">
        <v>3</v>
      </c>
      <c r="B59" t="s">
        <v>13</v>
      </c>
      <c r="C59">
        <v>28.5</v>
      </c>
      <c r="D59">
        <f>IF(C59="",SUMIFS(Ave_Age,Pclass_Age,A59,Sex_Age,B59),C59)</f>
        <v>28.5</v>
      </c>
    </row>
    <row r="60" spans="1:4" x14ac:dyDescent="0.2">
      <c r="A60">
        <v>2</v>
      </c>
      <c r="B60" t="s">
        <v>17</v>
      </c>
      <c r="C60">
        <v>5</v>
      </c>
      <c r="D60">
        <f>IF(C60="",SUMIFS(Ave_Age,Pclass_Age,A60,Sex_Age,B60),C60)</f>
        <v>5</v>
      </c>
    </row>
    <row r="61" spans="1:4" x14ac:dyDescent="0.2">
      <c r="A61">
        <v>3</v>
      </c>
      <c r="B61" t="s">
        <v>13</v>
      </c>
      <c r="C61">
        <v>11</v>
      </c>
      <c r="D61">
        <f>IF(C61="",SUMIFS(Ave_Age,Pclass_Age,A61,Sex_Age,B61),C61)</f>
        <v>11</v>
      </c>
    </row>
    <row r="62" spans="1:4" x14ac:dyDescent="0.2">
      <c r="A62">
        <v>3</v>
      </c>
      <c r="B62" t="s">
        <v>13</v>
      </c>
      <c r="C62">
        <v>22</v>
      </c>
      <c r="D62">
        <f>IF(C62="",SUMIFS(Ave_Age,Pclass_Age,A62,Sex_Age,B62),C62)</f>
        <v>22</v>
      </c>
    </row>
    <row r="63" spans="1:4" x14ac:dyDescent="0.2">
      <c r="A63">
        <v>1</v>
      </c>
      <c r="B63" t="s">
        <v>17</v>
      </c>
      <c r="C63">
        <v>38</v>
      </c>
      <c r="D63">
        <f>IF(C63="",SUMIFS(Ave_Age,Pclass_Age,A63,Sex_Age,B63),C63)</f>
        <v>38</v>
      </c>
    </row>
    <row r="64" spans="1:4" x14ac:dyDescent="0.2">
      <c r="A64">
        <v>1</v>
      </c>
      <c r="B64" t="s">
        <v>13</v>
      </c>
      <c r="C64">
        <v>45</v>
      </c>
      <c r="D64">
        <f>IF(C64="",SUMIFS(Ave_Age,Pclass_Age,A64,Sex_Age,B64),C64)</f>
        <v>45</v>
      </c>
    </row>
    <row r="65" spans="1:4" x14ac:dyDescent="0.2">
      <c r="A65">
        <v>3</v>
      </c>
      <c r="B65" t="s">
        <v>13</v>
      </c>
      <c r="C65">
        <v>4</v>
      </c>
      <c r="D65">
        <f>IF(C65="",SUMIFS(Ave_Age,Pclass_Age,A65,Sex_Age,B65),C65)</f>
        <v>4</v>
      </c>
    </row>
    <row r="66" spans="1:4" x14ac:dyDescent="0.2">
      <c r="A66">
        <v>1</v>
      </c>
      <c r="B66" t="s">
        <v>13</v>
      </c>
      <c r="D66">
        <f>IF(C66="",SUMIFS(Ave_Age,Pclass_Age,A66,Sex_Age,B66),C66)</f>
        <v>41.029271523178807</v>
      </c>
    </row>
    <row r="67" spans="1:4" x14ac:dyDescent="0.2">
      <c r="A67">
        <v>3</v>
      </c>
      <c r="B67" t="s">
        <v>13</v>
      </c>
      <c r="D67">
        <f>IF(C67="",SUMIFS(Ave_Age,Pclass_Age,A67,Sex_Age,B67),C67)</f>
        <v>25.962263610315187</v>
      </c>
    </row>
    <row r="68" spans="1:4" x14ac:dyDescent="0.2">
      <c r="A68">
        <v>2</v>
      </c>
      <c r="B68" t="s">
        <v>17</v>
      </c>
      <c r="C68">
        <v>29</v>
      </c>
      <c r="D68">
        <f>IF(C68="",SUMIFS(Ave_Age,Pclass_Age,A68,Sex_Age,B68),C68)</f>
        <v>29</v>
      </c>
    </row>
    <row r="69" spans="1:4" x14ac:dyDescent="0.2">
      <c r="A69">
        <v>3</v>
      </c>
      <c r="B69" t="s">
        <v>13</v>
      </c>
      <c r="C69">
        <v>19</v>
      </c>
      <c r="D69">
        <f>IF(C69="",SUMIFS(Ave_Age,Pclass_Age,A69,Sex_Age,B69),C69)</f>
        <v>19</v>
      </c>
    </row>
    <row r="70" spans="1:4" x14ac:dyDescent="0.2">
      <c r="A70">
        <v>3</v>
      </c>
      <c r="B70" t="s">
        <v>17</v>
      </c>
      <c r="C70">
        <v>17</v>
      </c>
      <c r="D70">
        <f>IF(C70="",SUMIFS(Ave_Age,Pclass_Age,A70,Sex_Age,B70),C70)</f>
        <v>17</v>
      </c>
    </row>
    <row r="71" spans="1:4" x14ac:dyDescent="0.2">
      <c r="A71">
        <v>3</v>
      </c>
      <c r="B71" t="s">
        <v>13</v>
      </c>
      <c r="C71">
        <v>26</v>
      </c>
      <c r="D71">
        <f>IF(C71="",SUMIFS(Ave_Age,Pclass_Age,A71,Sex_Age,B71),C71)</f>
        <v>26</v>
      </c>
    </row>
    <row r="72" spans="1:4" x14ac:dyDescent="0.2">
      <c r="A72">
        <v>2</v>
      </c>
      <c r="B72" t="s">
        <v>13</v>
      </c>
      <c r="C72">
        <v>32</v>
      </c>
      <c r="D72">
        <f>IF(C72="",SUMIFS(Ave_Age,Pclass_Age,A72,Sex_Age,B72),C72)</f>
        <v>32</v>
      </c>
    </row>
    <row r="73" spans="1:4" x14ac:dyDescent="0.2">
      <c r="A73">
        <v>3</v>
      </c>
      <c r="B73" t="s">
        <v>17</v>
      </c>
      <c r="C73">
        <v>16</v>
      </c>
      <c r="D73">
        <f>IF(C73="",SUMIFS(Ave_Age,Pclass_Age,A73,Sex_Age,B73),C73)</f>
        <v>16</v>
      </c>
    </row>
    <row r="74" spans="1:4" x14ac:dyDescent="0.2">
      <c r="A74">
        <v>2</v>
      </c>
      <c r="B74" t="s">
        <v>13</v>
      </c>
      <c r="C74">
        <v>21</v>
      </c>
      <c r="D74">
        <f>IF(C74="",SUMIFS(Ave_Age,Pclass_Age,A74,Sex_Age,B74),C74)</f>
        <v>21</v>
      </c>
    </row>
    <row r="75" spans="1:4" x14ac:dyDescent="0.2">
      <c r="A75">
        <v>3</v>
      </c>
      <c r="B75" t="s">
        <v>13</v>
      </c>
      <c r="C75">
        <v>26</v>
      </c>
      <c r="D75">
        <f>IF(C75="",SUMIFS(Ave_Age,Pclass_Age,A75,Sex_Age,B75),C75)</f>
        <v>26</v>
      </c>
    </row>
    <row r="76" spans="1:4" x14ac:dyDescent="0.2">
      <c r="A76">
        <v>3</v>
      </c>
      <c r="B76" t="s">
        <v>13</v>
      </c>
      <c r="C76">
        <v>32</v>
      </c>
      <c r="D76">
        <f>IF(C76="",SUMIFS(Ave_Age,Pclass_Age,A76,Sex_Age,B76),C76)</f>
        <v>32</v>
      </c>
    </row>
    <row r="77" spans="1:4" x14ac:dyDescent="0.2">
      <c r="A77">
        <v>3</v>
      </c>
      <c r="B77" t="s">
        <v>13</v>
      </c>
      <c r="C77">
        <v>25</v>
      </c>
      <c r="D77">
        <f>IF(C77="",SUMIFS(Ave_Age,Pclass_Age,A77,Sex_Age,B77),C77)</f>
        <v>25</v>
      </c>
    </row>
    <row r="78" spans="1:4" x14ac:dyDescent="0.2">
      <c r="A78">
        <v>3</v>
      </c>
      <c r="B78" t="s">
        <v>13</v>
      </c>
      <c r="D78">
        <f>IF(C78="",SUMIFS(Ave_Age,Pclass_Age,A78,Sex_Age,B78),C78)</f>
        <v>25.962263610315187</v>
      </c>
    </row>
    <row r="79" spans="1:4" x14ac:dyDescent="0.2">
      <c r="A79">
        <v>3</v>
      </c>
      <c r="B79" t="s">
        <v>13</v>
      </c>
      <c r="D79">
        <f>IF(C79="",SUMIFS(Ave_Age,Pclass_Age,A79,Sex_Age,B79),C79)</f>
        <v>25.962263610315187</v>
      </c>
    </row>
    <row r="80" spans="1:4" x14ac:dyDescent="0.2">
      <c r="A80">
        <v>2</v>
      </c>
      <c r="B80" t="s">
        <v>13</v>
      </c>
      <c r="C80">
        <v>0.83</v>
      </c>
      <c r="D80">
        <f>IF(C80="",SUMIFS(Ave_Age,Pclass_Age,A80,Sex_Age,B80),C80)</f>
        <v>0.83</v>
      </c>
    </row>
    <row r="81" spans="1:4" x14ac:dyDescent="0.2">
      <c r="A81">
        <v>3</v>
      </c>
      <c r="B81" t="s">
        <v>17</v>
      </c>
      <c r="C81">
        <v>30</v>
      </c>
      <c r="D81">
        <f>IF(C81="",SUMIFS(Ave_Age,Pclass_Age,A81,Sex_Age,B81),C81)</f>
        <v>30</v>
      </c>
    </row>
    <row r="82" spans="1:4" x14ac:dyDescent="0.2">
      <c r="A82">
        <v>3</v>
      </c>
      <c r="B82" t="s">
        <v>13</v>
      </c>
      <c r="C82">
        <v>22</v>
      </c>
      <c r="D82">
        <f>IF(C82="",SUMIFS(Ave_Age,Pclass_Age,A82,Sex_Age,B82),C82)</f>
        <v>22</v>
      </c>
    </row>
    <row r="83" spans="1:4" x14ac:dyDescent="0.2">
      <c r="A83">
        <v>3</v>
      </c>
      <c r="B83" t="s">
        <v>13</v>
      </c>
      <c r="C83">
        <v>29</v>
      </c>
      <c r="D83">
        <f>IF(C83="",SUMIFS(Ave_Age,Pclass_Age,A83,Sex_Age,B83),C83)</f>
        <v>29</v>
      </c>
    </row>
    <row r="84" spans="1:4" x14ac:dyDescent="0.2">
      <c r="A84">
        <v>3</v>
      </c>
      <c r="B84" t="s">
        <v>17</v>
      </c>
      <c r="D84">
        <f>IF(C84="",SUMIFS(Ave_Age,Pclass_Age,A84,Sex_Age,B84),C84)</f>
        <v>22.185328947368422</v>
      </c>
    </row>
    <row r="85" spans="1:4" x14ac:dyDescent="0.2">
      <c r="A85">
        <v>1</v>
      </c>
      <c r="B85" t="s">
        <v>13</v>
      </c>
      <c r="C85">
        <v>28</v>
      </c>
      <c r="D85">
        <f>IF(C85="",SUMIFS(Ave_Age,Pclass_Age,A85,Sex_Age,B85),C85)</f>
        <v>28</v>
      </c>
    </row>
    <row r="86" spans="1:4" x14ac:dyDescent="0.2">
      <c r="A86">
        <v>2</v>
      </c>
      <c r="B86" t="s">
        <v>17</v>
      </c>
      <c r="C86">
        <v>17</v>
      </c>
      <c r="D86">
        <f>IF(C86="",SUMIFS(Ave_Age,Pclass_Age,A86,Sex_Age,B86),C86)</f>
        <v>17</v>
      </c>
    </row>
    <row r="87" spans="1:4" x14ac:dyDescent="0.2">
      <c r="A87">
        <v>3</v>
      </c>
      <c r="B87" t="s">
        <v>17</v>
      </c>
      <c r="C87">
        <v>33</v>
      </c>
      <c r="D87">
        <f>IF(C87="",SUMIFS(Ave_Age,Pclass_Age,A87,Sex_Age,B87),C87)</f>
        <v>33</v>
      </c>
    </row>
    <row r="88" spans="1:4" x14ac:dyDescent="0.2">
      <c r="A88">
        <v>3</v>
      </c>
      <c r="B88" t="s">
        <v>13</v>
      </c>
      <c r="C88">
        <v>16</v>
      </c>
      <c r="D88">
        <f>IF(C88="",SUMIFS(Ave_Age,Pclass_Age,A88,Sex_Age,B88),C88)</f>
        <v>16</v>
      </c>
    </row>
    <row r="89" spans="1:4" x14ac:dyDescent="0.2">
      <c r="A89">
        <v>3</v>
      </c>
      <c r="B89" t="s">
        <v>13</v>
      </c>
      <c r="D89">
        <f>IF(C89="",SUMIFS(Ave_Age,Pclass_Age,A89,Sex_Age,B89),C89)</f>
        <v>25.962263610315187</v>
      </c>
    </row>
    <row r="90" spans="1:4" x14ac:dyDescent="0.2">
      <c r="A90">
        <v>1</v>
      </c>
      <c r="B90" t="s">
        <v>17</v>
      </c>
      <c r="C90">
        <v>23</v>
      </c>
      <c r="D90">
        <f>IF(C90="",SUMIFS(Ave_Age,Pclass_Age,A90,Sex_Age,B90),C90)</f>
        <v>23</v>
      </c>
    </row>
    <row r="91" spans="1:4" x14ac:dyDescent="0.2">
      <c r="A91">
        <v>3</v>
      </c>
      <c r="B91" t="s">
        <v>13</v>
      </c>
      <c r="C91">
        <v>24</v>
      </c>
      <c r="D91">
        <f>IF(C91="",SUMIFS(Ave_Age,Pclass_Age,A91,Sex_Age,B91),C91)</f>
        <v>24</v>
      </c>
    </row>
    <row r="92" spans="1:4" x14ac:dyDescent="0.2">
      <c r="A92">
        <v>3</v>
      </c>
      <c r="B92" t="s">
        <v>13</v>
      </c>
      <c r="C92">
        <v>29</v>
      </c>
      <c r="D92">
        <f>IF(C92="",SUMIFS(Ave_Age,Pclass_Age,A92,Sex_Age,B92),C92)</f>
        <v>29</v>
      </c>
    </row>
    <row r="93" spans="1:4" x14ac:dyDescent="0.2">
      <c r="A93">
        <v>3</v>
      </c>
      <c r="B93" t="s">
        <v>13</v>
      </c>
      <c r="C93">
        <v>20</v>
      </c>
      <c r="D93">
        <f>IF(C93="",SUMIFS(Ave_Age,Pclass_Age,A93,Sex_Age,B93),C93)</f>
        <v>20</v>
      </c>
    </row>
    <row r="94" spans="1:4" x14ac:dyDescent="0.2">
      <c r="A94">
        <v>1</v>
      </c>
      <c r="B94" t="s">
        <v>13</v>
      </c>
      <c r="C94">
        <v>46</v>
      </c>
      <c r="D94">
        <f>IF(C94="",SUMIFS(Ave_Age,Pclass_Age,A94,Sex_Age,B94),C94)</f>
        <v>46</v>
      </c>
    </row>
    <row r="95" spans="1:4" x14ac:dyDescent="0.2">
      <c r="A95">
        <v>3</v>
      </c>
      <c r="B95" t="s">
        <v>13</v>
      </c>
      <c r="C95">
        <v>26</v>
      </c>
      <c r="D95">
        <f>IF(C95="",SUMIFS(Ave_Age,Pclass_Age,A95,Sex_Age,B95),C95)</f>
        <v>26</v>
      </c>
    </row>
    <row r="96" spans="1:4" x14ac:dyDescent="0.2">
      <c r="A96">
        <v>3</v>
      </c>
      <c r="B96" t="s">
        <v>13</v>
      </c>
      <c r="C96">
        <v>59</v>
      </c>
      <c r="D96">
        <f>IF(C96="",SUMIFS(Ave_Age,Pclass_Age,A96,Sex_Age,B96),C96)</f>
        <v>59</v>
      </c>
    </row>
    <row r="97" spans="1:4" x14ac:dyDescent="0.2">
      <c r="A97">
        <v>3</v>
      </c>
      <c r="B97" t="s">
        <v>13</v>
      </c>
      <c r="D97">
        <f>IF(C97="",SUMIFS(Ave_Age,Pclass_Age,A97,Sex_Age,B97),C97)</f>
        <v>25.962263610315187</v>
      </c>
    </row>
    <row r="98" spans="1:4" x14ac:dyDescent="0.2">
      <c r="A98">
        <v>1</v>
      </c>
      <c r="B98" t="s">
        <v>13</v>
      </c>
      <c r="C98">
        <v>71</v>
      </c>
      <c r="D98">
        <f>IF(C98="",SUMIFS(Ave_Age,Pclass_Age,A98,Sex_Age,B98),C98)</f>
        <v>71</v>
      </c>
    </row>
    <row r="99" spans="1:4" x14ac:dyDescent="0.2">
      <c r="A99">
        <v>1</v>
      </c>
      <c r="B99" t="s">
        <v>13</v>
      </c>
      <c r="C99">
        <v>23</v>
      </c>
      <c r="D99">
        <f>IF(C99="",SUMIFS(Ave_Age,Pclass_Age,A99,Sex_Age,B99),C99)</f>
        <v>23</v>
      </c>
    </row>
    <row r="100" spans="1:4" x14ac:dyDescent="0.2">
      <c r="A100">
        <v>2</v>
      </c>
      <c r="B100" t="s">
        <v>17</v>
      </c>
      <c r="C100">
        <v>34</v>
      </c>
      <c r="D100">
        <f>IF(C100="",SUMIFS(Ave_Age,Pclass_Age,A100,Sex_Age,B100),C100)</f>
        <v>34</v>
      </c>
    </row>
    <row r="101" spans="1:4" x14ac:dyDescent="0.2">
      <c r="A101">
        <v>2</v>
      </c>
      <c r="B101" t="s">
        <v>13</v>
      </c>
      <c r="C101">
        <v>34</v>
      </c>
      <c r="D101">
        <f>IF(C101="",SUMIFS(Ave_Age,Pclass_Age,A101,Sex_Age,B101),C101)</f>
        <v>34</v>
      </c>
    </row>
    <row r="102" spans="1:4" x14ac:dyDescent="0.2">
      <c r="A102">
        <v>3</v>
      </c>
      <c r="B102" t="s">
        <v>17</v>
      </c>
      <c r="C102">
        <v>28</v>
      </c>
      <c r="D102">
        <f>IF(C102="",SUMIFS(Ave_Age,Pclass_Age,A102,Sex_Age,B102),C102)</f>
        <v>28</v>
      </c>
    </row>
    <row r="103" spans="1:4" x14ac:dyDescent="0.2">
      <c r="A103">
        <v>3</v>
      </c>
      <c r="B103" t="s">
        <v>13</v>
      </c>
      <c r="D103">
        <f>IF(C103="",SUMIFS(Ave_Age,Pclass_Age,A103,Sex_Age,B103),C103)</f>
        <v>25.962263610315187</v>
      </c>
    </row>
    <row r="104" spans="1:4" x14ac:dyDescent="0.2">
      <c r="A104">
        <v>1</v>
      </c>
      <c r="B104" t="s">
        <v>13</v>
      </c>
      <c r="C104">
        <v>21</v>
      </c>
      <c r="D104">
        <f>IF(C104="",SUMIFS(Ave_Age,Pclass_Age,A104,Sex_Age,B104),C104)</f>
        <v>21</v>
      </c>
    </row>
    <row r="105" spans="1:4" x14ac:dyDescent="0.2">
      <c r="A105">
        <v>3</v>
      </c>
      <c r="B105" t="s">
        <v>13</v>
      </c>
      <c r="C105">
        <v>33</v>
      </c>
      <c r="D105">
        <f>IF(C105="",SUMIFS(Ave_Age,Pclass_Age,A105,Sex_Age,B105),C105)</f>
        <v>33</v>
      </c>
    </row>
    <row r="106" spans="1:4" x14ac:dyDescent="0.2">
      <c r="A106">
        <v>3</v>
      </c>
      <c r="B106" t="s">
        <v>13</v>
      </c>
      <c r="C106">
        <v>37</v>
      </c>
      <c r="D106">
        <f>IF(C106="",SUMIFS(Ave_Age,Pclass_Age,A106,Sex_Age,B106),C106)</f>
        <v>37</v>
      </c>
    </row>
    <row r="107" spans="1:4" x14ac:dyDescent="0.2">
      <c r="A107">
        <v>3</v>
      </c>
      <c r="B107" t="s">
        <v>13</v>
      </c>
      <c r="C107">
        <v>28</v>
      </c>
      <c r="D107">
        <f>IF(C107="",SUMIFS(Ave_Age,Pclass_Age,A107,Sex_Age,B107),C107)</f>
        <v>28</v>
      </c>
    </row>
    <row r="108" spans="1:4" x14ac:dyDescent="0.2">
      <c r="A108">
        <v>3</v>
      </c>
      <c r="B108" t="s">
        <v>17</v>
      </c>
      <c r="C108">
        <v>21</v>
      </c>
      <c r="D108">
        <f>IF(C108="",SUMIFS(Ave_Age,Pclass_Age,A108,Sex_Age,B108),C108)</f>
        <v>21</v>
      </c>
    </row>
    <row r="109" spans="1:4" x14ac:dyDescent="0.2">
      <c r="A109">
        <v>3</v>
      </c>
      <c r="B109" t="s">
        <v>13</v>
      </c>
      <c r="D109">
        <f>IF(C109="",SUMIFS(Ave_Age,Pclass_Age,A109,Sex_Age,B109),C109)</f>
        <v>25.962263610315187</v>
      </c>
    </row>
    <row r="110" spans="1:4" x14ac:dyDescent="0.2">
      <c r="A110">
        <v>3</v>
      </c>
      <c r="B110" t="s">
        <v>13</v>
      </c>
      <c r="C110">
        <v>38</v>
      </c>
      <c r="D110">
        <f>IF(C110="",SUMIFS(Ave_Age,Pclass_Age,A110,Sex_Age,B110),C110)</f>
        <v>38</v>
      </c>
    </row>
    <row r="111" spans="1:4" x14ac:dyDescent="0.2">
      <c r="A111">
        <v>3</v>
      </c>
      <c r="B111" t="s">
        <v>17</v>
      </c>
      <c r="D111">
        <f>IF(C111="",SUMIFS(Ave_Age,Pclass_Age,A111,Sex_Age,B111),C111)</f>
        <v>22.185328947368422</v>
      </c>
    </row>
    <row r="112" spans="1:4" x14ac:dyDescent="0.2">
      <c r="A112">
        <v>1</v>
      </c>
      <c r="B112" t="s">
        <v>13</v>
      </c>
      <c r="C112">
        <v>47</v>
      </c>
      <c r="D112">
        <f>IF(C112="",SUMIFS(Ave_Age,Pclass_Age,A112,Sex_Age,B112),C112)</f>
        <v>47</v>
      </c>
    </row>
    <row r="113" spans="1:4" x14ac:dyDescent="0.2">
      <c r="A113">
        <v>3</v>
      </c>
      <c r="B113" t="s">
        <v>17</v>
      </c>
      <c r="C113">
        <v>14.5</v>
      </c>
      <c r="D113">
        <f>IF(C113="",SUMIFS(Ave_Age,Pclass_Age,A113,Sex_Age,B113),C113)</f>
        <v>14.5</v>
      </c>
    </row>
    <row r="114" spans="1:4" x14ac:dyDescent="0.2">
      <c r="A114">
        <v>3</v>
      </c>
      <c r="B114" t="s">
        <v>13</v>
      </c>
      <c r="C114">
        <v>22</v>
      </c>
      <c r="D114">
        <f>IF(C114="",SUMIFS(Ave_Age,Pclass_Age,A114,Sex_Age,B114),C114)</f>
        <v>22</v>
      </c>
    </row>
    <row r="115" spans="1:4" x14ac:dyDescent="0.2">
      <c r="A115">
        <v>3</v>
      </c>
      <c r="B115" t="s">
        <v>17</v>
      </c>
      <c r="C115">
        <v>20</v>
      </c>
      <c r="D115">
        <f>IF(C115="",SUMIFS(Ave_Age,Pclass_Age,A115,Sex_Age,B115),C115)</f>
        <v>20</v>
      </c>
    </row>
    <row r="116" spans="1:4" x14ac:dyDescent="0.2">
      <c r="A116">
        <v>3</v>
      </c>
      <c r="B116" t="s">
        <v>17</v>
      </c>
      <c r="C116">
        <v>17</v>
      </c>
      <c r="D116">
        <f>IF(C116="",SUMIFS(Ave_Age,Pclass_Age,A116,Sex_Age,B116),C116)</f>
        <v>17</v>
      </c>
    </row>
    <row r="117" spans="1:4" x14ac:dyDescent="0.2">
      <c r="A117">
        <v>3</v>
      </c>
      <c r="B117" t="s">
        <v>13</v>
      </c>
      <c r="C117">
        <v>21</v>
      </c>
      <c r="D117">
        <f>IF(C117="",SUMIFS(Ave_Age,Pclass_Age,A117,Sex_Age,B117),C117)</f>
        <v>21</v>
      </c>
    </row>
    <row r="118" spans="1:4" x14ac:dyDescent="0.2">
      <c r="A118">
        <v>3</v>
      </c>
      <c r="B118" t="s">
        <v>13</v>
      </c>
      <c r="C118">
        <v>70.5</v>
      </c>
      <c r="D118">
        <f>IF(C118="",SUMIFS(Ave_Age,Pclass_Age,A118,Sex_Age,B118),C118)</f>
        <v>70.5</v>
      </c>
    </row>
    <row r="119" spans="1:4" x14ac:dyDescent="0.2">
      <c r="A119">
        <v>2</v>
      </c>
      <c r="B119" t="s">
        <v>13</v>
      </c>
      <c r="C119">
        <v>29</v>
      </c>
      <c r="D119">
        <f>IF(C119="",SUMIFS(Ave_Age,Pclass_Age,A119,Sex_Age,B119),C119)</f>
        <v>29</v>
      </c>
    </row>
    <row r="120" spans="1:4" x14ac:dyDescent="0.2">
      <c r="A120">
        <v>1</v>
      </c>
      <c r="B120" t="s">
        <v>13</v>
      </c>
      <c r="C120">
        <v>24</v>
      </c>
      <c r="D120">
        <f>IF(C120="",SUMIFS(Ave_Age,Pclass_Age,A120,Sex_Age,B120),C120)</f>
        <v>24</v>
      </c>
    </row>
    <row r="121" spans="1:4" x14ac:dyDescent="0.2">
      <c r="A121">
        <v>3</v>
      </c>
      <c r="B121" t="s">
        <v>17</v>
      </c>
      <c r="C121">
        <v>2</v>
      </c>
      <c r="D121">
        <f>IF(C121="",SUMIFS(Ave_Age,Pclass_Age,A121,Sex_Age,B121),C121)</f>
        <v>2</v>
      </c>
    </row>
    <row r="122" spans="1:4" x14ac:dyDescent="0.2">
      <c r="A122">
        <v>2</v>
      </c>
      <c r="B122" t="s">
        <v>13</v>
      </c>
      <c r="C122">
        <v>21</v>
      </c>
      <c r="D122">
        <f>IF(C122="",SUMIFS(Ave_Age,Pclass_Age,A122,Sex_Age,B122),C122)</f>
        <v>21</v>
      </c>
    </row>
    <row r="123" spans="1:4" x14ac:dyDescent="0.2">
      <c r="A123">
        <v>3</v>
      </c>
      <c r="B123" t="s">
        <v>13</v>
      </c>
      <c r="D123">
        <f>IF(C123="",SUMIFS(Ave_Age,Pclass_Age,A123,Sex_Age,B123),C123)</f>
        <v>25.962263610315187</v>
      </c>
    </row>
    <row r="124" spans="1:4" x14ac:dyDescent="0.2">
      <c r="A124">
        <v>2</v>
      </c>
      <c r="B124" t="s">
        <v>13</v>
      </c>
      <c r="C124">
        <v>32.5</v>
      </c>
      <c r="D124">
        <f>IF(C124="",SUMIFS(Ave_Age,Pclass_Age,A124,Sex_Age,B124),C124)</f>
        <v>32.5</v>
      </c>
    </row>
    <row r="125" spans="1:4" x14ac:dyDescent="0.2">
      <c r="A125">
        <v>2</v>
      </c>
      <c r="B125" t="s">
        <v>17</v>
      </c>
      <c r="C125">
        <v>32.5</v>
      </c>
      <c r="D125">
        <f>IF(C125="",SUMIFS(Ave_Age,Pclass_Age,A125,Sex_Age,B125),C125)</f>
        <v>32.5</v>
      </c>
    </row>
    <row r="126" spans="1:4" x14ac:dyDescent="0.2">
      <c r="A126">
        <v>1</v>
      </c>
      <c r="B126" t="s">
        <v>13</v>
      </c>
      <c r="C126">
        <v>54</v>
      </c>
      <c r="D126">
        <f>IF(C126="",SUMIFS(Ave_Age,Pclass_Age,A126,Sex_Age,B126),C126)</f>
        <v>54</v>
      </c>
    </row>
    <row r="127" spans="1:4" x14ac:dyDescent="0.2">
      <c r="A127">
        <v>3</v>
      </c>
      <c r="B127" t="s">
        <v>13</v>
      </c>
      <c r="C127">
        <v>12</v>
      </c>
      <c r="D127">
        <f>IF(C127="",SUMIFS(Ave_Age,Pclass_Age,A127,Sex_Age,B127),C127)</f>
        <v>12</v>
      </c>
    </row>
    <row r="128" spans="1:4" x14ac:dyDescent="0.2">
      <c r="A128">
        <v>3</v>
      </c>
      <c r="B128" t="s">
        <v>13</v>
      </c>
      <c r="D128">
        <f>IF(C128="",SUMIFS(Ave_Age,Pclass_Age,A128,Sex_Age,B128),C128)</f>
        <v>25.962263610315187</v>
      </c>
    </row>
    <row r="129" spans="1:4" x14ac:dyDescent="0.2">
      <c r="A129">
        <v>3</v>
      </c>
      <c r="B129" t="s">
        <v>13</v>
      </c>
      <c r="C129">
        <v>24</v>
      </c>
      <c r="D129">
        <f>IF(C129="",SUMIFS(Ave_Age,Pclass_Age,A129,Sex_Age,B129),C129)</f>
        <v>24</v>
      </c>
    </row>
    <row r="130" spans="1:4" x14ac:dyDescent="0.2">
      <c r="A130">
        <v>3</v>
      </c>
      <c r="B130" t="s">
        <v>17</v>
      </c>
      <c r="D130">
        <f>IF(C130="",SUMIFS(Ave_Age,Pclass_Age,A130,Sex_Age,B130),C130)</f>
        <v>22.185328947368422</v>
      </c>
    </row>
    <row r="131" spans="1:4" x14ac:dyDescent="0.2">
      <c r="A131">
        <v>3</v>
      </c>
      <c r="B131" t="s">
        <v>13</v>
      </c>
      <c r="C131">
        <v>45</v>
      </c>
      <c r="D131">
        <f>IF(C131="",SUMIFS(Ave_Age,Pclass_Age,A131,Sex_Age,B131),C131)</f>
        <v>45</v>
      </c>
    </row>
    <row r="132" spans="1:4" x14ac:dyDescent="0.2">
      <c r="A132">
        <v>3</v>
      </c>
      <c r="B132" t="s">
        <v>13</v>
      </c>
      <c r="C132">
        <v>33</v>
      </c>
      <c r="D132">
        <f>IF(C132="",SUMIFS(Ave_Age,Pclass_Age,A132,Sex_Age,B132),C132)</f>
        <v>33</v>
      </c>
    </row>
    <row r="133" spans="1:4" x14ac:dyDescent="0.2">
      <c r="A133">
        <v>3</v>
      </c>
      <c r="B133" t="s">
        <v>13</v>
      </c>
      <c r="C133">
        <v>20</v>
      </c>
      <c r="D133">
        <f>IF(C133="",SUMIFS(Ave_Age,Pclass_Age,A133,Sex_Age,B133),C133)</f>
        <v>20</v>
      </c>
    </row>
    <row r="134" spans="1:4" x14ac:dyDescent="0.2">
      <c r="A134">
        <v>3</v>
      </c>
      <c r="B134" t="s">
        <v>17</v>
      </c>
      <c r="C134">
        <v>47</v>
      </c>
      <c r="D134">
        <f>IF(C134="",SUMIFS(Ave_Age,Pclass_Age,A134,Sex_Age,B134),C134)</f>
        <v>47</v>
      </c>
    </row>
    <row r="135" spans="1:4" x14ac:dyDescent="0.2">
      <c r="A135">
        <v>2</v>
      </c>
      <c r="B135" t="s">
        <v>17</v>
      </c>
      <c r="C135">
        <v>29</v>
      </c>
      <c r="D135">
        <f>IF(C135="",SUMIFS(Ave_Age,Pclass_Age,A135,Sex_Age,B135),C135)</f>
        <v>29</v>
      </c>
    </row>
    <row r="136" spans="1:4" x14ac:dyDescent="0.2">
      <c r="A136">
        <v>2</v>
      </c>
      <c r="B136" t="s">
        <v>13</v>
      </c>
      <c r="C136">
        <v>25</v>
      </c>
      <c r="D136">
        <f>IF(C136="",SUMIFS(Ave_Age,Pclass_Age,A136,Sex_Age,B136),C136)</f>
        <v>25</v>
      </c>
    </row>
    <row r="137" spans="1:4" x14ac:dyDescent="0.2">
      <c r="A137">
        <v>2</v>
      </c>
      <c r="B137" t="s">
        <v>13</v>
      </c>
      <c r="C137">
        <v>23</v>
      </c>
      <c r="D137">
        <f>IF(C137="",SUMIFS(Ave_Age,Pclass_Age,A137,Sex_Age,B137),C137)</f>
        <v>23</v>
      </c>
    </row>
    <row r="138" spans="1:4" x14ac:dyDescent="0.2">
      <c r="A138">
        <v>1</v>
      </c>
      <c r="B138" t="s">
        <v>17</v>
      </c>
      <c r="C138">
        <v>19</v>
      </c>
      <c r="D138">
        <f>IF(C138="",SUMIFS(Ave_Age,Pclass_Age,A138,Sex_Age,B138),C138)</f>
        <v>19</v>
      </c>
    </row>
    <row r="139" spans="1:4" x14ac:dyDescent="0.2">
      <c r="A139">
        <v>1</v>
      </c>
      <c r="B139" t="s">
        <v>13</v>
      </c>
      <c r="C139">
        <v>37</v>
      </c>
      <c r="D139">
        <f>IF(C139="",SUMIFS(Ave_Age,Pclass_Age,A139,Sex_Age,B139),C139)</f>
        <v>37</v>
      </c>
    </row>
    <row r="140" spans="1:4" x14ac:dyDescent="0.2">
      <c r="A140">
        <v>3</v>
      </c>
      <c r="B140" t="s">
        <v>13</v>
      </c>
      <c r="C140">
        <v>16</v>
      </c>
      <c r="D140">
        <f>IF(C140="",SUMIFS(Ave_Age,Pclass_Age,A140,Sex_Age,B140),C140)</f>
        <v>16</v>
      </c>
    </row>
    <row r="141" spans="1:4" x14ac:dyDescent="0.2">
      <c r="A141">
        <v>1</v>
      </c>
      <c r="B141" t="s">
        <v>13</v>
      </c>
      <c r="C141">
        <v>24</v>
      </c>
      <c r="D141">
        <f>IF(C141="",SUMIFS(Ave_Age,Pclass_Age,A141,Sex_Age,B141),C141)</f>
        <v>24</v>
      </c>
    </row>
    <row r="142" spans="1:4" x14ac:dyDescent="0.2">
      <c r="A142">
        <v>3</v>
      </c>
      <c r="B142" t="s">
        <v>17</v>
      </c>
      <c r="D142">
        <f>IF(C142="",SUMIFS(Ave_Age,Pclass_Age,A142,Sex_Age,B142),C142)</f>
        <v>22.185328947368422</v>
      </c>
    </row>
    <row r="143" spans="1:4" x14ac:dyDescent="0.2">
      <c r="A143">
        <v>3</v>
      </c>
      <c r="B143" t="s">
        <v>17</v>
      </c>
      <c r="C143">
        <v>22</v>
      </c>
      <c r="D143">
        <f>IF(C143="",SUMIFS(Ave_Age,Pclass_Age,A143,Sex_Age,B143),C143)</f>
        <v>22</v>
      </c>
    </row>
    <row r="144" spans="1:4" x14ac:dyDescent="0.2">
      <c r="A144">
        <v>3</v>
      </c>
      <c r="B144" t="s">
        <v>17</v>
      </c>
      <c r="C144">
        <v>24</v>
      </c>
      <c r="D144">
        <f>IF(C144="",SUMIFS(Ave_Age,Pclass_Age,A144,Sex_Age,B144),C144)</f>
        <v>24</v>
      </c>
    </row>
    <row r="145" spans="1:4" x14ac:dyDescent="0.2">
      <c r="A145">
        <v>3</v>
      </c>
      <c r="B145" t="s">
        <v>13</v>
      </c>
      <c r="C145">
        <v>19</v>
      </c>
      <c r="D145">
        <f>IF(C145="",SUMIFS(Ave_Age,Pclass_Age,A145,Sex_Age,B145),C145)</f>
        <v>19</v>
      </c>
    </row>
    <row r="146" spans="1:4" x14ac:dyDescent="0.2">
      <c r="A146">
        <v>2</v>
      </c>
      <c r="B146" t="s">
        <v>13</v>
      </c>
      <c r="C146">
        <v>18</v>
      </c>
      <c r="D146">
        <f>IF(C146="",SUMIFS(Ave_Age,Pclass_Age,A146,Sex_Age,B146),C146)</f>
        <v>18</v>
      </c>
    </row>
    <row r="147" spans="1:4" x14ac:dyDescent="0.2">
      <c r="A147">
        <v>2</v>
      </c>
      <c r="B147" t="s">
        <v>13</v>
      </c>
      <c r="C147">
        <v>19</v>
      </c>
      <c r="D147">
        <f>IF(C147="",SUMIFS(Ave_Age,Pclass_Age,A147,Sex_Age,B147),C147)</f>
        <v>19</v>
      </c>
    </row>
    <row r="148" spans="1:4" x14ac:dyDescent="0.2">
      <c r="A148">
        <v>3</v>
      </c>
      <c r="B148" t="s">
        <v>13</v>
      </c>
      <c r="C148">
        <v>27</v>
      </c>
      <c r="D148">
        <f>IF(C148="",SUMIFS(Ave_Age,Pclass_Age,A148,Sex_Age,B148),C148)</f>
        <v>27</v>
      </c>
    </row>
    <row r="149" spans="1:4" x14ac:dyDescent="0.2">
      <c r="A149">
        <v>3</v>
      </c>
      <c r="B149" t="s">
        <v>17</v>
      </c>
      <c r="C149">
        <v>9</v>
      </c>
      <c r="D149">
        <f>IF(C149="",SUMIFS(Ave_Age,Pclass_Age,A149,Sex_Age,B149),C149)</f>
        <v>9</v>
      </c>
    </row>
    <row r="150" spans="1:4" x14ac:dyDescent="0.2">
      <c r="A150">
        <v>2</v>
      </c>
      <c r="B150" t="s">
        <v>13</v>
      </c>
      <c r="C150">
        <v>36.5</v>
      </c>
      <c r="D150">
        <f>IF(C150="",SUMIFS(Ave_Age,Pclass_Age,A150,Sex_Age,B150),C150)</f>
        <v>36.5</v>
      </c>
    </row>
    <row r="151" spans="1:4" x14ac:dyDescent="0.2">
      <c r="A151">
        <v>2</v>
      </c>
      <c r="B151" t="s">
        <v>13</v>
      </c>
      <c r="C151">
        <v>42</v>
      </c>
      <c r="D151">
        <f>IF(C151="",SUMIFS(Ave_Age,Pclass_Age,A151,Sex_Age,B151),C151)</f>
        <v>42</v>
      </c>
    </row>
    <row r="152" spans="1:4" x14ac:dyDescent="0.2">
      <c r="A152">
        <v>2</v>
      </c>
      <c r="B152" t="s">
        <v>13</v>
      </c>
      <c r="C152">
        <v>51</v>
      </c>
      <c r="D152">
        <f>IF(C152="",SUMIFS(Ave_Age,Pclass_Age,A152,Sex_Age,B152),C152)</f>
        <v>51</v>
      </c>
    </row>
    <row r="153" spans="1:4" x14ac:dyDescent="0.2">
      <c r="A153">
        <v>1</v>
      </c>
      <c r="B153" t="s">
        <v>17</v>
      </c>
      <c r="C153">
        <v>22</v>
      </c>
      <c r="D153">
        <f>IF(C153="",SUMIFS(Ave_Age,Pclass_Age,A153,Sex_Age,B153),C153)</f>
        <v>22</v>
      </c>
    </row>
    <row r="154" spans="1:4" x14ac:dyDescent="0.2">
      <c r="A154">
        <v>3</v>
      </c>
      <c r="B154" t="s">
        <v>13</v>
      </c>
      <c r="C154">
        <v>55.5</v>
      </c>
      <c r="D154">
        <f>IF(C154="",SUMIFS(Ave_Age,Pclass_Age,A154,Sex_Age,B154),C154)</f>
        <v>55.5</v>
      </c>
    </row>
    <row r="155" spans="1:4" x14ac:dyDescent="0.2">
      <c r="A155">
        <v>3</v>
      </c>
      <c r="B155" t="s">
        <v>13</v>
      </c>
      <c r="C155">
        <v>40.5</v>
      </c>
      <c r="D155">
        <f>IF(C155="",SUMIFS(Ave_Age,Pclass_Age,A155,Sex_Age,B155),C155)</f>
        <v>40.5</v>
      </c>
    </row>
    <row r="156" spans="1:4" x14ac:dyDescent="0.2">
      <c r="A156">
        <v>3</v>
      </c>
      <c r="B156" t="s">
        <v>13</v>
      </c>
      <c r="D156">
        <f>IF(C156="",SUMIFS(Ave_Age,Pclass_Age,A156,Sex_Age,B156),C156)</f>
        <v>25.962263610315187</v>
      </c>
    </row>
    <row r="157" spans="1:4" x14ac:dyDescent="0.2">
      <c r="A157">
        <v>1</v>
      </c>
      <c r="B157" t="s">
        <v>13</v>
      </c>
      <c r="C157">
        <v>51</v>
      </c>
      <c r="D157">
        <f>IF(C157="",SUMIFS(Ave_Age,Pclass_Age,A157,Sex_Age,B157),C157)</f>
        <v>51</v>
      </c>
    </row>
    <row r="158" spans="1:4" x14ac:dyDescent="0.2">
      <c r="A158">
        <v>3</v>
      </c>
      <c r="B158" t="s">
        <v>17</v>
      </c>
      <c r="C158">
        <v>16</v>
      </c>
      <c r="D158">
        <f>IF(C158="",SUMIFS(Ave_Age,Pclass_Age,A158,Sex_Age,B158),C158)</f>
        <v>16</v>
      </c>
    </row>
    <row r="159" spans="1:4" x14ac:dyDescent="0.2">
      <c r="A159">
        <v>3</v>
      </c>
      <c r="B159" t="s">
        <v>13</v>
      </c>
      <c r="C159">
        <v>30</v>
      </c>
      <c r="D159">
        <f>IF(C159="",SUMIFS(Ave_Age,Pclass_Age,A159,Sex_Age,B159),C159)</f>
        <v>30</v>
      </c>
    </row>
    <row r="160" spans="1:4" x14ac:dyDescent="0.2">
      <c r="A160">
        <v>3</v>
      </c>
      <c r="B160" t="s">
        <v>13</v>
      </c>
      <c r="D160">
        <f>IF(C160="",SUMIFS(Ave_Age,Pclass_Age,A160,Sex_Age,B160),C160)</f>
        <v>25.962263610315187</v>
      </c>
    </row>
    <row r="161" spans="1:4" x14ac:dyDescent="0.2">
      <c r="A161">
        <v>3</v>
      </c>
      <c r="B161" t="s">
        <v>13</v>
      </c>
      <c r="D161">
        <f>IF(C161="",SUMIFS(Ave_Age,Pclass_Age,A161,Sex_Age,B161),C161)</f>
        <v>25.962263610315187</v>
      </c>
    </row>
    <row r="162" spans="1:4" x14ac:dyDescent="0.2">
      <c r="A162">
        <v>3</v>
      </c>
      <c r="B162" t="s">
        <v>13</v>
      </c>
      <c r="C162">
        <v>44</v>
      </c>
      <c r="D162">
        <f>IF(C162="",SUMIFS(Ave_Age,Pclass_Age,A162,Sex_Age,B162),C162)</f>
        <v>44</v>
      </c>
    </row>
    <row r="163" spans="1:4" x14ac:dyDescent="0.2">
      <c r="A163">
        <v>2</v>
      </c>
      <c r="B163" t="s">
        <v>17</v>
      </c>
      <c r="C163">
        <v>40</v>
      </c>
      <c r="D163">
        <f>IF(C163="",SUMIFS(Ave_Age,Pclass_Age,A163,Sex_Age,B163),C163)</f>
        <v>40</v>
      </c>
    </row>
    <row r="164" spans="1:4" x14ac:dyDescent="0.2">
      <c r="A164">
        <v>3</v>
      </c>
      <c r="B164" t="s">
        <v>13</v>
      </c>
      <c r="C164">
        <v>26</v>
      </c>
      <c r="D164">
        <f>IF(C164="",SUMIFS(Ave_Age,Pclass_Age,A164,Sex_Age,B164),C164)</f>
        <v>26</v>
      </c>
    </row>
    <row r="165" spans="1:4" x14ac:dyDescent="0.2">
      <c r="A165">
        <v>3</v>
      </c>
      <c r="B165" t="s">
        <v>13</v>
      </c>
      <c r="C165">
        <v>17</v>
      </c>
      <c r="D165">
        <f>IF(C165="",SUMIFS(Ave_Age,Pclass_Age,A165,Sex_Age,B165),C165)</f>
        <v>17</v>
      </c>
    </row>
    <row r="166" spans="1:4" x14ac:dyDescent="0.2">
      <c r="A166">
        <v>3</v>
      </c>
      <c r="B166" t="s">
        <v>13</v>
      </c>
      <c r="C166">
        <v>1</v>
      </c>
      <c r="D166">
        <f>IF(C166="",SUMIFS(Ave_Age,Pclass_Age,A166,Sex_Age,B166),C166)</f>
        <v>1</v>
      </c>
    </row>
    <row r="167" spans="1:4" x14ac:dyDescent="0.2">
      <c r="A167">
        <v>3</v>
      </c>
      <c r="B167" t="s">
        <v>13</v>
      </c>
      <c r="C167">
        <v>9</v>
      </c>
      <c r="D167">
        <f>IF(C167="",SUMIFS(Ave_Age,Pclass_Age,A167,Sex_Age,B167),C167)</f>
        <v>9</v>
      </c>
    </row>
    <row r="168" spans="1:4" x14ac:dyDescent="0.2">
      <c r="A168">
        <v>1</v>
      </c>
      <c r="B168" t="s">
        <v>17</v>
      </c>
      <c r="D168">
        <f>IF(C168="",SUMIFS(Ave_Age,Pclass_Age,A168,Sex_Age,B168),C168)</f>
        <v>37.037593984962406</v>
      </c>
    </row>
    <row r="169" spans="1:4" x14ac:dyDescent="0.2">
      <c r="A169">
        <v>3</v>
      </c>
      <c r="B169" t="s">
        <v>17</v>
      </c>
      <c r="C169">
        <v>45</v>
      </c>
      <c r="D169">
        <f>IF(C169="",SUMIFS(Ave_Age,Pclass_Age,A169,Sex_Age,B169),C169)</f>
        <v>45</v>
      </c>
    </row>
    <row r="170" spans="1:4" x14ac:dyDescent="0.2">
      <c r="A170">
        <v>1</v>
      </c>
      <c r="B170" t="s">
        <v>13</v>
      </c>
      <c r="D170">
        <f>IF(C170="",SUMIFS(Ave_Age,Pclass_Age,A170,Sex_Age,B170),C170)</f>
        <v>41.029271523178807</v>
      </c>
    </row>
    <row r="171" spans="1:4" x14ac:dyDescent="0.2">
      <c r="A171">
        <v>3</v>
      </c>
      <c r="B171" t="s">
        <v>13</v>
      </c>
      <c r="C171">
        <v>28</v>
      </c>
      <c r="D171">
        <f>IF(C171="",SUMIFS(Ave_Age,Pclass_Age,A171,Sex_Age,B171),C171)</f>
        <v>28</v>
      </c>
    </row>
    <row r="172" spans="1:4" x14ac:dyDescent="0.2">
      <c r="A172">
        <v>1</v>
      </c>
      <c r="B172" t="s">
        <v>13</v>
      </c>
      <c r="C172">
        <v>61</v>
      </c>
      <c r="D172">
        <f>IF(C172="",SUMIFS(Ave_Age,Pclass_Age,A172,Sex_Age,B172),C172)</f>
        <v>61</v>
      </c>
    </row>
    <row r="173" spans="1:4" x14ac:dyDescent="0.2">
      <c r="A173">
        <v>3</v>
      </c>
      <c r="B173" t="s">
        <v>13</v>
      </c>
      <c r="C173">
        <v>4</v>
      </c>
      <c r="D173">
        <f>IF(C173="",SUMIFS(Ave_Age,Pclass_Age,A173,Sex_Age,B173),C173)</f>
        <v>4</v>
      </c>
    </row>
    <row r="174" spans="1:4" x14ac:dyDescent="0.2">
      <c r="A174">
        <v>3</v>
      </c>
      <c r="B174" t="s">
        <v>17</v>
      </c>
      <c r="C174">
        <v>1</v>
      </c>
      <c r="D174">
        <f>IF(C174="",SUMIFS(Ave_Age,Pclass_Age,A174,Sex_Age,B174),C174)</f>
        <v>1</v>
      </c>
    </row>
    <row r="175" spans="1:4" x14ac:dyDescent="0.2">
      <c r="A175">
        <v>3</v>
      </c>
      <c r="B175" t="s">
        <v>13</v>
      </c>
      <c r="C175">
        <v>21</v>
      </c>
      <c r="D175">
        <f>IF(C175="",SUMIFS(Ave_Age,Pclass_Age,A175,Sex_Age,B175),C175)</f>
        <v>21</v>
      </c>
    </row>
    <row r="176" spans="1:4" x14ac:dyDescent="0.2">
      <c r="A176">
        <v>1</v>
      </c>
      <c r="B176" t="s">
        <v>13</v>
      </c>
      <c r="C176">
        <v>56</v>
      </c>
      <c r="D176">
        <f>IF(C176="",SUMIFS(Ave_Age,Pclass_Age,A176,Sex_Age,B176),C176)</f>
        <v>56</v>
      </c>
    </row>
    <row r="177" spans="1:4" x14ac:dyDescent="0.2">
      <c r="A177">
        <v>3</v>
      </c>
      <c r="B177" t="s">
        <v>13</v>
      </c>
      <c r="C177">
        <v>18</v>
      </c>
      <c r="D177">
        <f>IF(C177="",SUMIFS(Ave_Age,Pclass_Age,A177,Sex_Age,B177),C177)</f>
        <v>18</v>
      </c>
    </row>
    <row r="178" spans="1:4" x14ac:dyDescent="0.2">
      <c r="A178">
        <v>3</v>
      </c>
      <c r="B178" t="s">
        <v>13</v>
      </c>
      <c r="D178">
        <f>IF(C178="",SUMIFS(Ave_Age,Pclass_Age,A178,Sex_Age,B178),C178)</f>
        <v>25.962263610315187</v>
      </c>
    </row>
    <row r="179" spans="1:4" x14ac:dyDescent="0.2">
      <c r="A179">
        <v>1</v>
      </c>
      <c r="B179" t="s">
        <v>17</v>
      </c>
      <c r="C179">
        <v>50</v>
      </c>
      <c r="D179">
        <f>IF(C179="",SUMIFS(Ave_Age,Pclass_Age,A179,Sex_Age,B179),C179)</f>
        <v>50</v>
      </c>
    </row>
    <row r="180" spans="1:4" x14ac:dyDescent="0.2">
      <c r="A180">
        <v>2</v>
      </c>
      <c r="B180" t="s">
        <v>13</v>
      </c>
      <c r="C180">
        <v>30</v>
      </c>
      <c r="D180">
        <f>IF(C180="",SUMIFS(Ave_Age,Pclass_Age,A180,Sex_Age,B180),C180)</f>
        <v>30</v>
      </c>
    </row>
    <row r="181" spans="1:4" x14ac:dyDescent="0.2">
      <c r="A181">
        <v>3</v>
      </c>
      <c r="B181" t="s">
        <v>13</v>
      </c>
      <c r="C181">
        <v>36</v>
      </c>
      <c r="D181">
        <f>IF(C181="",SUMIFS(Ave_Age,Pclass_Age,A181,Sex_Age,B181),C181)</f>
        <v>36</v>
      </c>
    </row>
    <row r="182" spans="1:4" x14ac:dyDescent="0.2">
      <c r="A182">
        <v>3</v>
      </c>
      <c r="B182" t="s">
        <v>17</v>
      </c>
      <c r="D182">
        <f>IF(C182="",SUMIFS(Ave_Age,Pclass_Age,A182,Sex_Age,B182),C182)</f>
        <v>22.185328947368422</v>
      </c>
    </row>
    <row r="183" spans="1:4" x14ac:dyDescent="0.2">
      <c r="A183">
        <v>2</v>
      </c>
      <c r="B183" t="s">
        <v>13</v>
      </c>
      <c r="D183">
        <f>IF(C183="",SUMIFS(Ave_Age,Pclass_Age,A183,Sex_Age,B183),C183)</f>
        <v>30.815379746835443</v>
      </c>
    </row>
    <row r="184" spans="1:4" x14ac:dyDescent="0.2">
      <c r="A184">
        <v>3</v>
      </c>
      <c r="B184" t="s">
        <v>13</v>
      </c>
      <c r="C184">
        <v>9</v>
      </c>
      <c r="D184">
        <f>IF(C184="",SUMIFS(Ave_Age,Pclass_Age,A184,Sex_Age,B184),C184)</f>
        <v>9</v>
      </c>
    </row>
    <row r="185" spans="1:4" x14ac:dyDescent="0.2">
      <c r="A185">
        <v>2</v>
      </c>
      <c r="B185" t="s">
        <v>13</v>
      </c>
      <c r="C185">
        <v>1</v>
      </c>
      <c r="D185">
        <f>IF(C185="",SUMIFS(Ave_Age,Pclass_Age,A185,Sex_Age,B185),C185)</f>
        <v>1</v>
      </c>
    </row>
    <row r="186" spans="1:4" x14ac:dyDescent="0.2">
      <c r="A186">
        <v>3</v>
      </c>
      <c r="B186" t="s">
        <v>17</v>
      </c>
      <c r="C186">
        <v>4</v>
      </c>
      <c r="D186">
        <f>IF(C186="",SUMIFS(Ave_Age,Pclass_Age,A186,Sex_Age,B186),C186)</f>
        <v>4</v>
      </c>
    </row>
    <row r="187" spans="1:4" x14ac:dyDescent="0.2">
      <c r="A187">
        <v>1</v>
      </c>
      <c r="B187" t="s">
        <v>13</v>
      </c>
      <c r="D187">
        <f>IF(C187="",SUMIFS(Ave_Age,Pclass_Age,A187,Sex_Age,B187),C187)</f>
        <v>41.029271523178807</v>
      </c>
    </row>
    <row r="188" spans="1:4" x14ac:dyDescent="0.2">
      <c r="A188">
        <v>3</v>
      </c>
      <c r="B188" t="s">
        <v>17</v>
      </c>
      <c r="D188">
        <f>IF(C188="",SUMIFS(Ave_Age,Pclass_Age,A188,Sex_Age,B188),C188)</f>
        <v>22.185328947368422</v>
      </c>
    </row>
    <row r="189" spans="1:4" x14ac:dyDescent="0.2">
      <c r="A189">
        <v>1</v>
      </c>
      <c r="B189" t="s">
        <v>13</v>
      </c>
      <c r="C189">
        <v>45</v>
      </c>
      <c r="D189">
        <f>IF(C189="",SUMIFS(Ave_Age,Pclass_Age,A189,Sex_Age,B189),C189)</f>
        <v>45</v>
      </c>
    </row>
    <row r="190" spans="1:4" x14ac:dyDescent="0.2">
      <c r="A190">
        <v>3</v>
      </c>
      <c r="B190" t="s">
        <v>13</v>
      </c>
      <c r="C190">
        <v>40</v>
      </c>
      <c r="D190">
        <f>IF(C190="",SUMIFS(Ave_Age,Pclass_Age,A190,Sex_Age,B190),C190)</f>
        <v>40</v>
      </c>
    </row>
    <row r="191" spans="1:4" x14ac:dyDescent="0.2">
      <c r="A191">
        <v>3</v>
      </c>
      <c r="B191" t="s">
        <v>13</v>
      </c>
      <c r="C191">
        <v>36</v>
      </c>
      <c r="D191">
        <f>IF(C191="",SUMIFS(Ave_Age,Pclass_Age,A191,Sex_Age,B191),C191)</f>
        <v>36</v>
      </c>
    </row>
    <row r="192" spans="1:4" x14ac:dyDescent="0.2">
      <c r="A192">
        <v>2</v>
      </c>
      <c r="B192" t="s">
        <v>17</v>
      </c>
      <c r="C192">
        <v>32</v>
      </c>
      <c r="D192">
        <f>IF(C192="",SUMIFS(Ave_Age,Pclass_Age,A192,Sex_Age,B192),C192)</f>
        <v>32</v>
      </c>
    </row>
    <row r="193" spans="1:4" x14ac:dyDescent="0.2">
      <c r="A193">
        <v>2</v>
      </c>
      <c r="B193" t="s">
        <v>13</v>
      </c>
      <c r="C193">
        <v>19</v>
      </c>
      <c r="D193">
        <f>IF(C193="",SUMIFS(Ave_Age,Pclass_Age,A193,Sex_Age,B193),C193)</f>
        <v>19</v>
      </c>
    </row>
    <row r="194" spans="1:4" x14ac:dyDescent="0.2">
      <c r="A194">
        <v>3</v>
      </c>
      <c r="B194" t="s">
        <v>17</v>
      </c>
      <c r="C194">
        <v>19</v>
      </c>
      <c r="D194">
        <f>IF(C194="",SUMIFS(Ave_Age,Pclass_Age,A194,Sex_Age,B194),C194)</f>
        <v>19</v>
      </c>
    </row>
    <row r="195" spans="1:4" x14ac:dyDescent="0.2">
      <c r="A195">
        <v>2</v>
      </c>
      <c r="B195" t="s">
        <v>13</v>
      </c>
      <c r="C195">
        <v>3</v>
      </c>
      <c r="D195">
        <f>IF(C195="",SUMIFS(Ave_Age,Pclass_Age,A195,Sex_Age,B195),C195)</f>
        <v>3</v>
      </c>
    </row>
    <row r="196" spans="1:4" x14ac:dyDescent="0.2">
      <c r="A196">
        <v>1</v>
      </c>
      <c r="B196" t="s">
        <v>17</v>
      </c>
      <c r="C196">
        <v>44</v>
      </c>
      <c r="D196">
        <f>IF(C196="",SUMIFS(Ave_Age,Pclass_Age,A196,Sex_Age,B196),C196)</f>
        <v>44</v>
      </c>
    </row>
    <row r="197" spans="1:4" x14ac:dyDescent="0.2">
      <c r="A197">
        <v>1</v>
      </c>
      <c r="B197" t="s">
        <v>17</v>
      </c>
      <c r="C197">
        <v>58</v>
      </c>
      <c r="D197">
        <f>IF(C197="",SUMIFS(Ave_Age,Pclass_Age,A197,Sex_Age,B197),C197)</f>
        <v>58</v>
      </c>
    </row>
    <row r="198" spans="1:4" x14ac:dyDescent="0.2">
      <c r="A198">
        <v>3</v>
      </c>
      <c r="B198" t="s">
        <v>13</v>
      </c>
      <c r="D198">
        <f>IF(C198="",SUMIFS(Ave_Age,Pclass_Age,A198,Sex_Age,B198),C198)</f>
        <v>25.962263610315187</v>
      </c>
    </row>
    <row r="199" spans="1:4" x14ac:dyDescent="0.2">
      <c r="A199">
        <v>3</v>
      </c>
      <c r="B199" t="s">
        <v>13</v>
      </c>
      <c r="C199">
        <v>42</v>
      </c>
      <c r="D199">
        <f>IF(C199="",SUMIFS(Ave_Age,Pclass_Age,A199,Sex_Age,B199),C199)</f>
        <v>42</v>
      </c>
    </row>
    <row r="200" spans="1:4" x14ac:dyDescent="0.2">
      <c r="A200">
        <v>3</v>
      </c>
      <c r="B200" t="s">
        <v>17</v>
      </c>
      <c r="D200">
        <f>IF(C200="",SUMIFS(Ave_Age,Pclass_Age,A200,Sex_Age,B200),C200)</f>
        <v>22.185328947368422</v>
      </c>
    </row>
    <row r="201" spans="1:4" x14ac:dyDescent="0.2">
      <c r="A201">
        <v>2</v>
      </c>
      <c r="B201" t="s">
        <v>17</v>
      </c>
      <c r="C201">
        <v>24</v>
      </c>
      <c r="D201">
        <f>IF(C201="",SUMIFS(Ave_Age,Pclass_Age,A201,Sex_Age,B201),C201)</f>
        <v>24</v>
      </c>
    </row>
    <row r="202" spans="1:4" x14ac:dyDescent="0.2">
      <c r="A202">
        <v>3</v>
      </c>
      <c r="B202" t="s">
        <v>13</v>
      </c>
      <c r="C202">
        <v>28</v>
      </c>
      <c r="D202">
        <f>IF(C202="",SUMIFS(Ave_Age,Pclass_Age,A202,Sex_Age,B202),C202)</f>
        <v>28</v>
      </c>
    </row>
    <row r="203" spans="1:4" x14ac:dyDescent="0.2">
      <c r="A203">
        <v>3</v>
      </c>
      <c r="B203" t="s">
        <v>13</v>
      </c>
      <c r="D203">
        <f>IF(C203="",SUMIFS(Ave_Age,Pclass_Age,A203,Sex_Age,B203),C203)</f>
        <v>25.962263610315187</v>
      </c>
    </row>
    <row r="204" spans="1:4" x14ac:dyDescent="0.2">
      <c r="A204">
        <v>3</v>
      </c>
      <c r="B204" t="s">
        <v>13</v>
      </c>
      <c r="C204">
        <v>34</v>
      </c>
      <c r="D204">
        <f>IF(C204="",SUMIFS(Ave_Age,Pclass_Age,A204,Sex_Age,B204),C204)</f>
        <v>34</v>
      </c>
    </row>
    <row r="205" spans="1:4" x14ac:dyDescent="0.2">
      <c r="A205">
        <v>3</v>
      </c>
      <c r="B205" t="s">
        <v>13</v>
      </c>
      <c r="C205">
        <v>45.5</v>
      </c>
      <c r="D205">
        <f>IF(C205="",SUMIFS(Ave_Age,Pclass_Age,A205,Sex_Age,B205),C205)</f>
        <v>45.5</v>
      </c>
    </row>
    <row r="206" spans="1:4" x14ac:dyDescent="0.2">
      <c r="A206">
        <v>3</v>
      </c>
      <c r="B206" t="s">
        <v>13</v>
      </c>
      <c r="C206">
        <v>18</v>
      </c>
      <c r="D206">
        <f>IF(C206="",SUMIFS(Ave_Age,Pclass_Age,A206,Sex_Age,B206),C206)</f>
        <v>18</v>
      </c>
    </row>
    <row r="207" spans="1:4" x14ac:dyDescent="0.2">
      <c r="A207">
        <v>3</v>
      </c>
      <c r="B207" t="s">
        <v>17</v>
      </c>
      <c r="C207">
        <v>2</v>
      </c>
      <c r="D207">
        <f>IF(C207="",SUMIFS(Ave_Age,Pclass_Age,A207,Sex_Age,B207),C207)</f>
        <v>2</v>
      </c>
    </row>
    <row r="208" spans="1:4" x14ac:dyDescent="0.2">
      <c r="A208">
        <v>3</v>
      </c>
      <c r="B208" t="s">
        <v>13</v>
      </c>
      <c r="C208">
        <v>32</v>
      </c>
      <c r="D208">
        <f>IF(C208="",SUMIFS(Ave_Age,Pclass_Age,A208,Sex_Age,B208),C208)</f>
        <v>32</v>
      </c>
    </row>
    <row r="209" spans="1:4" x14ac:dyDescent="0.2">
      <c r="A209">
        <v>3</v>
      </c>
      <c r="B209" t="s">
        <v>13</v>
      </c>
      <c r="C209">
        <v>26</v>
      </c>
      <c r="D209">
        <f>IF(C209="",SUMIFS(Ave_Age,Pclass_Age,A209,Sex_Age,B209),C209)</f>
        <v>26</v>
      </c>
    </row>
    <row r="210" spans="1:4" x14ac:dyDescent="0.2">
      <c r="A210">
        <v>3</v>
      </c>
      <c r="B210" t="s">
        <v>17</v>
      </c>
      <c r="C210">
        <v>16</v>
      </c>
      <c r="D210">
        <f>IF(C210="",SUMIFS(Ave_Age,Pclass_Age,A210,Sex_Age,B210),C210)</f>
        <v>16</v>
      </c>
    </row>
    <row r="211" spans="1:4" x14ac:dyDescent="0.2">
      <c r="A211">
        <v>1</v>
      </c>
      <c r="B211" t="s">
        <v>13</v>
      </c>
      <c r="C211">
        <v>40</v>
      </c>
      <c r="D211">
        <f>IF(C211="",SUMIFS(Ave_Age,Pclass_Age,A211,Sex_Age,B211),C211)</f>
        <v>40</v>
      </c>
    </row>
    <row r="212" spans="1:4" x14ac:dyDescent="0.2">
      <c r="A212">
        <v>3</v>
      </c>
      <c r="B212" t="s">
        <v>13</v>
      </c>
      <c r="C212">
        <v>24</v>
      </c>
      <c r="D212">
        <f>IF(C212="",SUMIFS(Ave_Age,Pclass_Age,A212,Sex_Age,B212),C212)</f>
        <v>24</v>
      </c>
    </row>
    <row r="213" spans="1:4" x14ac:dyDescent="0.2">
      <c r="A213">
        <v>2</v>
      </c>
      <c r="B213" t="s">
        <v>17</v>
      </c>
      <c r="C213">
        <v>35</v>
      </c>
      <c r="D213">
        <f>IF(C213="",SUMIFS(Ave_Age,Pclass_Age,A213,Sex_Age,B213),C213)</f>
        <v>35</v>
      </c>
    </row>
    <row r="214" spans="1:4" x14ac:dyDescent="0.2">
      <c r="A214">
        <v>3</v>
      </c>
      <c r="B214" t="s">
        <v>13</v>
      </c>
      <c r="C214">
        <v>22</v>
      </c>
      <c r="D214">
        <f>IF(C214="",SUMIFS(Ave_Age,Pclass_Age,A214,Sex_Age,B214),C214)</f>
        <v>22</v>
      </c>
    </row>
    <row r="215" spans="1:4" x14ac:dyDescent="0.2">
      <c r="A215">
        <v>2</v>
      </c>
      <c r="B215" t="s">
        <v>13</v>
      </c>
      <c r="C215">
        <v>30</v>
      </c>
      <c r="D215">
        <f>IF(C215="",SUMIFS(Ave_Age,Pclass_Age,A215,Sex_Age,B215),C215)</f>
        <v>30</v>
      </c>
    </row>
    <row r="216" spans="1:4" x14ac:dyDescent="0.2">
      <c r="A216">
        <v>3</v>
      </c>
      <c r="B216" t="s">
        <v>13</v>
      </c>
      <c r="D216">
        <f>IF(C216="",SUMIFS(Ave_Age,Pclass_Age,A216,Sex_Age,B216),C216)</f>
        <v>25.962263610315187</v>
      </c>
    </row>
    <row r="217" spans="1:4" x14ac:dyDescent="0.2">
      <c r="A217">
        <v>1</v>
      </c>
      <c r="B217" t="s">
        <v>17</v>
      </c>
      <c r="C217">
        <v>31</v>
      </c>
      <c r="D217">
        <f>IF(C217="",SUMIFS(Ave_Age,Pclass_Age,A217,Sex_Age,B217),C217)</f>
        <v>31</v>
      </c>
    </row>
    <row r="218" spans="1:4" x14ac:dyDescent="0.2">
      <c r="A218">
        <v>3</v>
      </c>
      <c r="B218" t="s">
        <v>17</v>
      </c>
      <c r="C218">
        <v>27</v>
      </c>
      <c r="D218">
        <f>IF(C218="",SUMIFS(Ave_Age,Pclass_Age,A218,Sex_Age,B218),C218)</f>
        <v>27</v>
      </c>
    </row>
    <row r="219" spans="1:4" x14ac:dyDescent="0.2">
      <c r="A219">
        <v>2</v>
      </c>
      <c r="B219" t="s">
        <v>13</v>
      </c>
      <c r="C219">
        <v>42</v>
      </c>
      <c r="D219">
        <f>IF(C219="",SUMIFS(Ave_Age,Pclass_Age,A219,Sex_Age,B219),C219)</f>
        <v>42</v>
      </c>
    </row>
    <row r="220" spans="1:4" x14ac:dyDescent="0.2">
      <c r="A220">
        <v>1</v>
      </c>
      <c r="B220" t="s">
        <v>17</v>
      </c>
      <c r="C220">
        <v>32</v>
      </c>
      <c r="D220">
        <f>IF(C220="",SUMIFS(Ave_Age,Pclass_Age,A220,Sex_Age,B220),C220)</f>
        <v>32</v>
      </c>
    </row>
    <row r="221" spans="1:4" x14ac:dyDescent="0.2">
      <c r="A221">
        <v>2</v>
      </c>
      <c r="B221" t="s">
        <v>13</v>
      </c>
      <c r="C221">
        <v>30</v>
      </c>
      <c r="D221">
        <f>IF(C221="",SUMIFS(Ave_Age,Pclass_Age,A221,Sex_Age,B221),C221)</f>
        <v>30</v>
      </c>
    </row>
    <row r="222" spans="1:4" x14ac:dyDescent="0.2">
      <c r="A222">
        <v>3</v>
      </c>
      <c r="B222" t="s">
        <v>13</v>
      </c>
      <c r="C222">
        <v>16</v>
      </c>
      <c r="D222">
        <f>IF(C222="",SUMIFS(Ave_Age,Pclass_Age,A222,Sex_Age,B222),C222)</f>
        <v>16</v>
      </c>
    </row>
    <row r="223" spans="1:4" x14ac:dyDescent="0.2">
      <c r="A223">
        <v>2</v>
      </c>
      <c r="B223" t="s">
        <v>13</v>
      </c>
      <c r="C223">
        <v>27</v>
      </c>
      <c r="D223">
        <f>IF(C223="",SUMIFS(Ave_Age,Pclass_Age,A223,Sex_Age,B223),C223)</f>
        <v>27</v>
      </c>
    </row>
    <row r="224" spans="1:4" x14ac:dyDescent="0.2">
      <c r="A224">
        <v>3</v>
      </c>
      <c r="B224" t="s">
        <v>13</v>
      </c>
      <c r="C224">
        <v>51</v>
      </c>
      <c r="D224">
        <f>IF(C224="",SUMIFS(Ave_Age,Pclass_Age,A224,Sex_Age,B224),C224)</f>
        <v>51</v>
      </c>
    </row>
    <row r="225" spans="1:4" x14ac:dyDescent="0.2">
      <c r="A225">
        <v>3</v>
      </c>
      <c r="B225" t="s">
        <v>13</v>
      </c>
      <c r="D225">
        <f>IF(C225="",SUMIFS(Ave_Age,Pclass_Age,A225,Sex_Age,B225),C225)</f>
        <v>25.962263610315187</v>
      </c>
    </row>
    <row r="226" spans="1:4" x14ac:dyDescent="0.2">
      <c r="A226">
        <v>1</v>
      </c>
      <c r="B226" t="s">
        <v>13</v>
      </c>
      <c r="C226">
        <v>38</v>
      </c>
      <c r="D226">
        <f>IF(C226="",SUMIFS(Ave_Age,Pclass_Age,A226,Sex_Age,B226),C226)</f>
        <v>38</v>
      </c>
    </row>
    <row r="227" spans="1:4" x14ac:dyDescent="0.2">
      <c r="A227">
        <v>3</v>
      </c>
      <c r="B227" t="s">
        <v>13</v>
      </c>
      <c r="C227">
        <v>22</v>
      </c>
      <c r="D227">
        <f>IF(C227="",SUMIFS(Ave_Age,Pclass_Age,A227,Sex_Age,B227),C227)</f>
        <v>22</v>
      </c>
    </row>
    <row r="228" spans="1:4" x14ac:dyDescent="0.2">
      <c r="A228">
        <v>2</v>
      </c>
      <c r="B228" t="s">
        <v>13</v>
      </c>
      <c r="C228">
        <v>19</v>
      </c>
      <c r="D228">
        <f>IF(C228="",SUMIFS(Ave_Age,Pclass_Age,A228,Sex_Age,B228),C228)</f>
        <v>19</v>
      </c>
    </row>
    <row r="229" spans="1:4" x14ac:dyDescent="0.2">
      <c r="A229">
        <v>3</v>
      </c>
      <c r="B229" t="s">
        <v>13</v>
      </c>
      <c r="C229">
        <v>20.5</v>
      </c>
      <c r="D229">
        <f>IF(C229="",SUMIFS(Ave_Age,Pclass_Age,A229,Sex_Age,B229),C229)</f>
        <v>20.5</v>
      </c>
    </row>
    <row r="230" spans="1:4" x14ac:dyDescent="0.2">
      <c r="A230">
        <v>2</v>
      </c>
      <c r="B230" t="s">
        <v>13</v>
      </c>
      <c r="C230">
        <v>18</v>
      </c>
      <c r="D230">
        <f>IF(C230="",SUMIFS(Ave_Age,Pclass_Age,A230,Sex_Age,B230),C230)</f>
        <v>18</v>
      </c>
    </row>
    <row r="231" spans="1:4" x14ac:dyDescent="0.2">
      <c r="A231">
        <v>3</v>
      </c>
      <c r="B231" t="s">
        <v>17</v>
      </c>
      <c r="D231">
        <f>IF(C231="",SUMIFS(Ave_Age,Pclass_Age,A231,Sex_Age,B231),C231)</f>
        <v>22.185328947368422</v>
      </c>
    </row>
    <row r="232" spans="1:4" x14ac:dyDescent="0.2">
      <c r="A232">
        <v>1</v>
      </c>
      <c r="B232" t="s">
        <v>17</v>
      </c>
      <c r="C232">
        <v>35</v>
      </c>
      <c r="D232">
        <f>IF(C232="",SUMIFS(Ave_Age,Pclass_Age,A232,Sex_Age,B232),C232)</f>
        <v>35</v>
      </c>
    </row>
    <row r="233" spans="1:4" x14ac:dyDescent="0.2">
      <c r="A233">
        <v>3</v>
      </c>
      <c r="B233" t="s">
        <v>13</v>
      </c>
      <c r="C233">
        <v>29</v>
      </c>
      <c r="D233">
        <f>IF(C233="",SUMIFS(Ave_Age,Pclass_Age,A233,Sex_Age,B233),C233)</f>
        <v>29</v>
      </c>
    </row>
    <row r="234" spans="1:4" x14ac:dyDescent="0.2">
      <c r="A234">
        <v>2</v>
      </c>
      <c r="B234" t="s">
        <v>13</v>
      </c>
      <c r="C234">
        <v>59</v>
      </c>
      <c r="D234">
        <f>IF(C234="",SUMIFS(Ave_Age,Pclass_Age,A234,Sex_Age,B234),C234)</f>
        <v>59</v>
      </c>
    </row>
    <row r="235" spans="1:4" x14ac:dyDescent="0.2">
      <c r="A235">
        <v>3</v>
      </c>
      <c r="B235" t="s">
        <v>17</v>
      </c>
      <c r="C235">
        <v>5</v>
      </c>
      <c r="D235">
        <f>IF(C235="",SUMIFS(Ave_Age,Pclass_Age,A235,Sex_Age,B235),C235)</f>
        <v>5</v>
      </c>
    </row>
    <row r="236" spans="1:4" x14ac:dyDescent="0.2">
      <c r="A236">
        <v>2</v>
      </c>
      <c r="B236" t="s">
        <v>13</v>
      </c>
      <c r="C236">
        <v>24</v>
      </c>
      <c r="D236">
        <f>IF(C236="",SUMIFS(Ave_Age,Pclass_Age,A236,Sex_Age,B236),C236)</f>
        <v>24</v>
      </c>
    </row>
    <row r="237" spans="1:4" x14ac:dyDescent="0.2">
      <c r="A237">
        <v>3</v>
      </c>
      <c r="B237" t="s">
        <v>17</v>
      </c>
      <c r="D237">
        <f>IF(C237="",SUMIFS(Ave_Age,Pclass_Age,A237,Sex_Age,B237),C237)</f>
        <v>22.185328947368422</v>
      </c>
    </row>
    <row r="238" spans="1:4" x14ac:dyDescent="0.2">
      <c r="A238">
        <v>2</v>
      </c>
      <c r="B238" t="s">
        <v>13</v>
      </c>
      <c r="C238">
        <v>44</v>
      </c>
      <c r="D238">
        <f>IF(C238="",SUMIFS(Ave_Age,Pclass_Age,A238,Sex_Age,B238),C238)</f>
        <v>44</v>
      </c>
    </row>
    <row r="239" spans="1:4" x14ac:dyDescent="0.2">
      <c r="A239">
        <v>2</v>
      </c>
      <c r="B239" t="s">
        <v>17</v>
      </c>
      <c r="C239">
        <v>8</v>
      </c>
      <c r="D239">
        <f>IF(C239="",SUMIFS(Ave_Age,Pclass_Age,A239,Sex_Age,B239),C239)</f>
        <v>8</v>
      </c>
    </row>
    <row r="240" spans="1:4" x14ac:dyDescent="0.2">
      <c r="A240">
        <v>2</v>
      </c>
      <c r="B240" t="s">
        <v>13</v>
      </c>
      <c r="C240">
        <v>19</v>
      </c>
      <c r="D240">
        <f>IF(C240="",SUMIFS(Ave_Age,Pclass_Age,A240,Sex_Age,B240),C240)</f>
        <v>19</v>
      </c>
    </row>
    <row r="241" spans="1:4" x14ac:dyDescent="0.2">
      <c r="A241">
        <v>2</v>
      </c>
      <c r="B241" t="s">
        <v>13</v>
      </c>
      <c r="C241">
        <v>33</v>
      </c>
      <c r="D241">
        <f>IF(C241="",SUMIFS(Ave_Age,Pclass_Age,A241,Sex_Age,B241),C241)</f>
        <v>33</v>
      </c>
    </row>
    <row r="242" spans="1:4" x14ac:dyDescent="0.2">
      <c r="A242">
        <v>3</v>
      </c>
      <c r="B242" t="s">
        <v>17</v>
      </c>
      <c r="D242">
        <f>IF(C242="",SUMIFS(Ave_Age,Pclass_Age,A242,Sex_Age,B242),C242)</f>
        <v>22.185328947368422</v>
      </c>
    </row>
    <row r="243" spans="1:4" x14ac:dyDescent="0.2">
      <c r="A243">
        <v>3</v>
      </c>
      <c r="B243" t="s">
        <v>17</v>
      </c>
      <c r="D243">
        <f>IF(C243="",SUMIFS(Ave_Age,Pclass_Age,A243,Sex_Age,B243),C243)</f>
        <v>22.185328947368422</v>
      </c>
    </row>
    <row r="244" spans="1:4" x14ac:dyDescent="0.2">
      <c r="A244">
        <v>2</v>
      </c>
      <c r="B244" t="s">
        <v>13</v>
      </c>
      <c r="C244">
        <v>29</v>
      </c>
      <c r="D244">
        <f>IF(C244="",SUMIFS(Ave_Age,Pclass_Age,A244,Sex_Age,B244),C244)</f>
        <v>29</v>
      </c>
    </row>
    <row r="245" spans="1:4" x14ac:dyDescent="0.2">
      <c r="A245">
        <v>3</v>
      </c>
      <c r="B245" t="s">
        <v>13</v>
      </c>
      <c r="C245">
        <v>22</v>
      </c>
      <c r="D245">
        <f>IF(C245="",SUMIFS(Ave_Age,Pclass_Age,A245,Sex_Age,B245),C245)</f>
        <v>22</v>
      </c>
    </row>
    <row r="246" spans="1:4" x14ac:dyDescent="0.2">
      <c r="A246">
        <v>3</v>
      </c>
      <c r="B246" t="s">
        <v>13</v>
      </c>
      <c r="C246">
        <v>30</v>
      </c>
      <c r="D246">
        <f>IF(C246="",SUMIFS(Ave_Age,Pclass_Age,A246,Sex_Age,B246),C246)</f>
        <v>30</v>
      </c>
    </row>
    <row r="247" spans="1:4" x14ac:dyDescent="0.2">
      <c r="A247">
        <v>1</v>
      </c>
      <c r="B247" t="s">
        <v>13</v>
      </c>
      <c r="C247">
        <v>44</v>
      </c>
      <c r="D247">
        <f>IF(C247="",SUMIFS(Ave_Age,Pclass_Age,A247,Sex_Age,B247),C247)</f>
        <v>44</v>
      </c>
    </row>
    <row r="248" spans="1:4" x14ac:dyDescent="0.2">
      <c r="A248">
        <v>3</v>
      </c>
      <c r="B248" t="s">
        <v>17</v>
      </c>
      <c r="C248">
        <v>25</v>
      </c>
      <c r="D248">
        <f>IF(C248="",SUMIFS(Ave_Age,Pclass_Age,A248,Sex_Age,B248),C248)</f>
        <v>25</v>
      </c>
    </row>
    <row r="249" spans="1:4" x14ac:dyDescent="0.2">
      <c r="A249">
        <v>2</v>
      </c>
      <c r="B249" t="s">
        <v>17</v>
      </c>
      <c r="C249">
        <v>24</v>
      </c>
      <c r="D249">
        <f>IF(C249="",SUMIFS(Ave_Age,Pclass_Age,A249,Sex_Age,B249),C249)</f>
        <v>24</v>
      </c>
    </row>
    <row r="250" spans="1:4" x14ac:dyDescent="0.2">
      <c r="A250">
        <v>1</v>
      </c>
      <c r="B250" t="s">
        <v>13</v>
      </c>
      <c r="C250">
        <v>37</v>
      </c>
      <c r="D250">
        <f>IF(C250="",SUMIFS(Ave_Age,Pclass_Age,A250,Sex_Age,B250),C250)</f>
        <v>37</v>
      </c>
    </row>
    <row r="251" spans="1:4" x14ac:dyDescent="0.2">
      <c r="A251">
        <v>2</v>
      </c>
      <c r="B251" t="s">
        <v>13</v>
      </c>
      <c r="C251">
        <v>54</v>
      </c>
      <c r="D251">
        <f>IF(C251="",SUMIFS(Ave_Age,Pclass_Age,A251,Sex_Age,B251),C251)</f>
        <v>54</v>
      </c>
    </row>
    <row r="252" spans="1:4" x14ac:dyDescent="0.2">
      <c r="A252">
        <v>3</v>
      </c>
      <c r="B252" t="s">
        <v>13</v>
      </c>
      <c r="D252">
        <f>IF(C252="",SUMIFS(Ave_Age,Pclass_Age,A252,Sex_Age,B252),C252)</f>
        <v>25.962263610315187</v>
      </c>
    </row>
    <row r="253" spans="1:4" x14ac:dyDescent="0.2">
      <c r="A253">
        <v>3</v>
      </c>
      <c r="B253" t="s">
        <v>17</v>
      </c>
      <c r="C253">
        <v>29</v>
      </c>
      <c r="D253">
        <f>IF(C253="",SUMIFS(Ave_Age,Pclass_Age,A253,Sex_Age,B253),C253)</f>
        <v>29</v>
      </c>
    </row>
    <row r="254" spans="1:4" x14ac:dyDescent="0.2">
      <c r="A254">
        <v>1</v>
      </c>
      <c r="B254" t="s">
        <v>13</v>
      </c>
      <c r="C254">
        <v>62</v>
      </c>
      <c r="D254">
        <f>IF(C254="",SUMIFS(Ave_Age,Pclass_Age,A254,Sex_Age,B254),C254)</f>
        <v>62</v>
      </c>
    </row>
    <row r="255" spans="1:4" x14ac:dyDescent="0.2">
      <c r="A255">
        <v>3</v>
      </c>
      <c r="B255" t="s">
        <v>13</v>
      </c>
      <c r="C255">
        <v>30</v>
      </c>
      <c r="D255">
        <f>IF(C255="",SUMIFS(Ave_Age,Pclass_Age,A255,Sex_Age,B255),C255)</f>
        <v>30</v>
      </c>
    </row>
    <row r="256" spans="1:4" x14ac:dyDescent="0.2">
      <c r="A256">
        <v>3</v>
      </c>
      <c r="B256" t="s">
        <v>17</v>
      </c>
      <c r="C256">
        <v>41</v>
      </c>
      <c r="D256">
        <f>IF(C256="",SUMIFS(Ave_Age,Pclass_Age,A256,Sex_Age,B256),C256)</f>
        <v>41</v>
      </c>
    </row>
    <row r="257" spans="1:4" x14ac:dyDescent="0.2">
      <c r="A257">
        <v>3</v>
      </c>
      <c r="B257" t="s">
        <v>17</v>
      </c>
      <c r="C257">
        <v>29</v>
      </c>
      <c r="D257">
        <f>IF(C257="",SUMIFS(Ave_Age,Pclass_Age,A257,Sex_Age,B257),C257)</f>
        <v>29</v>
      </c>
    </row>
    <row r="258" spans="1:4" x14ac:dyDescent="0.2">
      <c r="A258">
        <v>1</v>
      </c>
      <c r="B258" t="s">
        <v>17</v>
      </c>
      <c r="D258">
        <f>IF(C258="",SUMIFS(Ave_Age,Pclass_Age,A258,Sex_Age,B258),C258)</f>
        <v>37.037593984962406</v>
      </c>
    </row>
    <row r="259" spans="1:4" x14ac:dyDescent="0.2">
      <c r="A259">
        <v>1</v>
      </c>
      <c r="B259" t="s">
        <v>17</v>
      </c>
      <c r="C259">
        <v>30</v>
      </c>
      <c r="D259">
        <f>IF(C259="",SUMIFS(Ave_Age,Pclass_Age,A259,Sex_Age,B259),C259)</f>
        <v>30</v>
      </c>
    </row>
    <row r="260" spans="1:4" x14ac:dyDescent="0.2">
      <c r="A260">
        <v>1</v>
      </c>
      <c r="B260" t="s">
        <v>17</v>
      </c>
      <c r="C260">
        <v>35</v>
      </c>
      <c r="D260">
        <f>IF(C260="",SUMIFS(Ave_Age,Pclass_Age,A260,Sex_Age,B260),C260)</f>
        <v>35</v>
      </c>
    </row>
    <row r="261" spans="1:4" x14ac:dyDescent="0.2">
      <c r="A261">
        <v>2</v>
      </c>
      <c r="B261" t="s">
        <v>17</v>
      </c>
      <c r="C261">
        <v>50</v>
      </c>
      <c r="D261">
        <f>IF(C261="",SUMIFS(Ave_Age,Pclass_Age,A261,Sex_Age,B261),C261)</f>
        <v>50</v>
      </c>
    </row>
    <row r="262" spans="1:4" x14ac:dyDescent="0.2">
      <c r="A262">
        <v>3</v>
      </c>
      <c r="B262" t="s">
        <v>13</v>
      </c>
      <c r="D262">
        <f>IF(C262="",SUMIFS(Ave_Age,Pclass_Age,A262,Sex_Age,B262),C262)</f>
        <v>25.962263610315187</v>
      </c>
    </row>
    <row r="263" spans="1:4" x14ac:dyDescent="0.2">
      <c r="A263">
        <v>3</v>
      </c>
      <c r="B263" t="s">
        <v>13</v>
      </c>
      <c r="C263">
        <v>3</v>
      </c>
      <c r="D263">
        <f>IF(C263="",SUMIFS(Ave_Age,Pclass_Age,A263,Sex_Age,B263),C263)</f>
        <v>3</v>
      </c>
    </row>
    <row r="264" spans="1:4" x14ac:dyDescent="0.2">
      <c r="A264">
        <v>1</v>
      </c>
      <c r="B264" t="s">
        <v>13</v>
      </c>
      <c r="C264">
        <v>52</v>
      </c>
      <c r="D264">
        <f>IF(C264="",SUMIFS(Ave_Age,Pclass_Age,A264,Sex_Age,B264),C264)</f>
        <v>52</v>
      </c>
    </row>
    <row r="265" spans="1:4" x14ac:dyDescent="0.2">
      <c r="A265">
        <v>1</v>
      </c>
      <c r="B265" t="s">
        <v>13</v>
      </c>
      <c r="C265">
        <v>40</v>
      </c>
      <c r="D265">
        <f>IF(C265="",SUMIFS(Ave_Age,Pclass_Age,A265,Sex_Age,B265),C265)</f>
        <v>40</v>
      </c>
    </row>
    <row r="266" spans="1:4" x14ac:dyDescent="0.2">
      <c r="A266">
        <v>3</v>
      </c>
      <c r="B266" t="s">
        <v>17</v>
      </c>
      <c r="D266">
        <f>IF(C266="",SUMIFS(Ave_Age,Pclass_Age,A266,Sex_Age,B266),C266)</f>
        <v>22.185328947368422</v>
      </c>
    </row>
    <row r="267" spans="1:4" x14ac:dyDescent="0.2">
      <c r="A267">
        <v>2</v>
      </c>
      <c r="B267" t="s">
        <v>13</v>
      </c>
      <c r="C267">
        <v>36</v>
      </c>
      <c r="D267">
        <f>IF(C267="",SUMIFS(Ave_Age,Pclass_Age,A267,Sex_Age,B267),C267)</f>
        <v>36</v>
      </c>
    </row>
    <row r="268" spans="1:4" x14ac:dyDescent="0.2">
      <c r="A268">
        <v>3</v>
      </c>
      <c r="B268" t="s">
        <v>13</v>
      </c>
      <c r="C268">
        <v>16</v>
      </c>
      <c r="D268">
        <f>IF(C268="",SUMIFS(Ave_Age,Pclass_Age,A268,Sex_Age,B268),C268)</f>
        <v>16</v>
      </c>
    </row>
    <row r="269" spans="1:4" x14ac:dyDescent="0.2">
      <c r="A269">
        <v>3</v>
      </c>
      <c r="B269" t="s">
        <v>13</v>
      </c>
      <c r="C269">
        <v>25</v>
      </c>
      <c r="D269">
        <f>IF(C269="",SUMIFS(Ave_Age,Pclass_Age,A269,Sex_Age,B269),C269)</f>
        <v>25</v>
      </c>
    </row>
    <row r="270" spans="1:4" x14ac:dyDescent="0.2">
      <c r="A270">
        <v>1</v>
      </c>
      <c r="B270" t="s">
        <v>17</v>
      </c>
      <c r="C270">
        <v>58</v>
      </c>
      <c r="D270">
        <f>IF(C270="",SUMIFS(Ave_Age,Pclass_Age,A270,Sex_Age,B270),C270)</f>
        <v>58</v>
      </c>
    </row>
    <row r="271" spans="1:4" x14ac:dyDescent="0.2">
      <c r="A271">
        <v>1</v>
      </c>
      <c r="B271" t="s">
        <v>17</v>
      </c>
      <c r="C271">
        <v>35</v>
      </c>
      <c r="D271">
        <f>IF(C271="",SUMIFS(Ave_Age,Pclass_Age,A271,Sex_Age,B271),C271)</f>
        <v>35</v>
      </c>
    </row>
    <row r="272" spans="1:4" x14ac:dyDescent="0.2">
      <c r="A272">
        <v>1</v>
      </c>
      <c r="B272" t="s">
        <v>13</v>
      </c>
      <c r="D272">
        <f>IF(C272="",SUMIFS(Ave_Age,Pclass_Age,A272,Sex_Age,B272),C272)</f>
        <v>41.029271523178807</v>
      </c>
    </row>
    <row r="273" spans="1:4" x14ac:dyDescent="0.2">
      <c r="A273">
        <v>3</v>
      </c>
      <c r="B273" t="s">
        <v>13</v>
      </c>
      <c r="C273">
        <v>25</v>
      </c>
      <c r="D273">
        <f>IF(C273="",SUMIFS(Ave_Age,Pclass_Age,A273,Sex_Age,B273),C273)</f>
        <v>25</v>
      </c>
    </row>
    <row r="274" spans="1:4" x14ac:dyDescent="0.2">
      <c r="A274">
        <v>2</v>
      </c>
      <c r="B274" t="s">
        <v>17</v>
      </c>
      <c r="C274">
        <v>41</v>
      </c>
      <c r="D274">
        <f>IF(C274="",SUMIFS(Ave_Age,Pclass_Age,A274,Sex_Age,B274),C274)</f>
        <v>41</v>
      </c>
    </row>
    <row r="275" spans="1:4" x14ac:dyDescent="0.2">
      <c r="A275">
        <v>1</v>
      </c>
      <c r="B275" t="s">
        <v>13</v>
      </c>
      <c r="C275">
        <v>37</v>
      </c>
      <c r="D275">
        <f>IF(C275="",SUMIFS(Ave_Age,Pclass_Age,A275,Sex_Age,B275),C275)</f>
        <v>37</v>
      </c>
    </row>
    <row r="276" spans="1:4" x14ac:dyDescent="0.2">
      <c r="A276">
        <v>3</v>
      </c>
      <c r="B276" t="s">
        <v>17</v>
      </c>
      <c r="D276">
        <f>IF(C276="",SUMIFS(Ave_Age,Pclass_Age,A276,Sex_Age,B276),C276)</f>
        <v>22.185328947368422</v>
      </c>
    </row>
    <row r="277" spans="1:4" x14ac:dyDescent="0.2">
      <c r="A277">
        <v>1</v>
      </c>
      <c r="B277" t="s">
        <v>17</v>
      </c>
      <c r="C277">
        <v>63</v>
      </c>
      <c r="D277">
        <f>IF(C277="",SUMIFS(Ave_Age,Pclass_Age,A277,Sex_Age,B277),C277)</f>
        <v>63</v>
      </c>
    </row>
    <row r="278" spans="1:4" x14ac:dyDescent="0.2">
      <c r="A278">
        <v>3</v>
      </c>
      <c r="B278" t="s">
        <v>17</v>
      </c>
      <c r="C278">
        <v>45</v>
      </c>
      <c r="D278">
        <f>IF(C278="",SUMIFS(Ave_Age,Pclass_Age,A278,Sex_Age,B278),C278)</f>
        <v>45</v>
      </c>
    </row>
    <row r="279" spans="1:4" x14ac:dyDescent="0.2">
      <c r="A279">
        <v>2</v>
      </c>
      <c r="B279" t="s">
        <v>13</v>
      </c>
      <c r="D279">
        <f>IF(C279="",SUMIFS(Ave_Age,Pclass_Age,A279,Sex_Age,B279),C279)</f>
        <v>30.815379746835443</v>
      </c>
    </row>
    <row r="280" spans="1:4" x14ac:dyDescent="0.2">
      <c r="A280">
        <v>3</v>
      </c>
      <c r="B280" t="s">
        <v>13</v>
      </c>
      <c r="C280">
        <v>7</v>
      </c>
      <c r="D280">
        <f>IF(C280="",SUMIFS(Ave_Age,Pclass_Age,A280,Sex_Age,B280),C280)</f>
        <v>7</v>
      </c>
    </row>
    <row r="281" spans="1:4" x14ac:dyDescent="0.2">
      <c r="A281">
        <v>3</v>
      </c>
      <c r="B281" t="s">
        <v>17</v>
      </c>
      <c r="C281">
        <v>35</v>
      </c>
      <c r="D281">
        <f>IF(C281="",SUMIFS(Ave_Age,Pclass_Age,A281,Sex_Age,B281),C281)</f>
        <v>35</v>
      </c>
    </row>
    <row r="282" spans="1:4" x14ac:dyDescent="0.2">
      <c r="A282">
        <v>3</v>
      </c>
      <c r="B282" t="s">
        <v>13</v>
      </c>
      <c r="C282">
        <v>65</v>
      </c>
      <c r="D282">
        <f>IF(C282="",SUMIFS(Ave_Age,Pclass_Age,A282,Sex_Age,B282),C282)</f>
        <v>65</v>
      </c>
    </row>
    <row r="283" spans="1:4" x14ac:dyDescent="0.2">
      <c r="A283">
        <v>3</v>
      </c>
      <c r="B283" t="s">
        <v>13</v>
      </c>
      <c r="C283">
        <v>28</v>
      </c>
      <c r="D283">
        <f>IF(C283="",SUMIFS(Ave_Age,Pclass_Age,A283,Sex_Age,B283),C283)</f>
        <v>28</v>
      </c>
    </row>
    <row r="284" spans="1:4" x14ac:dyDescent="0.2">
      <c r="A284">
        <v>3</v>
      </c>
      <c r="B284" t="s">
        <v>13</v>
      </c>
      <c r="C284">
        <v>16</v>
      </c>
      <c r="D284">
        <f>IF(C284="",SUMIFS(Ave_Age,Pclass_Age,A284,Sex_Age,B284),C284)</f>
        <v>16</v>
      </c>
    </row>
    <row r="285" spans="1:4" x14ac:dyDescent="0.2">
      <c r="A285">
        <v>3</v>
      </c>
      <c r="B285" t="s">
        <v>13</v>
      </c>
      <c r="C285">
        <v>19</v>
      </c>
      <c r="D285">
        <f>IF(C285="",SUMIFS(Ave_Age,Pclass_Age,A285,Sex_Age,B285),C285)</f>
        <v>19</v>
      </c>
    </row>
    <row r="286" spans="1:4" x14ac:dyDescent="0.2">
      <c r="A286">
        <v>1</v>
      </c>
      <c r="B286" t="s">
        <v>13</v>
      </c>
      <c r="D286">
        <f>IF(C286="",SUMIFS(Ave_Age,Pclass_Age,A286,Sex_Age,B286),C286)</f>
        <v>41.029271523178807</v>
      </c>
    </row>
    <row r="287" spans="1:4" x14ac:dyDescent="0.2">
      <c r="A287">
        <v>3</v>
      </c>
      <c r="B287" t="s">
        <v>13</v>
      </c>
      <c r="C287">
        <v>33</v>
      </c>
      <c r="D287">
        <f>IF(C287="",SUMIFS(Ave_Age,Pclass_Age,A287,Sex_Age,B287),C287)</f>
        <v>33</v>
      </c>
    </row>
    <row r="288" spans="1:4" x14ac:dyDescent="0.2">
      <c r="A288">
        <v>3</v>
      </c>
      <c r="B288" t="s">
        <v>13</v>
      </c>
      <c r="C288">
        <v>30</v>
      </c>
      <c r="D288">
        <f>IF(C288="",SUMIFS(Ave_Age,Pclass_Age,A288,Sex_Age,B288),C288)</f>
        <v>30</v>
      </c>
    </row>
    <row r="289" spans="1:4" x14ac:dyDescent="0.2">
      <c r="A289">
        <v>3</v>
      </c>
      <c r="B289" t="s">
        <v>13</v>
      </c>
      <c r="C289">
        <v>22</v>
      </c>
      <c r="D289">
        <f>IF(C289="",SUMIFS(Ave_Age,Pclass_Age,A289,Sex_Age,B289),C289)</f>
        <v>22</v>
      </c>
    </row>
    <row r="290" spans="1:4" x14ac:dyDescent="0.2">
      <c r="A290">
        <v>2</v>
      </c>
      <c r="B290" t="s">
        <v>13</v>
      </c>
      <c r="C290">
        <v>42</v>
      </c>
      <c r="D290">
        <f>IF(C290="",SUMIFS(Ave_Age,Pclass_Age,A290,Sex_Age,B290),C290)</f>
        <v>42</v>
      </c>
    </row>
    <row r="291" spans="1:4" x14ac:dyDescent="0.2">
      <c r="A291">
        <v>3</v>
      </c>
      <c r="B291" t="s">
        <v>17</v>
      </c>
      <c r="C291">
        <v>22</v>
      </c>
      <c r="D291">
        <f>IF(C291="",SUMIFS(Ave_Age,Pclass_Age,A291,Sex_Age,B291),C291)</f>
        <v>22</v>
      </c>
    </row>
    <row r="292" spans="1:4" x14ac:dyDescent="0.2">
      <c r="A292">
        <v>1</v>
      </c>
      <c r="B292" t="s">
        <v>17</v>
      </c>
      <c r="C292">
        <v>26</v>
      </c>
      <c r="D292">
        <f>IF(C292="",SUMIFS(Ave_Age,Pclass_Age,A292,Sex_Age,B292),C292)</f>
        <v>26</v>
      </c>
    </row>
    <row r="293" spans="1:4" x14ac:dyDescent="0.2">
      <c r="A293">
        <v>1</v>
      </c>
      <c r="B293" t="s">
        <v>17</v>
      </c>
      <c r="C293">
        <v>19</v>
      </c>
      <c r="D293">
        <f>IF(C293="",SUMIFS(Ave_Age,Pclass_Age,A293,Sex_Age,B293),C293)</f>
        <v>19</v>
      </c>
    </row>
    <row r="294" spans="1:4" x14ac:dyDescent="0.2">
      <c r="A294">
        <v>2</v>
      </c>
      <c r="B294" t="s">
        <v>13</v>
      </c>
      <c r="C294">
        <v>36</v>
      </c>
      <c r="D294">
        <f>IF(C294="",SUMIFS(Ave_Age,Pclass_Age,A294,Sex_Age,B294),C294)</f>
        <v>36</v>
      </c>
    </row>
    <row r="295" spans="1:4" x14ac:dyDescent="0.2">
      <c r="A295">
        <v>3</v>
      </c>
      <c r="B295" t="s">
        <v>17</v>
      </c>
      <c r="C295">
        <v>24</v>
      </c>
      <c r="D295">
        <f>IF(C295="",SUMIFS(Ave_Age,Pclass_Age,A295,Sex_Age,B295),C295)</f>
        <v>24</v>
      </c>
    </row>
    <row r="296" spans="1:4" x14ac:dyDescent="0.2">
      <c r="A296">
        <v>3</v>
      </c>
      <c r="B296" t="s">
        <v>13</v>
      </c>
      <c r="C296">
        <v>24</v>
      </c>
      <c r="D296">
        <f>IF(C296="",SUMIFS(Ave_Age,Pclass_Age,A296,Sex_Age,B296),C296)</f>
        <v>24</v>
      </c>
    </row>
    <row r="297" spans="1:4" x14ac:dyDescent="0.2">
      <c r="A297">
        <v>1</v>
      </c>
      <c r="B297" t="s">
        <v>13</v>
      </c>
      <c r="D297">
        <f>IF(C297="",SUMIFS(Ave_Age,Pclass_Age,A297,Sex_Age,B297),C297)</f>
        <v>41.029271523178807</v>
      </c>
    </row>
    <row r="298" spans="1:4" x14ac:dyDescent="0.2">
      <c r="A298">
        <v>3</v>
      </c>
      <c r="B298" t="s">
        <v>13</v>
      </c>
      <c r="C298">
        <v>23.5</v>
      </c>
      <c r="D298">
        <f>IF(C298="",SUMIFS(Ave_Age,Pclass_Age,A298,Sex_Age,B298),C298)</f>
        <v>23.5</v>
      </c>
    </row>
    <row r="299" spans="1:4" x14ac:dyDescent="0.2">
      <c r="A299">
        <v>1</v>
      </c>
      <c r="B299" t="s">
        <v>17</v>
      </c>
      <c r="C299">
        <v>2</v>
      </c>
      <c r="D299">
        <f>IF(C299="",SUMIFS(Ave_Age,Pclass_Age,A299,Sex_Age,B299),C299)</f>
        <v>2</v>
      </c>
    </row>
    <row r="300" spans="1:4" x14ac:dyDescent="0.2">
      <c r="A300">
        <v>1</v>
      </c>
      <c r="B300" t="s">
        <v>13</v>
      </c>
      <c r="D300">
        <f>IF(C300="",SUMIFS(Ave_Age,Pclass_Age,A300,Sex_Age,B300),C300)</f>
        <v>41.029271523178807</v>
      </c>
    </row>
    <row r="301" spans="1:4" x14ac:dyDescent="0.2">
      <c r="A301">
        <v>1</v>
      </c>
      <c r="B301" t="s">
        <v>17</v>
      </c>
      <c r="C301">
        <v>50</v>
      </c>
      <c r="D301">
        <f>IF(C301="",SUMIFS(Ave_Age,Pclass_Age,A301,Sex_Age,B301),C301)</f>
        <v>50</v>
      </c>
    </row>
    <row r="302" spans="1:4" x14ac:dyDescent="0.2">
      <c r="A302">
        <v>3</v>
      </c>
      <c r="B302" t="s">
        <v>17</v>
      </c>
      <c r="D302">
        <f>IF(C302="",SUMIFS(Ave_Age,Pclass_Age,A302,Sex_Age,B302),C302)</f>
        <v>22.185328947368422</v>
      </c>
    </row>
    <row r="303" spans="1:4" x14ac:dyDescent="0.2">
      <c r="A303">
        <v>3</v>
      </c>
      <c r="B303" t="s">
        <v>13</v>
      </c>
      <c r="D303">
        <f>IF(C303="",SUMIFS(Ave_Age,Pclass_Age,A303,Sex_Age,B303),C303)</f>
        <v>25.962263610315187</v>
      </c>
    </row>
    <row r="304" spans="1:4" x14ac:dyDescent="0.2">
      <c r="A304">
        <v>3</v>
      </c>
      <c r="B304" t="s">
        <v>13</v>
      </c>
      <c r="C304">
        <v>19</v>
      </c>
      <c r="D304">
        <f>IF(C304="",SUMIFS(Ave_Age,Pclass_Age,A304,Sex_Age,B304),C304)</f>
        <v>19</v>
      </c>
    </row>
    <row r="305" spans="1:4" x14ac:dyDescent="0.2">
      <c r="A305">
        <v>2</v>
      </c>
      <c r="B305" t="s">
        <v>17</v>
      </c>
      <c r="D305">
        <f>IF(C305="",SUMIFS(Ave_Age,Pclass_Age,A305,Sex_Age,B305),C305)</f>
        <v>27.499223300970876</v>
      </c>
    </row>
    <row r="306" spans="1:4" x14ac:dyDescent="0.2">
      <c r="A306">
        <v>3</v>
      </c>
      <c r="B306" t="s">
        <v>13</v>
      </c>
      <c r="D306">
        <f>IF(C306="",SUMIFS(Ave_Age,Pclass_Age,A306,Sex_Age,B306),C306)</f>
        <v>25.962263610315187</v>
      </c>
    </row>
    <row r="307" spans="1:4" x14ac:dyDescent="0.2">
      <c r="A307">
        <v>1</v>
      </c>
      <c r="B307" t="s">
        <v>13</v>
      </c>
      <c r="C307">
        <v>0.92</v>
      </c>
      <c r="D307">
        <f>IF(C307="",SUMIFS(Ave_Age,Pclass_Age,A307,Sex_Age,B307),C307)</f>
        <v>0.92</v>
      </c>
    </row>
    <row r="308" spans="1:4" x14ac:dyDescent="0.2">
      <c r="A308">
        <v>1</v>
      </c>
      <c r="B308" t="s">
        <v>17</v>
      </c>
      <c r="D308">
        <f>IF(C308="",SUMIFS(Ave_Age,Pclass_Age,A308,Sex_Age,B308),C308)</f>
        <v>37.037593984962406</v>
      </c>
    </row>
    <row r="309" spans="1:4" x14ac:dyDescent="0.2">
      <c r="A309">
        <v>1</v>
      </c>
      <c r="B309" t="s">
        <v>17</v>
      </c>
      <c r="C309">
        <v>17</v>
      </c>
      <c r="D309">
        <f>IF(C309="",SUMIFS(Ave_Age,Pclass_Age,A309,Sex_Age,B309),C309)</f>
        <v>17</v>
      </c>
    </row>
    <row r="310" spans="1:4" x14ac:dyDescent="0.2">
      <c r="A310">
        <v>2</v>
      </c>
      <c r="B310" t="s">
        <v>13</v>
      </c>
      <c r="C310">
        <v>30</v>
      </c>
      <c r="D310">
        <f>IF(C310="",SUMIFS(Ave_Age,Pclass_Age,A310,Sex_Age,B310),C310)</f>
        <v>30</v>
      </c>
    </row>
    <row r="311" spans="1:4" x14ac:dyDescent="0.2">
      <c r="A311">
        <v>1</v>
      </c>
      <c r="B311" t="s">
        <v>17</v>
      </c>
      <c r="C311">
        <v>30</v>
      </c>
      <c r="D311">
        <f>IF(C311="",SUMIFS(Ave_Age,Pclass_Age,A311,Sex_Age,B311),C311)</f>
        <v>30</v>
      </c>
    </row>
    <row r="312" spans="1:4" x14ac:dyDescent="0.2">
      <c r="A312">
        <v>1</v>
      </c>
      <c r="B312" t="s">
        <v>17</v>
      </c>
      <c r="C312">
        <v>24</v>
      </c>
      <c r="D312">
        <f>IF(C312="",SUMIFS(Ave_Age,Pclass_Age,A312,Sex_Age,B312),C312)</f>
        <v>24</v>
      </c>
    </row>
    <row r="313" spans="1:4" x14ac:dyDescent="0.2">
      <c r="A313">
        <v>1</v>
      </c>
      <c r="B313" t="s">
        <v>17</v>
      </c>
      <c r="C313">
        <v>18</v>
      </c>
      <c r="D313">
        <f>IF(C313="",SUMIFS(Ave_Age,Pclass_Age,A313,Sex_Age,B313),C313)</f>
        <v>18</v>
      </c>
    </row>
    <row r="314" spans="1:4" x14ac:dyDescent="0.2">
      <c r="A314">
        <v>2</v>
      </c>
      <c r="B314" t="s">
        <v>17</v>
      </c>
      <c r="C314">
        <v>26</v>
      </c>
      <c r="D314">
        <f>IF(C314="",SUMIFS(Ave_Age,Pclass_Age,A314,Sex_Age,B314),C314)</f>
        <v>26</v>
      </c>
    </row>
    <row r="315" spans="1:4" x14ac:dyDescent="0.2">
      <c r="A315">
        <v>3</v>
      </c>
      <c r="B315" t="s">
        <v>13</v>
      </c>
      <c r="C315">
        <v>28</v>
      </c>
      <c r="D315">
        <f>IF(C315="",SUMIFS(Ave_Age,Pclass_Age,A315,Sex_Age,B315),C315)</f>
        <v>28</v>
      </c>
    </row>
    <row r="316" spans="1:4" x14ac:dyDescent="0.2">
      <c r="A316">
        <v>2</v>
      </c>
      <c r="B316" t="s">
        <v>13</v>
      </c>
      <c r="C316">
        <v>43</v>
      </c>
      <c r="D316">
        <f>IF(C316="",SUMIFS(Ave_Age,Pclass_Age,A316,Sex_Age,B316),C316)</f>
        <v>43</v>
      </c>
    </row>
    <row r="317" spans="1:4" x14ac:dyDescent="0.2">
      <c r="A317">
        <v>3</v>
      </c>
      <c r="B317" t="s">
        <v>17</v>
      </c>
      <c r="C317">
        <v>26</v>
      </c>
      <c r="D317">
        <f>IF(C317="",SUMIFS(Ave_Age,Pclass_Age,A317,Sex_Age,B317),C317)</f>
        <v>26</v>
      </c>
    </row>
    <row r="318" spans="1:4" x14ac:dyDescent="0.2">
      <c r="A318">
        <v>2</v>
      </c>
      <c r="B318" t="s">
        <v>17</v>
      </c>
      <c r="C318">
        <v>24</v>
      </c>
      <c r="D318">
        <f>IF(C318="",SUMIFS(Ave_Age,Pclass_Age,A318,Sex_Age,B318),C318)</f>
        <v>24</v>
      </c>
    </row>
    <row r="319" spans="1:4" x14ac:dyDescent="0.2">
      <c r="A319">
        <v>2</v>
      </c>
      <c r="B319" t="s">
        <v>13</v>
      </c>
      <c r="C319">
        <v>54</v>
      </c>
      <c r="D319">
        <f>IF(C319="",SUMIFS(Ave_Age,Pclass_Age,A319,Sex_Age,B319),C319)</f>
        <v>54</v>
      </c>
    </row>
    <row r="320" spans="1:4" x14ac:dyDescent="0.2">
      <c r="A320">
        <v>1</v>
      </c>
      <c r="B320" t="s">
        <v>17</v>
      </c>
      <c r="C320">
        <v>31</v>
      </c>
      <c r="D320">
        <f>IF(C320="",SUMIFS(Ave_Age,Pclass_Age,A320,Sex_Age,B320),C320)</f>
        <v>31</v>
      </c>
    </row>
    <row r="321" spans="1:4" x14ac:dyDescent="0.2">
      <c r="A321">
        <v>1</v>
      </c>
      <c r="B321" t="s">
        <v>17</v>
      </c>
      <c r="C321">
        <v>40</v>
      </c>
      <c r="D321">
        <f>IF(C321="",SUMIFS(Ave_Age,Pclass_Age,A321,Sex_Age,B321),C321)</f>
        <v>40</v>
      </c>
    </row>
    <row r="322" spans="1:4" x14ac:dyDescent="0.2">
      <c r="A322">
        <v>3</v>
      </c>
      <c r="B322" t="s">
        <v>13</v>
      </c>
      <c r="C322">
        <v>22</v>
      </c>
      <c r="D322">
        <f>IF(C322="",SUMIFS(Ave_Age,Pclass_Age,A322,Sex_Age,B322),C322)</f>
        <v>22</v>
      </c>
    </row>
    <row r="323" spans="1:4" x14ac:dyDescent="0.2">
      <c r="A323">
        <v>3</v>
      </c>
      <c r="B323" t="s">
        <v>13</v>
      </c>
      <c r="C323">
        <v>27</v>
      </c>
      <c r="D323">
        <f>IF(C323="",SUMIFS(Ave_Age,Pclass_Age,A323,Sex_Age,B323),C323)</f>
        <v>27</v>
      </c>
    </row>
    <row r="324" spans="1:4" x14ac:dyDescent="0.2">
      <c r="A324">
        <v>2</v>
      </c>
      <c r="B324" t="s">
        <v>17</v>
      </c>
      <c r="C324">
        <v>30</v>
      </c>
      <c r="D324">
        <f>IF(C324="",SUMIFS(Ave_Age,Pclass_Age,A324,Sex_Age,B324),C324)</f>
        <v>30</v>
      </c>
    </row>
    <row r="325" spans="1:4" x14ac:dyDescent="0.2">
      <c r="A325">
        <v>2</v>
      </c>
      <c r="B325" t="s">
        <v>17</v>
      </c>
      <c r="C325">
        <v>22</v>
      </c>
      <c r="D325">
        <f>IF(C325="",SUMIFS(Ave_Age,Pclass_Age,A325,Sex_Age,B325),C325)</f>
        <v>22</v>
      </c>
    </row>
    <row r="326" spans="1:4" x14ac:dyDescent="0.2">
      <c r="A326">
        <v>3</v>
      </c>
      <c r="B326" t="s">
        <v>13</v>
      </c>
      <c r="D326">
        <f>IF(C326="",SUMIFS(Ave_Age,Pclass_Age,A326,Sex_Age,B326),C326)</f>
        <v>25.962263610315187</v>
      </c>
    </row>
    <row r="327" spans="1:4" x14ac:dyDescent="0.2">
      <c r="A327">
        <v>1</v>
      </c>
      <c r="B327" t="s">
        <v>17</v>
      </c>
      <c r="C327">
        <v>36</v>
      </c>
      <c r="D327">
        <f>IF(C327="",SUMIFS(Ave_Age,Pclass_Age,A327,Sex_Age,B327),C327)</f>
        <v>36</v>
      </c>
    </row>
    <row r="328" spans="1:4" x14ac:dyDescent="0.2">
      <c r="A328">
        <v>3</v>
      </c>
      <c r="B328" t="s">
        <v>13</v>
      </c>
      <c r="C328">
        <v>61</v>
      </c>
      <c r="D328">
        <f>IF(C328="",SUMIFS(Ave_Age,Pclass_Age,A328,Sex_Age,B328),C328)</f>
        <v>61</v>
      </c>
    </row>
    <row r="329" spans="1:4" x14ac:dyDescent="0.2">
      <c r="A329">
        <v>2</v>
      </c>
      <c r="B329" t="s">
        <v>17</v>
      </c>
      <c r="C329">
        <v>36</v>
      </c>
      <c r="D329">
        <f>IF(C329="",SUMIFS(Ave_Age,Pclass_Age,A329,Sex_Age,B329),C329)</f>
        <v>36</v>
      </c>
    </row>
    <row r="330" spans="1:4" x14ac:dyDescent="0.2">
      <c r="A330">
        <v>3</v>
      </c>
      <c r="B330" t="s">
        <v>17</v>
      </c>
      <c r="C330">
        <v>31</v>
      </c>
      <c r="D330">
        <f>IF(C330="",SUMIFS(Ave_Age,Pclass_Age,A330,Sex_Age,B330),C330)</f>
        <v>31</v>
      </c>
    </row>
    <row r="331" spans="1:4" x14ac:dyDescent="0.2">
      <c r="A331">
        <v>1</v>
      </c>
      <c r="B331" t="s">
        <v>17</v>
      </c>
      <c r="C331">
        <v>16</v>
      </c>
      <c r="D331">
        <f>IF(C331="",SUMIFS(Ave_Age,Pclass_Age,A331,Sex_Age,B331),C331)</f>
        <v>16</v>
      </c>
    </row>
    <row r="332" spans="1:4" x14ac:dyDescent="0.2">
      <c r="A332">
        <v>3</v>
      </c>
      <c r="B332" t="s">
        <v>17</v>
      </c>
      <c r="D332">
        <f>IF(C332="",SUMIFS(Ave_Age,Pclass_Age,A332,Sex_Age,B332),C332)</f>
        <v>22.185328947368422</v>
      </c>
    </row>
    <row r="333" spans="1:4" x14ac:dyDescent="0.2">
      <c r="A333">
        <v>1</v>
      </c>
      <c r="B333" t="s">
        <v>13</v>
      </c>
      <c r="C333">
        <v>45.5</v>
      </c>
      <c r="D333">
        <f>IF(C333="",SUMIFS(Ave_Age,Pclass_Age,A333,Sex_Age,B333),C333)</f>
        <v>45.5</v>
      </c>
    </row>
    <row r="334" spans="1:4" x14ac:dyDescent="0.2">
      <c r="A334">
        <v>1</v>
      </c>
      <c r="B334" t="s">
        <v>13</v>
      </c>
      <c r="C334">
        <v>38</v>
      </c>
      <c r="D334">
        <f>IF(C334="",SUMIFS(Ave_Age,Pclass_Age,A334,Sex_Age,B334),C334)</f>
        <v>38</v>
      </c>
    </row>
    <row r="335" spans="1:4" x14ac:dyDescent="0.2">
      <c r="A335">
        <v>3</v>
      </c>
      <c r="B335" t="s">
        <v>13</v>
      </c>
      <c r="C335">
        <v>16</v>
      </c>
      <c r="D335">
        <f>IF(C335="",SUMIFS(Ave_Age,Pclass_Age,A335,Sex_Age,B335),C335)</f>
        <v>16</v>
      </c>
    </row>
    <row r="336" spans="1:4" x14ac:dyDescent="0.2">
      <c r="A336">
        <v>1</v>
      </c>
      <c r="B336" t="s">
        <v>17</v>
      </c>
      <c r="D336">
        <f>IF(C336="",SUMIFS(Ave_Age,Pclass_Age,A336,Sex_Age,B336),C336)</f>
        <v>37.037593984962406</v>
      </c>
    </row>
    <row r="337" spans="1:4" x14ac:dyDescent="0.2">
      <c r="A337">
        <v>3</v>
      </c>
      <c r="B337" t="s">
        <v>13</v>
      </c>
      <c r="D337">
        <f>IF(C337="",SUMIFS(Ave_Age,Pclass_Age,A337,Sex_Age,B337),C337)</f>
        <v>25.962263610315187</v>
      </c>
    </row>
    <row r="338" spans="1:4" x14ac:dyDescent="0.2">
      <c r="A338">
        <v>1</v>
      </c>
      <c r="B338" t="s">
        <v>13</v>
      </c>
      <c r="C338">
        <v>29</v>
      </c>
      <c r="D338">
        <f>IF(C338="",SUMIFS(Ave_Age,Pclass_Age,A338,Sex_Age,B338),C338)</f>
        <v>29</v>
      </c>
    </row>
    <row r="339" spans="1:4" x14ac:dyDescent="0.2">
      <c r="A339">
        <v>1</v>
      </c>
      <c r="B339" t="s">
        <v>17</v>
      </c>
      <c r="C339">
        <v>41</v>
      </c>
      <c r="D339">
        <f>IF(C339="",SUMIFS(Ave_Age,Pclass_Age,A339,Sex_Age,B339),C339)</f>
        <v>41</v>
      </c>
    </row>
    <row r="340" spans="1:4" x14ac:dyDescent="0.2">
      <c r="A340">
        <v>3</v>
      </c>
      <c r="B340" t="s">
        <v>13</v>
      </c>
      <c r="C340">
        <v>45</v>
      </c>
      <c r="D340">
        <f>IF(C340="",SUMIFS(Ave_Age,Pclass_Age,A340,Sex_Age,B340),C340)</f>
        <v>45</v>
      </c>
    </row>
    <row r="341" spans="1:4" x14ac:dyDescent="0.2">
      <c r="A341">
        <v>1</v>
      </c>
      <c r="B341" t="s">
        <v>13</v>
      </c>
      <c r="C341">
        <v>45</v>
      </c>
      <c r="D341">
        <f>IF(C341="",SUMIFS(Ave_Age,Pclass_Age,A341,Sex_Age,B341),C341)</f>
        <v>45</v>
      </c>
    </row>
    <row r="342" spans="1:4" x14ac:dyDescent="0.2">
      <c r="A342">
        <v>2</v>
      </c>
      <c r="B342" t="s">
        <v>13</v>
      </c>
      <c r="C342">
        <v>2</v>
      </c>
      <c r="D342">
        <f>IF(C342="",SUMIFS(Ave_Age,Pclass_Age,A342,Sex_Age,B342),C342)</f>
        <v>2</v>
      </c>
    </row>
    <row r="343" spans="1:4" x14ac:dyDescent="0.2">
      <c r="A343">
        <v>1</v>
      </c>
      <c r="B343" t="s">
        <v>17</v>
      </c>
      <c r="C343">
        <v>24</v>
      </c>
      <c r="D343">
        <f>IF(C343="",SUMIFS(Ave_Age,Pclass_Age,A343,Sex_Age,B343),C343)</f>
        <v>24</v>
      </c>
    </row>
    <row r="344" spans="1:4" x14ac:dyDescent="0.2">
      <c r="A344">
        <v>2</v>
      </c>
      <c r="B344" t="s">
        <v>13</v>
      </c>
      <c r="C344">
        <v>28</v>
      </c>
      <c r="D344">
        <f>IF(C344="",SUMIFS(Ave_Age,Pclass_Age,A344,Sex_Age,B344),C344)</f>
        <v>28</v>
      </c>
    </row>
    <row r="345" spans="1:4" x14ac:dyDescent="0.2">
      <c r="A345">
        <v>2</v>
      </c>
      <c r="B345" t="s">
        <v>13</v>
      </c>
      <c r="C345">
        <v>25</v>
      </c>
      <c r="D345">
        <f>IF(C345="",SUMIFS(Ave_Age,Pclass_Age,A345,Sex_Age,B345),C345)</f>
        <v>25</v>
      </c>
    </row>
    <row r="346" spans="1:4" x14ac:dyDescent="0.2">
      <c r="A346">
        <v>2</v>
      </c>
      <c r="B346" t="s">
        <v>13</v>
      </c>
      <c r="C346">
        <v>36</v>
      </c>
      <c r="D346">
        <f>IF(C346="",SUMIFS(Ave_Age,Pclass_Age,A346,Sex_Age,B346),C346)</f>
        <v>36</v>
      </c>
    </row>
    <row r="347" spans="1:4" x14ac:dyDescent="0.2">
      <c r="A347">
        <v>2</v>
      </c>
      <c r="B347" t="s">
        <v>17</v>
      </c>
      <c r="C347">
        <v>24</v>
      </c>
      <c r="D347">
        <f>IF(C347="",SUMIFS(Ave_Age,Pclass_Age,A347,Sex_Age,B347),C347)</f>
        <v>24</v>
      </c>
    </row>
    <row r="348" spans="1:4" x14ac:dyDescent="0.2">
      <c r="A348">
        <v>2</v>
      </c>
      <c r="B348" t="s">
        <v>17</v>
      </c>
      <c r="C348">
        <v>40</v>
      </c>
      <c r="D348">
        <f>IF(C348="",SUMIFS(Ave_Age,Pclass_Age,A348,Sex_Age,B348),C348)</f>
        <v>40</v>
      </c>
    </row>
    <row r="349" spans="1:4" x14ac:dyDescent="0.2">
      <c r="A349">
        <v>3</v>
      </c>
      <c r="B349" t="s">
        <v>17</v>
      </c>
      <c r="D349">
        <f>IF(C349="",SUMIFS(Ave_Age,Pclass_Age,A349,Sex_Age,B349),C349)</f>
        <v>22.185328947368422</v>
      </c>
    </row>
    <row r="350" spans="1:4" x14ac:dyDescent="0.2">
      <c r="A350">
        <v>3</v>
      </c>
      <c r="B350" t="s">
        <v>13</v>
      </c>
      <c r="C350">
        <v>3</v>
      </c>
      <c r="D350">
        <f>IF(C350="",SUMIFS(Ave_Age,Pclass_Age,A350,Sex_Age,B350),C350)</f>
        <v>3</v>
      </c>
    </row>
    <row r="351" spans="1:4" x14ac:dyDescent="0.2">
      <c r="A351">
        <v>3</v>
      </c>
      <c r="B351" t="s">
        <v>13</v>
      </c>
      <c r="C351">
        <v>42</v>
      </c>
      <c r="D351">
        <f>IF(C351="",SUMIFS(Ave_Age,Pclass_Age,A351,Sex_Age,B351),C351)</f>
        <v>42</v>
      </c>
    </row>
    <row r="352" spans="1:4" x14ac:dyDescent="0.2">
      <c r="A352">
        <v>3</v>
      </c>
      <c r="B352" t="s">
        <v>13</v>
      </c>
      <c r="C352">
        <v>23</v>
      </c>
      <c r="D352">
        <f>IF(C352="",SUMIFS(Ave_Age,Pclass_Age,A352,Sex_Age,B352),C352)</f>
        <v>23</v>
      </c>
    </row>
    <row r="353" spans="1:4" x14ac:dyDescent="0.2">
      <c r="A353">
        <v>1</v>
      </c>
      <c r="B353" t="s">
        <v>13</v>
      </c>
      <c r="D353">
        <f>IF(C353="",SUMIFS(Ave_Age,Pclass_Age,A353,Sex_Age,B353),C353)</f>
        <v>41.029271523178807</v>
      </c>
    </row>
    <row r="354" spans="1:4" x14ac:dyDescent="0.2">
      <c r="A354">
        <v>3</v>
      </c>
      <c r="B354" t="s">
        <v>13</v>
      </c>
      <c r="C354">
        <v>15</v>
      </c>
      <c r="D354">
        <f>IF(C354="",SUMIFS(Ave_Age,Pclass_Age,A354,Sex_Age,B354),C354)</f>
        <v>15</v>
      </c>
    </row>
    <row r="355" spans="1:4" x14ac:dyDescent="0.2">
      <c r="A355">
        <v>3</v>
      </c>
      <c r="B355" t="s">
        <v>13</v>
      </c>
      <c r="C355">
        <v>25</v>
      </c>
      <c r="D355">
        <f>IF(C355="",SUMIFS(Ave_Age,Pclass_Age,A355,Sex_Age,B355),C355)</f>
        <v>25</v>
      </c>
    </row>
    <row r="356" spans="1:4" x14ac:dyDescent="0.2">
      <c r="A356">
        <v>3</v>
      </c>
      <c r="B356" t="s">
        <v>13</v>
      </c>
      <c r="D356">
        <f>IF(C356="",SUMIFS(Ave_Age,Pclass_Age,A356,Sex_Age,B356),C356)</f>
        <v>25.962263610315187</v>
      </c>
    </row>
    <row r="357" spans="1:4" x14ac:dyDescent="0.2">
      <c r="A357">
        <v>3</v>
      </c>
      <c r="B357" t="s">
        <v>13</v>
      </c>
      <c r="C357">
        <v>28</v>
      </c>
      <c r="D357">
        <f>IF(C357="",SUMIFS(Ave_Age,Pclass_Age,A357,Sex_Age,B357),C357)</f>
        <v>28</v>
      </c>
    </row>
    <row r="358" spans="1:4" x14ac:dyDescent="0.2">
      <c r="A358">
        <v>1</v>
      </c>
      <c r="B358" t="s">
        <v>17</v>
      </c>
      <c r="C358">
        <v>22</v>
      </c>
      <c r="D358">
        <f>IF(C358="",SUMIFS(Ave_Age,Pclass_Age,A358,Sex_Age,B358),C358)</f>
        <v>22</v>
      </c>
    </row>
    <row r="359" spans="1:4" x14ac:dyDescent="0.2">
      <c r="A359">
        <v>2</v>
      </c>
      <c r="B359" t="s">
        <v>17</v>
      </c>
      <c r="C359">
        <v>38</v>
      </c>
      <c r="D359">
        <f>IF(C359="",SUMIFS(Ave_Age,Pclass_Age,A359,Sex_Age,B359),C359)</f>
        <v>38</v>
      </c>
    </row>
    <row r="360" spans="1:4" x14ac:dyDescent="0.2">
      <c r="A360">
        <v>3</v>
      </c>
      <c r="B360" t="s">
        <v>17</v>
      </c>
      <c r="D360">
        <f>IF(C360="",SUMIFS(Ave_Age,Pclass_Age,A360,Sex_Age,B360),C360)</f>
        <v>22.185328947368422</v>
      </c>
    </row>
    <row r="361" spans="1:4" x14ac:dyDescent="0.2">
      <c r="A361">
        <v>3</v>
      </c>
      <c r="B361" t="s">
        <v>17</v>
      </c>
      <c r="D361">
        <f>IF(C361="",SUMIFS(Ave_Age,Pclass_Age,A361,Sex_Age,B361),C361)</f>
        <v>22.185328947368422</v>
      </c>
    </row>
    <row r="362" spans="1:4" x14ac:dyDescent="0.2">
      <c r="A362">
        <v>3</v>
      </c>
      <c r="B362" t="s">
        <v>13</v>
      </c>
      <c r="C362">
        <v>40</v>
      </c>
      <c r="D362">
        <f>IF(C362="",SUMIFS(Ave_Age,Pclass_Age,A362,Sex_Age,B362),C362)</f>
        <v>40</v>
      </c>
    </row>
    <row r="363" spans="1:4" x14ac:dyDescent="0.2">
      <c r="A363">
        <v>2</v>
      </c>
      <c r="B363" t="s">
        <v>13</v>
      </c>
      <c r="C363">
        <v>29</v>
      </c>
      <c r="D363">
        <f>IF(C363="",SUMIFS(Ave_Age,Pclass_Age,A363,Sex_Age,B363),C363)</f>
        <v>29</v>
      </c>
    </row>
    <row r="364" spans="1:4" x14ac:dyDescent="0.2">
      <c r="A364">
        <v>3</v>
      </c>
      <c r="B364" t="s">
        <v>17</v>
      </c>
      <c r="C364">
        <v>45</v>
      </c>
      <c r="D364">
        <f>IF(C364="",SUMIFS(Ave_Age,Pclass_Age,A364,Sex_Age,B364),C364)</f>
        <v>45</v>
      </c>
    </row>
    <row r="365" spans="1:4" x14ac:dyDescent="0.2">
      <c r="A365">
        <v>3</v>
      </c>
      <c r="B365" t="s">
        <v>13</v>
      </c>
      <c r="C365">
        <v>35</v>
      </c>
      <c r="D365">
        <f>IF(C365="",SUMIFS(Ave_Age,Pclass_Age,A365,Sex_Age,B365),C365)</f>
        <v>35</v>
      </c>
    </row>
    <row r="366" spans="1:4" x14ac:dyDescent="0.2">
      <c r="A366">
        <v>3</v>
      </c>
      <c r="B366" t="s">
        <v>13</v>
      </c>
      <c r="D366">
        <f>IF(C366="",SUMIFS(Ave_Age,Pclass_Age,A366,Sex_Age,B366),C366)</f>
        <v>25.962263610315187</v>
      </c>
    </row>
    <row r="367" spans="1:4" x14ac:dyDescent="0.2">
      <c r="A367">
        <v>3</v>
      </c>
      <c r="B367" t="s">
        <v>13</v>
      </c>
      <c r="C367">
        <v>30</v>
      </c>
      <c r="D367">
        <f>IF(C367="",SUMIFS(Ave_Age,Pclass_Age,A367,Sex_Age,B367),C367)</f>
        <v>30</v>
      </c>
    </row>
    <row r="368" spans="1:4" x14ac:dyDescent="0.2">
      <c r="A368">
        <v>1</v>
      </c>
      <c r="B368" t="s">
        <v>17</v>
      </c>
      <c r="C368">
        <v>60</v>
      </c>
      <c r="D368">
        <f>IF(C368="",SUMIFS(Ave_Age,Pclass_Age,A368,Sex_Age,B368),C368)</f>
        <v>60</v>
      </c>
    </row>
    <row r="369" spans="1:4" x14ac:dyDescent="0.2">
      <c r="A369">
        <v>3</v>
      </c>
      <c r="B369" t="s">
        <v>17</v>
      </c>
      <c r="D369">
        <f>IF(C369="",SUMIFS(Ave_Age,Pclass_Age,A369,Sex_Age,B369),C369)</f>
        <v>22.185328947368422</v>
      </c>
    </row>
    <row r="370" spans="1:4" x14ac:dyDescent="0.2">
      <c r="A370">
        <v>3</v>
      </c>
      <c r="B370" t="s">
        <v>17</v>
      </c>
      <c r="D370">
        <f>IF(C370="",SUMIFS(Ave_Age,Pclass_Age,A370,Sex_Age,B370),C370)</f>
        <v>22.185328947368422</v>
      </c>
    </row>
    <row r="371" spans="1:4" x14ac:dyDescent="0.2">
      <c r="A371">
        <v>1</v>
      </c>
      <c r="B371" t="s">
        <v>17</v>
      </c>
      <c r="C371">
        <v>24</v>
      </c>
      <c r="D371">
        <f>IF(C371="",SUMIFS(Ave_Age,Pclass_Age,A371,Sex_Age,B371),C371)</f>
        <v>24</v>
      </c>
    </row>
    <row r="372" spans="1:4" x14ac:dyDescent="0.2">
      <c r="A372">
        <v>1</v>
      </c>
      <c r="B372" t="s">
        <v>13</v>
      </c>
      <c r="C372">
        <v>25</v>
      </c>
      <c r="D372">
        <f>IF(C372="",SUMIFS(Ave_Age,Pclass_Age,A372,Sex_Age,B372),C372)</f>
        <v>25</v>
      </c>
    </row>
    <row r="373" spans="1:4" x14ac:dyDescent="0.2">
      <c r="A373">
        <v>3</v>
      </c>
      <c r="B373" t="s">
        <v>13</v>
      </c>
      <c r="C373">
        <v>18</v>
      </c>
      <c r="D373">
        <f>IF(C373="",SUMIFS(Ave_Age,Pclass_Age,A373,Sex_Age,B373),C373)</f>
        <v>18</v>
      </c>
    </row>
    <row r="374" spans="1:4" x14ac:dyDescent="0.2">
      <c r="A374">
        <v>3</v>
      </c>
      <c r="B374" t="s">
        <v>13</v>
      </c>
      <c r="C374">
        <v>19</v>
      </c>
      <c r="D374">
        <f>IF(C374="",SUMIFS(Ave_Age,Pclass_Age,A374,Sex_Age,B374),C374)</f>
        <v>19</v>
      </c>
    </row>
    <row r="375" spans="1:4" x14ac:dyDescent="0.2">
      <c r="A375">
        <v>1</v>
      </c>
      <c r="B375" t="s">
        <v>13</v>
      </c>
      <c r="C375">
        <v>22</v>
      </c>
      <c r="D375">
        <f>IF(C375="",SUMIFS(Ave_Age,Pclass_Age,A375,Sex_Age,B375),C375)</f>
        <v>22</v>
      </c>
    </row>
    <row r="376" spans="1:4" x14ac:dyDescent="0.2">
      <c r="A376">
        <v>3</v>
      </c>
      <c r="B376" t="s">
        <v>17</v>
      </c>
      <c r="C376">
        <v>3</v>
      </c>
      <c r="D376">
        <f>IF(C376="",SUMIFS(Ave_Age,Pclass_Age,A376,Sex_Age,B376),C376)</f>
        <v>3</v>
      </c>
    </row>
    <row r="377" spans="1:4" x14ac:dyDescent="0.2">
      <c r="A377">
        <v>1</v>
      </c>
      <c r="B377" t="s">
        <v>17</v>
      </c>
      <c r="D377">
        <f>IF(C377="",SUMIFS(Ave_Age,Pclass_Age,A377,Sex_Age,B377),C377)</f>
        <v>37.037593984962406</v>
      </c>
    </row>
    <row r="378" spans="1:4" x14ac:dyDescent="0.2">
      <c r="A378">
        <v>3</v>
      </c>
      <c r="B378" t="s">
        <v>17</v>
      </c>
      <c r="C378">
        <v>22</v>
      </c>
      <c r="D378">
        <f>IF(C378="",SUMIFS(Ave_Age,Pclass_Age,A378,Sex_Age,B378),C378)</f>
        <v>22</v>
      </c>
    </row>
    <row r="379" spans="1:4" x14ac:dyDescent="0.2">
      <c r="A379">
        <v>1</v>
      </c>
      <c r="B379" t="s">
        <v>13</v>
      </c>
      <c r="C379">
        <v>27</v>
      </c>
      <c r="D379">
        <f>IF(C379="",SUMIFS(Ave_Age,Pclass_Age,A379,Sex_Age,B379),C379)</f>
        <v>27</v>
      </c>
    </row>
    <row r="380" spans="1:4" x14ac:dyDescent="0.2">
      <c r="A380">
        <v>3</v>
      </c>
      <c r="B380" t="s">
        <v>13</v>
      </c>
      <c r="C380">
        <v>20</v>
      </c>
      <c r="D380">
        <f>IF(C380="",SUMIFS(Ave_Age,Pclass_Age,A380,Sex_Age,B380),C380)</f>
        <v>20</v>
      </c>
    </row>
    <row r="381" spans="1:4" x14ac:dyDescent="0.2">
      <c r="A381">
        <v>3</v>
      </c>
      <c r="B381" t="s">
        <v>13</v>
      </c>
      <c r="C381">
        <v>19</v>
      </c>
      <c r="D381">
        <f>IF(C381="",SUMIFS(Ave_Age,Pclass_Age,A381,Sex_Age,B381),C381)</f>
        <v>19</v>
      </c>
    </row>
    <row r="382" spans="1:4" x14ac:dyDescent="0.2">
      <c r="A382">
        <v>1</v>
      </c>
      <c r="B382" t="s">
        <v>17</v>
      </c>
      <c r="C382">
        <v>42</v>
      </c>
      <c r="D382">
        <f>IF(C382="",SUMIFS(Ave_Age,Pclass_Age,A382,Sex_Age,B382),C382)</f>
        <v>42</v>
      </c>
    </row>
    <row r="383" spans="1:4" x14ac:dyDescent="0.2">
      <c r="A383">
        <v>3</v>
      </c>
      <c r="B383" t="s">
        <v>17</v>
      </c>
      <c r="C383">
        <v>1</v>
      </c>
      <c r="D383">
        <f>IF(C383="",SUMIFS(Ave_Age,Pclass_Age,A383,Sex_Age,B383),C383)</f>
        <v>1</v>
      </c>
    </row>
    <row r="384" spans="1:4" x14ac:dyDescent="0.2">
      <c r="A384">
        <v>3</v>
      </c>
      <c r="B384" t="s">
        <v>13</v>
      </c>
      <c r="C384">
        <v>32</v>
      </c>
      <c r="D384">
        <f>IF(C384="",SUMIFS(Ave_Age,Pclass_Age,A384,Sex_Age,B384),C384)</f>
        <v>32</v>
      </c>
    </row>
    <row r="385" spans="1:4" x14ac:dyDescent="0.2">
      <c r="A385">
        <v>1</v>
      </c>
      <c r="B385" t="s">
        <v>17</v>
      </c>
      <c r="C385">
        <v>35</v>
      </c>
      <c r="D385">
        <f>IF(C385="",SUMIFS(Ave_Age,Pclass_Age,A385,Sex_Age,B385),C385)</f>
        <v>35</v>
      </c>
    </row>
    <row r="386" spans="1:4" x14ac:dyDescent="0.2">
      <c r="A386">
        <v>3</v>
      </c>
      <c r="B386" t="s">
        <v>13</v>
      </c>
      <c r="D386">
        <f>IF(C386="",SUMIFS(Ave_Age,Pclass_Age,A386,Sex_Age,B386),C386)</f>
        <v>25.962263610315187</v>
      </c>
    </row>
    <row r="387" spans="1:4" x14ac:dyDescent="0.2">
      <c r="A387">
        <v>2</v>
      </c>
      <c r="B387" t="s">
        <v>13</v>
      </c>
      <c r="C387">
        <v>18</v>
      </c>
      <c r="D387">
        <f>IF(C387="",SUMIFS(Ave_Age,Pclass_Age,A387,Sex_Age,B387),C387)</f>
        <v>18</v>
      </c>
    </row>
    <row r="388" spans="1:4" x14ac:dyDescent="0.2">
      <c r="A388">
        <v>3</v>
      </c>
      <c r="B388" t="s">
        <v>13</v>
      </c>
      <c r="C388">
        <v>1</v>
      </c>
      <c r="D388">
        <f>IF(C388="",SUMIFS(Ave_Age,Pclass_Age,A388,Sex_Age,B388),C388)</f>
        <v>1</v>
      </c>
    </row>
    <row r="389" spans="1:4" x14ac:dyDescent="0.2">
      <c r="A389">
        <v>2</v>
      </c>
      <c r="B389" t="s">
        <v>17</v>
      </c>
      <c r="C389">
        <v>36</v>
      </c>
      <c r="D389">
        <f>IF(C389="",SUMIFS(Ave_Age,Pclass_Age,A389,Sex_Age,B389),C389)</f>
        <v>36</v>
      </c>
    </row>
    <row r="390" spans="1:4" x14ac:dyDescent="0.2">
      <c r="A390">
        <v>3</v>
      </c>
      <c r="B390" t="s">
        <v>13</v>
      </c>
      <c r="D390">
        <f>IF(C390="",SUMIFS(Ave_Age,Pclass_Age,A390,Sex_Age,B390),C390)</f>
        <v>25.962263610315187</v>
      </c>
    </row>
    <row r="391" spans="1:4" x14ac:dyDescent="0.2">
      <c r="A391">
        <v>2</v>
      </c>
      <c r="B391" t="s">
        <v>17</v>
      </c>
      <c r="C391">
        <v>17</v>
      </c>
      <c r="D391">
        <f>IF(C391="",SUMIFS(Ave_Age,Pclass_Age,A391,Sex_Age,B391),C391)</f>
        <v>17</v>
      </c>
    </row>
    <row r="392" spans="1:4" x14ac:dyDescent="0.2">
      <c r="A392">
        <v>1</v>
      </c>
      <c r="B392" t="s">
        <v>13</v>
      </c>
      <c r="C392">
        <v>36</v>
      </c>
      <c r="D392">
        <f>IF(C392="",SUMIFS(Ave_Age,Pclass_Age,A392,Sex_Age,B392),C392)</f>
        <v>36</v>
      </c>
    </row>
    <row r="393" spans="1:4" x14ac:dyDescent="0.2">
      <c r="A393">
        <v>3</v>
      </c>
      <c r="B393" t="s">
        <v>13</v>
      </c>
      <c r="C393">
        <v>21</v>
      </c>
      <c r="D393">
        <f>IF(C393="",SUMIFS(Ave_Age,Pclass_Age,A393,Sex_Age,B393),C393)</f>
        <v>21</v>
      </c>
    </row>
    <row r="394" spans="1:4" x14ac:dyDescent="0.2">
      <c r="A394">
        <v>3</v>
      </c>
      <c r="B394" t="s">
        <v>13</v>
      </c>
      <c r="C394">
        <v>28</v>
      </c>
      <c r="D394">
        <f>IF(C394="",SUMIFS(Ave_Age,Pclass_Age,A394,Sex_Age,B394),C394)</f>
        <v>28</v>
      </c>
    </row>
    <row r="395" spans="1:4" x14ac:dyDescent="0.2">
      <c r="A395">
        <v>1</v>
      </c>
      <c r="B395" t="s">
        <v>17</v>
      </c>
      <c r="C395">
        <v>23</v>
      </c>
      <c r="D395">
        <f>IF(C395="",SUMIFS(Ave_Age,Pclass_Age,A395,Sex_Age,B395),C395)</f>
        <v>23</v>
      </c>
    </row>
    <row r="396" spans="1:4" x14ac:dyDescent="0.2">
      <c r="A396">
        <v>3</v>
      </c>
      <c r="B396" t="s">
        <v>17</v>
      </c>
      <c r="C396">
        <v>24</v>
      </c>
      <c r="D396">
        <f>IF(C396="",SUMIFS(Ave_Age,Pclass_Age,A396,Sex_Age,B396),C396)</f>
        <v>24</v>
      </c>
    </row>
    <row r="397" spans="1:4" x14ac:dyDescent="0.2">
      <c r="A397">
        <v>3</v>
      </c>
      <c r="B397" t="s">
        <v>13</v>
      </c>
      <c r="C397">
        <v>22</v>
      </c>
      <c r="D397">
        <f>IF(C397="",SUMIFS(Ave_Age,Pclass_Age,A397,Sex_Age,B397),C397)</f>
        <v>22</v>
      </c>
    </row>
    <row r="398" spans="1:4" x14ac:dyDescent="0.2">
      <c r="A398">
        <v>3</v>
      </c>
      <c r="B398" t="s">
        <v>17</v>
      </c>
      <c r="C398">
        <v>31</v>
      </c>
      <c r="D398">
        <f>IF(C398="",SUMIFS(Ave_Age,Pclass_Age,A398,Sex_Age,B398),C398)</f>
        <v>31</v>
      </c>
    </row>
    <row r="399" spans="1:4" x14ac:dyDescent="0.2">
      <c r="A399">
        <v>2</v>
      </c>
      <c r="B399" t="s">
        <v>13</v>
      </c>
      <c r="C399">
        <v>46</v>
      </c>
      <c r="D399">
        <f>IF(C399="",SUMIFS(Ave_Age,Pclass_Age,A399,Sex_Age,B399),C399)</f>
        <v>46</v>
      </c>
    </row>
    <row r="400" spans="1:4" x14ac:dyDescent="0.2">
      <c r="A400">
        <v>2</v>
      </c>
      <c r="B400" t="s">
        <v>13</v>
      </c>
      <c r="C400">
        <v>23</v>
      </c>
      <c r="D400">
        <f>IF(C400="",SUMIFS(Ave_Age,Pclass_Age,A400,Sex_Age,B400),C400)</f>
        <v>23</v>
      </c>
    </row>
    <row r="401" spans="1:4" x14ac:dyDescent="0.2">
      <c r="A401">
        <v>2</v>
      </c>
      <c r="B401" t="s">
        <v>17</v>
      </c>
      <c r="C401">
        <v>28</v>
      </c>
      <c r="D401">
        <f>IF(C401="",SUMIFS(Ave_Age,Pclass_Age,A401,Sex_Age,B401),C401)</f>
        <v>28</v>
      </c>
    </row>
    <row r="402" spans="1:4" x14ac:dyDescent="0.2">
      <c r="A402">
        <v>3</v>
      </c>
      <c r="B402" t="s">
        <v>13</v>
      </c>
      <c r="C402">
        <v>39</v>
      </c>
      <c r="D402">
        <f>IF(C402="",SUMIFS(Ave_Age,Pclass_Age,A402,Sex_Age,B402),C402)</f>
        <v>39</v>
      </c>
    </row>
    <row r="403" spans="1:4" x14ac:dyDescent="0.2">
      <c r="A403">
        <v>3</v>
      </c>
      <c r="B403" t="s">
        <v>13</v>
      </c>
      <c r="C403">
        <v>26</v>
      </c>
      <c r="D403">
        <f>IF(C403="",SUMIFS(Ave_Age,Pclass_Age,A403,Sex_Age,B403),C403)</f>
        <v>26</v>
      </c>
    </row>
    <row r="404" spans="1:4" x14ac:dyDescent="0.2">
      <c r="A404">
        <v>3</v>
      </c>
      <c r="B404" t="s">
        <v>17</v>
      </c>
      <c r="C404">
        <v>21</v>
      </c>
      <c r="D404">
        <f>IF(C404="",SUMIFS(Ave_Age,Pclass_Age,A404,Sex_Age,B404),C404)</f>
        <v>21</v>
      </c>
    </row>
    <row r="405" spans="1:4" x14ac:dyDescent="0.2">
      <c r="A405">
        <v>3</v>
      </c>
      <c r="B405" t="s">
        <v>13</v>
      </c>
      <c r="C405">
        <v>28</v>
      </c>
      <c r="D405">
        <f>IF(C405="",SUMIFS(Ave_Age,Pclass_Age,A405,Sex_Age,B405),C405)</f>
        <v>28</v>
      </c>
    </row>
    <row r="406" spans="1:4" x14ac:dyDescent="0.2">
      <c r="A406">
        <v>3</v>
      </c>
      <c r="B406" t="s">
        <v>17</v>
      </c>
      <c r="C406">
        <v>20</v>
      </c>
      <c r="D406">
        <f>IF(C406="",SUMIFS(Ave_Age,Pclass_Age,A406,Sex_Age,B406),C406)</f>
        <v>20</v>
      </c>
    </row>
    <row r="407" spans="1:4" x14ac:dyDescent="0.2">
      <c r="A407">
        <v>2</v>
      </c>
      <c r="B407" t="s">
        <v>13</v>
      </c>
      <c r="C407">
        <v>34</v>
      </c>
      <c r="D407">
        <f>IF(C407="",SUMIFS(Ave_Age,Pclass_Age,A407,Sex_Age,B407),C407)</f>
        <v>34</v>
      </c>
    </row>
    <row r="408" spans="1:4" x14ac:dyDescent="0.2">
      <c r="A408">
        <v>3</v>
      </c>
      <c r="B408" t="s">
        <v>13</v>
      </c>
      <c r="C408">
        <v>51</v>
      </c>
      <c r="D408">
        <f>IF(C408="",SUMIFS(Ave_Age,Pclass_Age,A408,Sex_Age,B408),C408)</f>
        <v>51</v>
      </c>
    </row>
    <row r="409" spans="1:4" x14ac:dyDescent="0.2">
      <c r="A409">
        <v>2</v>
      </c>
      <c r="B409" t="s">
        <v>13</v>
      </c>
      <c r="C409">
        <v>3</v>
      </c>
      <c r="D409">
        <f>IF(C409="",SUMIFS(Ave_Age,Pclass_Age,A409,Sex_Age,B409),C409)</f>
        <v>3</v>
      </c>
    </row>
    <row r="410" spans="1:4" x14ac:dyDescent="0.2">
      <c r="A410">
        <v>3</v>
      </c>
      <c r="B410" t="s">
        <v>13</v>
      </c>
      <c r="C410">
        <v>21</v>
      </c>
      <c r="D410">
        <f>IF(C410="",SUMIFS(Ave_Age,Pclass_Age,A410,Sex_Age,B410),C410)</f>
        <v>21</v>
      </c>
    </row>
    <row r="411" spans="1:4" x14ac:dyDescent="0.2">
      <c r="A411">
        <v>3</v>
      </c>
      <c r="B411" t="s">
        <v>17</v>
      </c>
      <c r="D411">
        <f>IF(C411="",SUMIFS(Ave_Age,Pclass_Age,A411,Sex_Age,B411),C411)</f>
        <v>22.185328947368422</v>
      </c>
    </row>
    <row r="412" spans="1:4" x14ac:dyDescent="0.2">
      <c r="A412">
        <v>3</v>
      </c>
      <c r="B412" t="s">
        <v>13</v>
      </c>
      <c r="D412">
        <f>IF(C412="",SUMIFS(Ave_Age,Pclass_Age,A412,Sex_Age,B412),C412)</f>
        <v>25.962263610315187</v>
      </c>
    </row>
    <row r="413" spans="1:4" x14ac:dyDescent="0.2">
      <c r="A413">
        <v>3</v>
      </c>
      <c r="B413" t="s">
        <v>13</v>
      </c>
      <c r="D413">
        <f>IF(C413="",SUMIFS(Ave_Age,Pclass_Age,A413,Sex_Age,B413),C413)</f>
        <v>25.962263610315187</v>
      </c>
    </row>
    <row r="414" spans="1:4" x14ac:dyDescent="0.2">
      <c r="A414">
        <v>1</v>
      </c>
      <c r="B414" t="s">
        <v>17</v>
      </c>
      <c r="C414">
        <v>33</v>
      </c>
      <c r="D414">
        <f>IF(C414="",SUMIFS(Ave_Age,Pclass_Age,A414,Sex_Age,B414),C414)</f>
        <v>33</v>
      </c>
    </row>
    <row r="415" spans="1:4" x14ac:dyDescent="0.2">
      <c r="A415">
        <v>2</v>
      </c>
      <c r="B415" t="s">
        <v>13</v>
      </c>
      <c r="D415">
        <f>IF(C415="",SUMIFS(Ave_Age,Pclass_Age,A415,Sex_Age,B415),C415)</f>
        <v>30.815379746835443</v>
      </c>
    </row>
    <row r="416" spans="1:4" x14ac:dyDescent="0.2">
      <c r="A416">
        <v>3</v>
      </c>
      <c r="B416" t="s">
        <v>13</v>
      </c>
      <c r="C416">
        <v>44</v>
      </c>
      <c r="D416">
        <f>IF(C416="",SUMIFS(Ave_Age,Pclass_Age,A416,Sex_Age,B416),C416)</f>
        <v>44</v>
      </c>
    </row>
    <row r="417" spans="1:4" x14ac:dyDescent="0.2">
      <c r="A417">
        <v>3</v>
      </c>
      <c r="B417" t="s">
        <v>17</v>
      </c>
      <c r="D417">
        <f>IF(C417="",SUMIFS(Ave_Age,Pclass_Age,A417,Sex_Age,B417),C417)</f>
        <v>22.185328947368422</v>
      </c>
    </row>
    <row r="418" spans="1:4" x14ac:dyDescent="0.2">
      <c r="A418">
        <v>2</v>
      </c>
      <c r="B418" t="s">
        <v>17</v>
      </c>
      <c r="C418">
        <v>34</v>
      </c>
      <c r="D418">
        <f>IF(C418="",SUMIFS(Ave_Age,Pclass_Age,A418,Sex_Age,B418),C418)</f>
        <v>34</v>
      </c>
    </row>
    <row r="419" spans="1:4" x14ac:dyDescent="0.2">
      <c r="A419">
        <v>2</v>
      </c>
      <c r="B419" t="s">
        <v>17</v>
      </c>
      <c r="C419">
        <v>18</v>
      </c>
      <c r="D419">
        <f>IF(C419="",SUMIFS(Ave_Age,Pclass_Age,A419,Sex_Age,B419),C419)</f>
        <v>18</v>
      </c>
    </row>
    <row r="420" spans="1:4" x14ac:dyDescent="0.2">
      <c r="A420">
        <v>2</v>
      </c>
      <c r="B420" t="s">
        <v>13</v>
      </c>
      <c r="C420">
        <v>30</v>
      </c>
      <c r="D420">
        <f>IF(C420="",SUMIFS(Ave_Age,Pclass_Age,A420,Sex_Age,B420),C420)</f>
        <v>30</v>
      </c>
    </row>
    <row r="421" spans="1:4" x14ac:dyDescent="0.2">
      <c r="A421">
        <v>3</v>
      </c>
      <c r="B421" t="s">
        <v>17</v>
      </c>
      <c r="C421">
        <v>10</v>
      </c>
      <c r="D421">
        <f>IF(C421="",SUMIFS(Ave_Age,Pclass_Age,A421,Sex_Age,B421),C421)</f>
        <v>10</v>
      </c>
    </row>
    <row r="422" spans="1:4" x14ac:dyDescent="0.2">
      <c r="A422">
        <v>3</v>
      </c>
      <c r="B422" t="s">
        <v>13</v>
      </c>
      <c r="D422">
        <f>IF(C422="",SUMIFS(Ave_Age,Pclass_Age,A422,Sex_Age,B422),C422)</f>
        <v>25.962263610315187</v>
      </c>
    </row>
    <row r="423" spans="1:4" x14ac:dyDescent="0.2">
      <c r="A423">
        <v>3</v>
      </c>
      <c r="B423" t="s">
        <v>13</v>
      </c>
      <c r="C423">
        <v>21</v>
      </c>
      <c r="D423">
        <f>IF(C423="",SUMIFS(Ave_Age,Pclass_Age,A423,Sex_Age,B423),C423)</f>
        <v>21</v>
      </c>
    </row>
    <row r="424" spans="1:4" x14ac:dyDescent="0.2">
      <c r="A424">
        <v>3</v>
      </c>
      <c r="B424" t="s">
        <v>13</v>
      </c>
      <c r="C424">
        <v>29</v>
      </c>
      <c r="D424">
        <f>IF(C424="",SUMIFS(Ave_Age,Pclass_Age,A424,Sex_Age,B424),C424)</f>
        <v>29</v>
      </c>
    </row>
    <row r="425" spans="1:4" x14ac:dyDescent="0.2">
      <c r="A425">
        <v>3</v>
      </c>
      <c r="B425" t="s">
        <v>17</v>
      </c>
      <c r="C425">
        <v>28</v>
      </c>
      <c r="D425">
        <f>IF(C425="",SUMIFS(Ave_Age,Pclass_Age,A425,Sex_Age,B425),C425)</f>
        <v>28</v>
      </c>
    </row>
    <row r="426" spans="1:4" x14ac:dyDescent="0.2">
      <c r="A426">
        <v>3</v>
      </c>
      <c r="B426" t="s">
        <v>13</v>
      </c>
      <c r="C426">
        <v>18</v>
      </c>
      <c r="D426">
        <f>IF(C426="",SUMIFS(Ave_Age,Pclass_Age,A426,Sex_Age,B426),C426)</f>
        <v>18</v>
      </c>
    </row>
    <row r="427" spans="1:4" x14ac:dyDescent="0.2">
      <c r="A427">
        <v>3</v>
      </c>
      <c r="B427" t="s">
        <v>13</v>
      </c>
      <c r="D427">
        <f>IF(C427="",SUMIFS(Ave_Age,Pclass_Age,A427,Sex_Age,B427),C427)</f>
        <v>25.962263610315187</v>
      </c>
    </row>
    <row r="428" spans="1:4" x14ac:dyDescent="0.2">
      <c r="A428">
        <v>2</v>
      </c>
      <c r="B428" t="s">
        <v>17</v>
      </c>
      <c r="C428">
        <v>28</v>
      </c>
      <c r="D428">
        <f>IF(C428="",SUMIFS(Ave_Age,Pclass_Age,A428,Sex_Age,B428),C428)</f>
        <v>28</v>
      </c>
    </row>
    <row r="429" spans="1:4" x14ac:dyDescent="0.2">
      <c r="A429">
        <v>2</v>
      </c>
      <c r="B429" t="s">
        <v>17</v>
      </c>
      <c r="C429">
        <v>19</v>
      </c>
      <c r="D429">
        <f>IF(C429="",SUMIFS(Ave_Age,Pclass_Age,A429,Sex_Age,B429),C429)</f>
        <v>19</v>
      </c>
    </row>
    <row r="430" spans="1:4" x14ac:dyDescent="0.2">
      <c r="A430">
        <v>3</v>
      </c>
      <c r="B430" t="s">
        <v>13</v>
      </c>
      <c r="D430">
        <f>IF(C430="",SUMIFS(Ave_Age,Pclass_Age,A430,Sex_Age,B430),C430)</f>
        <v>25.962263610315187</v>
      </c>
    </row>
    <row r="431" spans="1:4" x14ac:dyDescent="0.2">
      <c r="A431">
        <v>3</v>
      </c>
      <c r="B431" t="s">
        <v>13</v>
      </c>
      <c r="C431">
        <v>32</v>
      </c>
      <c r="D431">
        <f>IF(C431="",SUMIFS(Ave_Age,Pclass_Age,A431,Sex_Age,B431),C431)</f>
        <v>32</v>
      </c>
    </row>
    <row r="432" spans="1:4" x14ac:dyDescent="0.2">
      <c r="A432">
        <v>1</v>
      </c>
      <c r="B432" t="s">
        <v>13</v>
      </c>
      <c r="C432">
        <v>28</v>
      </c>
      <c r="D432">
        <f>IF(C432="",SUMIFS(Ave_Age,Pclass_Age,A432,Sex_Age,B432),C432)</f>
        <v>28</v>
      </c>
    </row>
    <row r="433" spans="1:4" x14ac:dyDescent="0.2">
      <c r="A433">
        <v>3</v>
      </c>
      <c r="B433" t="s">
        <v>17</v>
      </c>
      <c r="D433">
        <f>IF(C433="",SUMIFS(Ave_Age,Pclass_Age,A433,Sex_Age,B433),C433)</f>
        <v>22.185328947368422</v>
      </c>
    </row>
    <row r="434" spans="1:4" x14ac:dyDescent="0.2">
      <c r="A434">
        <v>2</v>
      </c>
      <c r="B434" t="s">
        <v>17</v>
      </c>
      <c r="C434">
        <v>42</v>
      </c>
      <c r="D434">
        <f>IF(C434="",SUMIFS(Ave_Age,Pclass_Age,A434,Sex_Age,B434),C434)</f>
        <v>42</v>
      </c>
    </row>
    <row r="435" spans="1:4" x14ac:dyDescent="0.2">
      <c r="A435">
        <v>3</v>
      </c>
      <c r="B435" t="s">
        <v>13</v>
      </c>
      <c r="C435">
        <v>17</v>
      </c>
      <c r="D435">
        <f>IF(C435="",SUMIFS(Ave_Age,Pclass_Age,A435,Sex_Age,B435),C435)</f>
        <v>17</v>
      </c>
    </row>
    <row r="436" spans="1:4" x14ac:dyDescent="0.2">
      <c r="A436">
        <v>1</v>
      </c>
      <c r="B436" t="s">
        <v>13</v>
      </c>
      <c r="C436">
        <v>50</v>
      </c>
      <c r="D436">
        <f>IF(C436="",SUMIFS(Ave_Age,Pclass_Age,A436,Sex_Age,B436),C436)</f>
        <v>50</v>
      </c>
    </row>
    <row r="437" spans="1:4" x14ac:dyDescent="0.2">
      <c r="A437">
        <v>1</v>
      </c>
      <c r="B437" t="s">
        <v>17</v>
      </c>
      <c r="C437">
        <v>14</v>
      </c>
      <c r="D437">
        <f>IF(C437="",SUMIFS(Ave_Age,Pclass_Age,A437,Sex_Age,B437),C437)</f>
        <v>14</v>
      </c>
    </row>
    <row r="438" spans="1:4" x14ac:dyDescent="0.2">
      <c r="A438">
        <v>3</v>
      </c>
      <c r="B438" t="s">
        <v>17</v>
      </c>
      <c r="C438">
        <v>21</v>
      </c>
      <c r="D438">
        <f>IF(C438="",SUMIFS(Ave_Age,Pclass_Age,A438,Sex_Age,B438),C438)</f>
        <v>21</v>
      </c>
    </row>
    <row r="439" spans="1:4" x14ac:dyDescent="0.2">
      <c r="A439">
        <v>2</v>
      </c>
      <c r="B439" t="s">
        <v>17</v>
      </c>
      <c r="C439">
        <v>24</v>
      </c>
      <c r="D439">
        <f>IF(C439="",SUMIFS(Ave_Age,Pclass_Age,A439,Sex_Age,B439),C439)</f>
        <v>24</v>
      </c>
    </row>
    <row r="440" spans="1:4" x14ac:dyDescent="0.2">
      <c r="A440">
        <v>1</v>
      </c>
      <c r="B440" t="s">
        <v>13</v>
      </c>
      <c r="C440">
        <v>64</v>
      </c>
      <c r="D440">
        <f>IF(C440="",SUMIFS(Ave_Age,Pclass_Age,A440,Sex_Age,B440),C440)</f>
        <v>64</v>
      </c>
    </row>
    <row r="441" spans="1:4" x14ac:dyDescent="0.2">
      <c r="A441">
        <v>2</v>
      </c>
      <c r="B441" t="s">
        <v>13</v>
      </c>
      <c r="C441">
        <v>31</v>
      </c>
      <c r="D441">
        <f>IF(C441="",SUMIFS(Ave_Age,Pclass_Age,A441,Sex_Age,B441),C441)</f>
        <v>31</v>
      </c>
    </row>
    <row r="442" spans="1:4" x14ac:dyDescent="0.2">
      <c r="A442">
        <v>2</v>
      </c>
      <c r="B442" t="s">
        <v>17</v>
      </c>
      <c r="C442">
        <v>45</v>
      </c>
      <c r="D442">
        <f>IF(C442="",SUMIFS(Ave_Age,Pclass_Age,A442,Sex_Age,B442),C442)</f>
        <v>45</v>
      </c>
    </row>
    <row r="443" spans="1:4" x14ac:dyDescent="0.2">
      <c r="A443">
        <v>3</v>
      </c>
      <c r="B443" t="s">
        <v>13</v>
      </c>
      <c r="C443">
        <v>20</v>
      </c>
      <c r="D443">
        <f>IF(C443="",SUMIFS(Ave_Age,Pclass_Age,A443,Sex_Age,B443),C443)</f>
        <v>20</v>
      </c>
    </row>
    <row r="444" spans="1:4" x14ac:dyDescent="0.2">
      <c r="A444">
        <v>3</v>
      </c>
      <c r="B444" t="s">
        <v>13</v>
      </c>
      <c r="C444">
        <v>25</v>
      </c>
      <c r="D444">
        <f>IF(C444="",SUMIFS(Ave_Age,Pclass_Age,A444,Sex_Age,B444),C444)</f>
        <v>25</v>
      </c>
    </row>
    <row r="445" spans="1:4" x14ac:dyDescent="0.2">
      <c r="A445">
        <v>2</v>
      </c>
      <c r="B445" t="s">
        <v>17</v>
      </c>
      <c r="C445">
        <v>28</v>
      </c>
      <c r="D445">
        <f>IF(C445="",SUMIFS(Ave_Age,Pclass_Age,A445,Sex_Age,B445),C445)</f>
        <v>28</v>
      </c>
    </row>
    <row r="446" spans="1:4" x14ac:dyDescent="0.2">
      <c r="A446">
        <v>3</v>
      </c>
      <c r="B446" t="s">
        <v>13</v>
      </c>
      <c r="D446">
        <f>IF(C446="",SUMIFS(Ave_Age,Pclass_Age,A446,Sex_Age,B446),C446)</f>
        <v>25.962263610315187</v>
      </c>
    </row>
    <row r="447" spans="1:4" x14ac:dyDescent="0.2">
      <c r="A447">
        <v>1</v>
      </c>
      <c r="B447" t="s">
        <v>13</v>
      </c>
      <c r="C447">
        <v>4</v>
      </c>
      <c r="D447">
        <f>IF(C447="",SUMIFS(Ave_Age,Pclass_Age,A447,Sex_Age,B447),C447)</f>
        <v>4</v>
      </c>
    </row>
    <row r="448" spans="1:4" x14ac:dyDescent="0.2">
      <c r="A448">
        <v>2</v>
      </c>
      <c r="B448" t="s">
        <v>17</v>
      </c>
      <c r="C448">
        <v>13</v>
      </c>
      <c r="D448">
        <f>IF(C448="",SUMIFS(Ave_Age,Pclass_Age,A448,Sex_Age,B448),C448)</f>
        <v>13</v>
      </c>
    </row>
    <row r="449" spans="1:4" x14ac:dyDescent="0.2">
      <c r="A449">
        <v>1</v>
      </c>
      <c r="B449" t="s">
        <v>13</v>
      </c>
      <c r="C449">
        <v>34</v>
      </c>
      <c r="D449">
        <f>IF(C449="",SUMIFS(Ave_Age,Pclass_Age,A449,Sex_Age,B449),C449)</f>
        <v>34</v>
      </c>
    </row>
    <row r="450" spans="1:4" x14ac:dyDescent="0.2">
      <c r="A450">
        <v>3</v>
      </c>
      <c r="B450" t="s">
        <v>17</v>
      </c>
      <c r="C450">
        <v>5</v>
      </c>
      <c r="D450">
        <f>IF(C450="",SUMIFS(Ave_Age,Pclass_Age,A450,Sex_Age,B450),C450)</f>
        <v>5</v>
      </c>
    </row>
    <row r="451" spans="1:4" x14ac:dyDescent="0.2">
      <c r="A451">
        <v>1</v>
      </c>
      <c r="B451" t="s">
        <v>13</v>
      </c>
      <c r="C451">
        <v>52</v>
      </c>
      <c r="D451">
        <f>IF(C451="",SUMIFS(Ave_Age,Pclass_Age,A451,Sex_Age,B451),C451)</f>
        <v>52</v>
      </c>
    </row>
    <row r="452" spans="1:4" x14ac:dyDescent="0.2">
      <c r="A452">
        <v>2</v>
      </c>
      <c r="B452" t="s">
        <v>13</v>
      </c>
      <c r="C452">
        <v>36</v>
      </c>
      <c r="D452">
        <f>IF(C452="",SUMIFS(Ave_Age,Pclass_Age,A452,Sex_Age,B452),C452)</f>
        <v>36</v>
      </c>
    </row>
    <row r="453" spans="1:4" x14ac:dyDescent="0.2">
      <c r="A453">
        <v>3</v>
      </c>
      <c r="B453" t="s">
        <v>13</v>
      </c>
      <c r="D453">
        <f>IF(C453="",SUMIFS(Ave_Age,Pclass_Age,A453,Sex_Age,B453),C453)</f>
        <v>25.962263610315187</v>
      </c>
    </row>
    <row r="454" spans="1:4" x14ac:dyDescent="0.2">
      <c r="A454">
        <v>1</v>
      </c>
      <c r="B454" t="s">
        <v>13</v>
      </c>
      <c r="C454">
        <v>30</v>
      </c>
      <c r="D454">
        <f>IF(C454="",SUMIFS(Ave_Age,Pclass_Age,A454,Sex_Age,B454),C454)</f>
        <v>30</v>
      </c>
    </row>
    <row r="455" spans="1:4" x14ac:dyDescent="0.2">
      <c r="A455">
        <v>1</v>
      </c>
      <c r="B455" t="s">
        <v>13</v>
      </c>
      <c r="C455">
        <v>49</v>
      </c>
      <c r="D455">
        <f>IF(C455="",SUMIFS(Ave_Age,Pclass_Age,A455,Sex_Age,B455),C455)</f>
        <v>49</v>
      </c>
    </row>
    <row r="456" spans="1:4" x14ac:dyDescent="0.2">
      <c r="A456">
        <v>3</v>
      </c>
      <c r="B456" t="s">
        <v>13</v>
      </c>
      <c r="D456">
        <f>IF(C456="",SUMIFS(Ave_Age,Pclass_Age,A456,Sex_Age,B456),C456)</f>
        <v>25.962263610315187</v>
      </c>
    </row>
    <row r="457" spans="1:4" x14ac:dyDescent="0.2">
      <c r="A457">
        <v>3</v>
      </c>
      <c r="B457" t="s">
        <v>13</v>
      </c>
      <c r="C457">
        <v>29</v>
      </c>
      <c r="D457">
        <f>IF(C457="",SUMIFS(Ave_Age,Pclass_Age,A457,Sex_Age,B457),C457)</f>
        <v>29</v>
      </c>
    </row>
    <row r="458" spans="1:4" x14ac:dyDescent="0.2">
      <c r="A458">
        <v>1</v>
      </c>
      <c r="B458" t="s">
        <v>13</v>
      </c>
      <c r="C458">
        <v>65</v>
      </c>
      <c r="D458">
        <f>IF(C458="",SUMIFS(Ave_Age,Pclass_Age,A458,Sex_Age,B458),C458)</f>
        <v>65</v>
      </c>
    </row>
    <row r="459" spans="1:4" x14ac:dyDescent="0.2">
      <c r="A459">
        <v>1</v>
      </c>
      <c r="B459" t="s">
        <v>17</v>
      </c>
      <c r="D459">
        <f>IF(C459="",SUMIFS(Ave_Age,Pclass_Age,A459,Sex_Age,B459),C459)</f>
        <v>37.037593984962406</v>
      </c>
    </row>
    <row r="460" spans="1:4" x14ac:dyDescent="0.2">
      <c r="A460">
        <v>2</v>
      </c>
      <c r="B460" t="s">
        <v>17</v>
      </c>
      <c r="C460">
        <v>50</v>
      </c>
      <c r="D460">
        <f>IF(C460="",SUMIFS(Ave_Age,Pclass_Age,A460,Sex_Age,B460),C460)</f>
        <v>50</v>
      </c>
    </row>
    <row r="461" spans="1:4" x14ac:dyDescent="0.2">
      <c r="A461">
        <v>3</v>
      </c>
      <c r="B461" t="s">
        <v>13</v>
      </c>
      <c r="D461">
        <f>IF(C461="",SUMIFS(Ave_Age,Pclass_Age,A461,Sex_Age,B461),C461)</f>
        <v>25.962263610315187</v>
      </c>
    </row>
    <row r="462" spans="1:4" x14ac:dyDescent="0.2">
      <c r="A462">
        <v>1</v>
      </c>
      <c r="B462" t="s">
        <v>13</v>
      </c>
      <c r="C462">
        <v>48</v>
      </c>
      <c r="D462">
        <f>IF(C462="",SUMIFS(Ave_Age,Pclass_Age,A462,Sex_Age,B462),C462)</f>
        <v>48</v>
      </c>
    </row>
    <row r="463" spans="1:4" x14ac:dyDescent="0.2">
      <c r="A463">
        <v>3</v>
      </c>
      <c r="B463" t="s">
        <v>13</v>
      </c>
      <c r="C463">
        <v>34</v>
      </c>
      <c r="D463">
        <f>IF(C463="",SUMIFS(Ave_Age,Pclass_Age,A463,Sex_Age,B463),C463)</f>
        <v>34</v>
      </c>
    </row>
    <row r="464" spans="1:4" x14ac:dyDescent="0.2">
      <c r="A464">
        <v>1</v>
      </c>
      <c r="B464" t="s">
        <v>13</v>
      </c>
      <c r="C464">
        <v>47</v>
      </c>
      <c r="D464">
        <f>IF(C464="",SUMIFS(Ave_Age,Pclass_Age,A464,Sex_Age,B464),C464)</f>
        <v>47</v>
      </c>
    </row>
    <row r="465" spans="1:4" x14ac:dyDescent="0.2">
      <c r="A465">
        <v>2</v>
      </c>
      <c r="B465" t="s">
        <v>13</v>
      </c>
      <c r="C465">
        <v>48</v>
      </c>
      <c r="D465">
        <f>IF(C465="",SUMIFS(Ave_Age,Pclass_Age,A465,Sex_Age,B465),C465)</f>
        <v>48</v>
      </c>
    </row>
    <row r="466" spans="1:4" x14ac:dyDescent="0.2">
      <c r="A466">
        <v>3</v>
      </c>
      <c r="B466" t="s">
        <v>13</v>
      </c>
      <c r="D466">
        <f>IF(C466="",SUMIFS(Ave_Age,Pclass_Age,A466,Sex_Age,B466),C466)</f>
        <v>25.962263610315187</v>
      </c>
    </row>
    <row r="467" spans="1:4" x14ac:dyDescent="0.2">
      <c r="A467">
        <v>3</v>
      </c>
      <c r="B467" t="s">
        <v>13</v>
      </c>
      <c r="C467">
        <v>38</v>
      </c>
      <c r="D467">
        <f>IF(C467="",SUMIFS(Ave_Age,Pclass_Age,A467,Sex_Age,B467),C467)</f>
        <v>38</v>
      </c>
    </row>
    <row r="468" spans="1:4" x14ac:dyDescent="0.2">
      <c r="A468">
        <v>2</v>
      </c>
      <c r="B468" t="s">
        <v>13</v>
      </c>
      <c r="D468">
        <f>IF(C468="",SUMIFS(Ave_Age,Pclass_Age,A468,Sex_Age,B468),C468)</f>
        <v>30.815379746835443</v>
      </c>
    </row>
    <row r="469" spans="1:4" x14ac:dyDescent="0.2">
      <c r="A469">
        <v>1</v>
      </c>
      <c r="B469" t="s">
        <v>13</v>
      </c>
      <c r="C469">
        <v>56</v>
      </c>
      <c r="D469">
        <f>IF(C469="",SUMIFS(Ave_Age,Pclass_Age,A469,Sex_Age,B469),C469)</f>
        <v>56</v>
      </c>
    </row>
    <row r="470" spans="1:4" x14ac:dyDescent="0.2">
      <c r="A470">
        <v>3</v>
      </c>
      <c r="B470" t="s">
        <v>13</v>
      </c>
      <c r="D470">
        <f>IF(C470="",SUMIFS(Ave_Age,Pclass_Age,A470,Sex_Age,B470),C470)</f>
        <v>25.962263610315187</v>
      </c>
    </row>
    <row r="471" spans="1:4" x14ac:dyDescent="0.2">
      <c r="A471">
        <v>3</v>
      </c>
      <c r="B471" t="s">
        <v>17</v>
      </c>
      <c r="C471">
        <v>0.75</v>
      </c>
      <c r="D471">
        <f>IF(C471="",SUMIFS(Ave_Age,Pclass_Age,A471,Sex_Age,B471),C471)</f>
        <v>0.75</v>
      </c>
    </row>
    <row r="472" spans="1:4" x14ac:dyDescent="0.2">
      <c r="A472">
        <v>3</v>
      </c>
      <c r="B472" t="s">
        <v>13</v>
      </c>
      <c r="D472">
        <f>IF(C472="",SUMIFS(Ave_Age,Pclass_Age,A472,Sex_Age,B472),C472)</f>
        <v>25.962263610315187</v>
      </c>
    </row>
    <row r="473" spans="1:4" x14ac:dyDescent="0.2">
      <c r="A473">
        <v>3</v>
      </c>
      <c r="B473" t="s">
        <v>13</v>
      </c>
      <c r="C473">
        <v>38</v>
      </c>
      <c r="D473">
        <f>IF(C473="",SUMIFS(Ave_Age,Pclass_Age,A473,Sex_Age,B473),C473)</f>
        <v>38</v>
      </c>
    </row>
    <row r="474" spans="1:4" x14ac:dyDescent="0.2">
      <c r="A474">
        <v>2</v>
      </c>
      <c r="B474" t="s">
        <v>17</v>
      </c>
      <c r="C474">
        <v>33</v>
      </c>
      <c r="D474">
        <f>IF(C474="",SUMIFS(Ave_Age,Pclass_Age,A474,Sex_Age,B474),C474)</f>
        <v>33</v>
      </c>
    </row>
    <row r="475" spans="1:4" x14ac:dyDescent="0.2">
      <c r="A475">
        <v>2</v>
      </c>
      <c r="B475" t="s">
        <v>17</v>
      </c>
      <c r="C475">
        <v>23</v>
      </c>
      <c r="D475">
        <f>IF(C475="",SUMIFS(Ave_Age,Pclass_Age,A475,Sex_Age,B475),C475)</f>
        <v>23</v>
      </c>
    </row>
    <row r="476" spans="1:4" x14ac:dyDescent="0.2">
      <c r="A476">
        <v>3</v>
      </c>
      <c r="B476" t="s">
        <v>17</v>
      </c>
      <c r="C476">
        <v>22</v>
      </c>
      <c r="D476">
        <f>IF(C476="",SUMIFS(Ave_Age,Pclass_Age,A476,Sex_Age,B476),C476)</f>
        <v>22</v>
      </c>
    </row>
    <row r="477" spans="1:4" x14ac:dyDescent="0.2">
      <c r="A477">
        <v>1</v>
      </c>
      <c r="B477" t="s">
        <v>13</v>
      </c>
      <c r="D477">
        <f>IF(C477="",SUMIFS(Ave_Age,Pclass_Age,A477,Sex_Age,B477),C477)</f>
        <v>41.029271523178807</v>
      </c>
    </row>
    <row r="478" spans="1:4" x14ac:dyDescent="0.2">
      <c r="A478">
        <v>2</v>
      </c>
      <c r="B478" t="s">
        <v>13</v>
      </c>
      <c r="C478">
        <v>34</v>
      </c>
      <c r="D478">
        <f>IF(C478="",SUMIFS(Ave_Age,Pclass_Age,A478,Sex_Age,B478),C478)</f>
        <v>34</v>
      </c>
    </row>
    <row r="479" spans="1:4" x14ac:dyDescent="0.2">
      <c r="A479">
        <v>3</v>
      </c>
      <c r="B479" t="s">
        <v>13</v>
      </c>
      <c r="C479">
        <v>29</v>
      </c>
      <c r="D479">
        <f>IF(C479="",SUMIFS(Ave_Age,Pclass_Age,A479,Sex_Age,B479),C479)</f>
        <v>29</v>
      </c>
    </row>
    <row r="480" spans="1:4" x14ac:dyDescent="0.2">
      <c r="A480">
        <v>3</v>
      </c>
      <c r="B480" t="s">
        <v>13</v>
      </c>
      <c r="C480">
        <v>22</v>
      </c>
      <c r="D480">
        <f>IF(C480="",SUMIFS(Ave_Age,Pclass_Age,A480,Sex_Age,B480),C480)</f>
        <v>22</v>
      </c>
    </row>
    <row r="481" spans="1:4" x14ac:dyDescent="0.2">
      <c r="A481">
        <v>3</v>
      </c>
      <c r="B481" t="s">
        <v>17</v>
      </c>
      <c r="C481">
        <v>2</v>
      </c>
      <c r="D481">
        <f>IF(C481="",SUMIFS(Ave_Age,Pclass_Age,A481,Sex_Age,B481),C481)</f>
        <v>2</v>
      </c>
    </row>
    <row r="482" spans="1:4" x14ac:dyDescent="0.2">
      <c r="A482">
        <v>3</v>
      </c>
      <c r="B482" t="s">
        <v>13</v>
      </c>
      <c r="C482">
        <v>9</v>
      </c>
      <c r="D482">
        <f>IF(C482="",SUMIFS(Ave_Age,Pclass_Age,A482,Sex_Age,B482),C482)</f>
        <v>9</v>
      </c>
    </row>
    <row r="483" spans="1:4" x14ac:dyDescent="0.2">
      <c r="A483">
        <v>2</v>
      </c>
      <c r="B483" t="s">
        <v>13</v>
      </c>
      <c r="D483">
        <f>IF(C483="",SUMIFS(Ave_Age,Pclass_Age,A483,Sex_Age,B483),C483)</f>
        <v>30.815379746835443</v>
      </c>
    </row>
    <row r="484" spans="1:4" x14ac:dyDescent="0.2">
      <c r="A484">
        <v>3</v>
      </c>
      <c r="B484" t="s">
        <v>13</v>
      </c>
      <c r="C484">
        <v>50</v>
      </c>
      <c r="D484">
        <f>IF(C484="",SUMIFS(Ave_Age,Pclass_Age,A484,Sex_Age,B484),C484)</f>
        <v>50</v>
      </c>
    </row>
    <row r="485" spans="1:4" x14ac:dyDescent="0.2">
      <c r="A485">
        <v>3</v>
      </c>
      <c r="B485" t="s">
        <v>17</v>
      </c>
      <c r="C485">
        <v>63</v>
      </c>
      <c r="D485">
        <f>IF(C485="",SUMIFS(Ave_Age,Pclass_Age,A485,Sex_Age,B485),C485)</f>
        <v>63</v>
      </c>
    </row>
    <row r="486" spans="1:4" x14ac:dyDescent="0.2">
      <c r="A486">
        <v>1</v>
      </c>
      <c r="B486" t="s">
        <v>13</v>
      </c>
      <c r="C486">
        <v>25</v>
      </c>
      <c r="D486">
        <f>IF(C486="",SUMIFS(Ave_Age,Pclass_Age,A486,Sex_Age,B486),C486)</f>
        <v>25</v>
      </c>
    </row>
    <row r="487" spans="1:4" x14ac:dyDescent="0.2">
      <c r="A487">
        <v>3</v>
      </c>
      <c r="B487" t="s">
        <v>17</v>
      </c>
      <c r="D487">
        <f>IF(C487="",SUMIFS(Ave_Age,Pclass_Age,A487,Sex_Age,B487),C487)</f>
        <v>22.185328947368422</v>
      </c>
    </row>
    <row r="488" spans="1:4" x14ac:dyDescent="0.2">
      <c r="A488">
        <v>1</v>
      </c>
      <c r="B488" t="s">
        <v>17</v>
      </c>
      <c r="C488">
        <v>35</v>
      </c>
      <c r="D488">
        <f>IF(C488="",SUMIFS(Ave_Age,Pclass_Age,A488,Sex_Age,B488),C488)</f>
        <v>35</v>
      </c>
    </row>
    <row r="489" spans="1:4" x14ac:dyDescent="0.2">
      <c r="A489">
        <v>1</v>
      </c>
      <c r="B489" t="s">
        <v>13</v>
      </c>
      <c r="C489">
        <v>58</v>
      </c>
      <c r="D489">
        <f>IF(C489="",SUMIFS(Ave_Age,Pclass_Age,A489,Sex_Age,B489),C489)</f>
        <v>58</v>
      </c>
    </row>
    <row r="490" spans="1:4" x14ac:dyDescent="0.2">
      <c r="A490">
        <v>3</v>
      </c>
      <c r="B490" t="s">
        <v>13</v>
      </c>
      <c r="C490">
        <v>30</v>
      </c>
      <c r="D490">
        <f>IF(C490="",SUMIFS(Ave_Age,Pclass_Age,A490,Sex_Age,B490),C490)</f>
        <v>30</v>
      </c>
    </row>
    <row r="491" spans="1:4" x14ac:dyDescent="0.2">
      <c r="A491">
        <v>3</v>
      </c>
      <c r="B491" t="s">
        <v>13</v>
      </c>
      <c r="C491">
        <v>9</v>
      </c>
      <c r="D491">
        <f>IF(C491="",SUMIFS(Ave_Age,Pclass_Age,A491,Sex_Age,B491),C491)</f>
        <v>9</v>
      </c>
    </row>
    <row r="492" spans="1:4" x14ac:dyDescent="0.2">
      <c r="A492">
        <v>3</v>
      </c>
      <c r="B492" t="s">
        <v>13</v>
      </c>
      <c r="D492">
        <f>IF(C492="",SUMIFS(Ave_Age,Pclass_Age,A492,Sex_Age,B492),C492)</f>
        <v>25.962263610315187</v>
      </c>
    </row>
    <row r="493" spans="1:4" x14ac:dyDescent="0.2">
      <c r="A493">
        <v>3</v>
      </c>
      <c r="B493" t="s">
        <v>13</v>
      </c>
      <c r="C493">
        <v>21</v>
      </c>
      <c r="D493">
        <f>IF(C493="",SUMIFS(Ave_Age,Pclass_Age,A493,Sex_Age,B493),C493)</f>
        <v>21</v>
      </c>
    </row>
    <row r="494" spans="1:4" x14ac:dyDescent="0.2">
      <c r="A494">
        <v>1</v>
      </c>
      <c r="B494" t="s">
        <v>13</v>
      </c>
      <c r="C494">
        <v>55</v>
      </c>
      <c r="D494">
        <f>IF(C494="",SUMIFS(Ave_Age,Pclass_Age,A494,Sex_Age,B494),C494)</f>
        <v>55</v>
      </c>
    </row>
    <row r="495" spans="1:4" x14ac:dyDescent="0.2">
      <c r="A495">
        <v>1</v>
      </c>
      <c r="B495" t="s">
        <v>13</v>
      </c>
      <c r="C495">
        <v>71</v>
      </c>
      <c r="D495">
        <f>IF(C495="",SUMIFS(Ave_Age,Pclass_Age,A495,Sex_Age,B495),C495)</f>
        <v>71</v>
      </c>
    </row>
    <row r="496" spans="1:4" x14ac:dyDescent="0.2">
      <c r="A496">
        <v>3</v>
      </c>
      <c r="B496" t="s">
        <v>13</v>
      </c>
      <c r="C496">
        <v>21</v>
      </c>
      <c r="D496">
        <f>IF(C496="",SUMIFS(Ave_Age,Pclass_Age,A496,Sex_Age,B496),C496)</f>
        <v>21</v>
      </c>
    </row>
    <row r="497" spans="1:4" x14ac:dyDescent="0.2">
      <c r="A497">
        <v>3</v>
      </c>
      <c r="B497" t="s">
        <v>13</v>
      </c>
      <c r="D497">
        <f>IF(C497="",SUMIFS(Ave_Age,Pclass_Age,A497,Sex_Age,B497),C497)</f>
        <v>25.962263610315187</v>
      </c>
    </row>
    <row r="498" spans="1:4" x14ac:dyDescent="0.2">
      <c r="A498">
        <v>1</v>
      </c>
      <c r="B498" t="s">
        <v>17</v>
      </c>
      <c r="C498">
        <v>54</v>
      </c>
      <c r="D498">
        <f>IF(C498="",SUMIFS(Ave_Age,Pclass_Age,A498,Sex_Age,B498),C498)</f>
        <v>54</v>
      </c>
    </row>
    <row r="499" spans="1:4" x14ac:dyDescent="0.2">
      <c r="A499">
        <v>3</v>
      </c>
      <c r="B499" t="s">
        <v>13</v>
      </c>
      <c r="D499">
        <f>IF(C499="",SUMIFS(Ave_Age,Pclass_Age,A499,Sex_Age,B499),C499)</f>
        <v>25.962263610315187</v>
      </c>
    </row>
    <row r="500" spans="1:4" x14ac:dyDescent="0.2">
      <c r="A500">
        <v>1</v>
      </c>
      <c r="B500" t="s">
        <v>17</v>
      </c>
      <c r="C500">
        <v>25</v>
      </c>
      <c r="D500">
        <f>IF(C500="",SUMIFS(Ave_Age,Pclass_Age,A500,Sex_Age,B500),C500)</f>
        <v>25</v>
      </c>
    </row>
    <row r="501" spans="1:4" x14ac:dyDescent="0.2">
      <c r="A501">
        <v>3</v>
      </c>
      <c r="B501" t="s">
        <v>13</v>
      </c>
      <c r="C501">
        <v>24</v>
      </c>
      <c r="D501">
        <f>IF(C501="",SUMIFS(Ave_Age,Pclass_Age,A501,Sex_Age,B501),C501)</f>
        <v>24</v>
      </c>
    </row>
    <row r="502" spans="1:4" x14ac:dyDescent="0.2">
      <c r="A502">
        <v>3</v>
      </c>
      <c r="B502" t="s">
        <v>13</v>
      </c>
      <c r="C502">
        <v>17</v>
      </c>
      <c r="D502">
        <f>IF(C502="",SUMIFS(Ave_Age,Pclass_Age,A502,Sex_Age,B502),C502)</f>
        <v>17</v>
      </c>
    </row>
    <row r="503" spans="1:4" x14ac:dyDescent="0.2">
      <c r="A503">
        <v>3</v>
      </c>
      <c r="B503" t="s">
        <v>17</v>
      </c>
      <c r="C503">
        <v>21</v>
      </c>
      <c r="D503">
        <f>IF(C503="",SUMIFS(Ave_Age,Pclass_Age,A503,Sex_Age,B503),C503)</f>
        <v>21</v>
      </c>
    </row>
    <row r="504" spans="1:4" x14ac:dyDescent="0.2">
      <c r="A504">
        <v>3</v>
      </c>
      <c r="B504" t="s">
        <v>17</v>
      </c>
      <c r="D504">
        <f>IF(C504="",SUMIFS(Ave_Age,Pclass_Age,A504,Sex_Age,B504),C504)</f>
        <v>22.185328947368422</v>
      </c>
    </row>
    <row r="505" spans="1:4" x14ac:dyDescent="0.2">
      <c r="A505">
        <v>3</v>
      </c>
      <c r="B505" t="s">
        <v>17</v>
      </c>
      <c r="C505">
        <v>37</v>
      </c>
      <c r="D505">
        <f>IF(C505="",SUMIFS(Ave_Age,Pclass_Age,A505,Sex_Age,B505),C505)</f>
        <v>37</v>
      </c>
    </row>
    <row r="506" spans="1:4" x14ac:dyDescent="0.2">
      <c r="A506">
        <v>1</v>
      </c>
      <c r="B506" t="s">
        <v>17</v>
      </c>
      <c r="C506">
        <v>16</v>
      </c>
      <c r="D506">
        <f>IF(C506="",SUMIFS(Ave_Age,Pclass_Age,A506,Sex_Age,B506),C506)</f>
        <v>16</v>
      </c>
    </row>
    <row r="507" spans="1:4" x14ac:dyDescent="0.2">
      <c r="A507">
        <v>1</v>
      </c>
      <c r="B507" t="s">
        <v>13</v>
      </c>
      <c r="C507">
        <v>18</v>
      </c>
      <c r="D507">
        <f>IF(C507="",SUMIFS(Ave_Age,Pclass_Age,A507,Sex_Age,B507),C507)</f>
        <v>18</v>
      </c>
    </row>
    <row r="508" spans="1:4" x14ac:dyDescent="0.2">
      <c r="A508">
        <v>2</v>
      </c>
      <c r="B508" t="s">
        <v>17</v>
      </c>
      <c r="C508">
        <v>33</v>
      </c>
      <c r="D508">
        <f>IF(C508="",SUMIFS(Ave_Age,Pclass_Age,A508,Sex_Age,B508),C508)</f>
        <v>33</v>
      </c>
    </row>
    <row r="509" spans="1:4" x14ac:dyDescent="0.2">
      <c r="A509">
        <v>1</v>
      </c>
      <c r="B509" t="s">
        <v>13</v>
      </c>
      <c r="D509">
        <f>IF(C509="",SUMIFS(Ave_Age,Pclass_Age,A509,Sex_Age,B509),C509)</f>
        <v>41.029271523178807</v>
      </c>
    </row>
    <row r="510" spans="1:4" x14ac:dyDescent="0.2">
      <c r="A510">
        <v>3</v>
      </c>
      <c r="B510" t="s">
        <v>13</v>
      </c>
      <c r="C510">
        <v>28</v>
      </c>
      <c r="D510">
        <f>IF(C510="",SUMIFS(Ave_Age,Pclass_Age,A510,Sex_Age,B510),C510)</f>
        <v>28</v>
      </c>
    </row>
    <row r="511" spans="1:4" x14ac:dyDescent="0.2">
      <c r="A511">
        <v>3</v>
      </c>
      <c r="B511" t="s">
        <v>13</v>
      </c>
      <c r="C511">
        <v>26</v>
      </c>
      <c r="D511">
        <f>IF(C511="",SUMIFS(Ave_Age,Pclass_Age,A511,Sex_Age,B511),C511)</f>
        <v>26</v>
      </c>
    </row>
    <row r="512" spans="1:4" x14ac:dyDescent="0.2">
      <c r="A512">
        <v>3</v>
      </c>
      <c r="B512" t="s">
        <v>13</v>
      </c>
      <c r="C512">
        <v>29</v>
      </c>
      <c r="D512">
        <f>IF(C512="",SUMIFS(Ave_Age,Pclass_Age,A512,Sex_Age,B512),C512)</f>
        <v>29</v>
      </c>
    </row>
    <row r="513" spans="1:4" x14ac:dyDescent="0.2">
      <c r="A513">
        <v>3</v>
      </c>
      <c r="B513" t="s">
        <v>13</v>
      </c>
      <c r="D513">
        <f>IF(C513="",SUMIFS(Ave_Age,Pclass_Age,A513,Sex_Age,B513),C513)</f>
        <v>25.962263610315187</v>
      </c>
    </row>
    <row r="514" spans="1:4" x14ac:dyDescent="0.2">
      <c r="A514">
        <v>1</v>
      </c>
      <c r="B514" t="s">
        <v>13</v>
      </c>
      <c r="C514">
        <v>36</v>
      </c>
      <c r="D514">
        <f>IF(C514="",SUMIFS(Ave_Age,Pclass_Age,A514,Sex_Age,B514),C514)</f>
        <v>36</v>
      </c>
    </row>
    <row r="515" spans="1:4" x14ac:dyDescent="0.2">
      <c r="A515">
        <v>1</v>
      </c>
      <c r="B515" t="s">
        <v>17</v>
      </c>
      <c r="C515">
        <v>54</v>
      </c>
      <c r="D515">
        <f>IF(C515="",SUMIFS(Ave_Age,Pclass_Age,A515,Sex_Age,B515),C515)</f>
        <v>54</v>
      </c>
    </row>
    <row r="516" spans="1:4" x14ac:dyDescent="0.2">
      <c r="A516">
        <v>3</v>
      </c>
      <c r="B516" t="s">
        <v>13</v>
      </c>
      <c r="C516">
        <v>24</v>
      </c>
      <c r="D516">
        <f>IF(C516="",SUMIFS(Ave_Age,Pclass_Age,A516,Sex_Age,B516),C516)</f>
        <v>24</v>
      </c>
    </row>
    <row r="517" spans="1:4" x14ac:dyDescent="0.2">
      <c r="A517">
        <v>1</v>
      </c>
      <c r="B517" t="s">
        <v>13</v>
      </c>
      <c r="C517">
        <v>47</v>
      </c>
      <c r="D517">
        <f>IF(C517="",SUMIFS(Ave_Age,Pclass_Age,A517,Sex_Age,B517),C517)</f>
        <v>47</v>
      </c>
    </row>
    <row r="518" spans="1:4" x14ac:dyDescent="0.2">
      <c r="A518">
        <v>2</v>
      </c>
      <c r="B518" t="s">
        <v>17</v>
      </c>
      <c r="C518">
        <v>34</v>
      </c>
      <c r="D518">
        <f>IF(C518="",SUMIFS(Ave_Age,Pclass_Age,A518,Sex_Age,B518),C518)</f>
        <v>34</v>
      </c>
    </row>
    <row r="519" spans="1:4" x14ac:dyDescent="0.2">
      <c r="A519">
        <v>3</v>
      </c>
      <c r="B519" t="s">
        <v>13</v>
      </c>
      <c r="D519">
        <f>IF(C519="",SUMIFS(Ave_Age,Pclass_Age,A519,Sex_Age,B519),C519)</f>
        <v>25.962263610315187</v>
      </c>
    </row>
    <row r="520" spans="1:4" x14ac:dyDescent="0.2">
      <c r="A520">
        <v>2</v>
      </c>
      <c r="B520" t="s">
        <v>17</v>
      </c>
      <c r="C520">
        <v>36</v>
      </c>
      <c r="D520">
        <f>IF(C520="",SUMIFS(Ave_Age,Pclass_Age,A520,Sex_Age,B520),C520)</f>
        <v>36</v>
      </c>
    </row>
    <row r="521" spans="1:4" x14ac:dyDescent="0.2">
      <c r="A521">
        <v>3</v>
      </c>
      <c r="B521" t="s">
        <v>13</v>
      </c>
      <c r="C521">
        <v>32</v>
      </c>
      <c r="D521">
        <f>IF(C521="",SUMIFS(Ave_Age,Pclass_Age,A521,Sex_Age,B521),C521)</f>
        <v>32</v>
      </c>
    </row>
    <row r="522" spans="1:4" x14ac:dyDescent="0.2">
      <c r="A522">
        <v>1</v>
      </c>
      <c r="B522" t="s">
        <v>17</v>
      </c>
      <c r="C522">
        <v>30</v>
      </c>
      <c r="D522">
        <f>IF(C522="",SUMIFS(Ave_Age,Pclass_Age,A522,Sex_Age,B522),C522)</f>
        <v>30</v>
      </c>
    </row>
    <row r="523" spans="1:4" x14ac:dyDescent="0.2">
      <c r="A523">
        <v>3</v>
      </c>
      <c r="B523" t="s">
        <v>13</v>
      </c>
      <c r="C523">
        <v>22</v>
      </c>
      <c r="D523">
        <f>IF(C523="",SUMIFS(Ave_Age,Pclass_Age,A523,Sex_Age,B523),C523)</f>
        <v>22</v>
      </c>
    </row>
    <row r="524" spans="1:4" x14ac:dyDescent="0.2">
      <c r="A524">
        <v>3</v>
      </c>
      <c r="B524" t="s">
        <v>13</v>
      </c>
      <c r="D524">
        <f>IF(C524="",SUMIFS(Ave_Age,Pclass_Age,A524,Sex_Age,B524),C524)</f>
        <v>25.962263610315187</v>
      </c>
    </row>
    <row r="525" spans="1:4" x14ac:dyDescent="0.2">
      <c r="A525">
        <v>1</v>
      </c>
      <c r="B525" t="s">
        <v>17</v>
      </c>
      <c r="C525">
        <v>44</v>
      </c>
      <c r="D525">
        <f>IF(C525="",SUMIFS(Ave_Age,Pclass_Age,A525,Sex_Age,B525),C525)</f>
        <v>44</v>
      </c>
    </row>
    <row r="526" spans="1:4" x14ac:dyDescent="0.2">
      <c r="A526">
        <v>3</v>
      </c>
      <c r="B526" t="s">
        <v>13</v>
      </c>
      <c r="D526">
        <f>IF(C526="",SUMIFS(Ave_Age,Pclass_Age,A526,Sex_Age,B526),C526)</f>
        <v>25.962263610315187</v>
      </c>
    </row>
    <row r="527" spans="1:4" x14ac:dyDescent="0.2">
      <c r="A527">
        <v>3</v>
      </c>
      <c r="B527" t="s">
        <v>13</v>
      </c>
      <c r="C527">
        <v>40.5</v>
      </c>
      <c r="D527">
        <f>IF(C527="",SUMIFS(Ave_Age,Pclass_Age,A527,Sex_Age,B527),C527)</f>
        <v>40.5</v>
      </c>
    </row>
    <row r="528" spans="1:4" x14ac:dyDescent="0.2">
      <c r="A528">
        <v>2</v>
      </c>
      <c r="B528" t="s">
        <v>17</v>
      </c>
      <c r="C528">
        <v>50</v>
      </c>
      <c r="D528">
        <f>IF(C528="",SUMIFS(Ave_Age,Pclass_Age,A528,Sex_Age,B528),C528)</f>
        <v>50</v>
      </c>
    </row>
    <row r="529" spans="1:4" x14ac:dyDescent="0.2">
      <c r="A529">
        <v>1</v>
      </c>
      <c r="B529" t="s">
        <v>13</v>
      </c>
      <c r="D529">
        <f>IF(C529="",SUMIFS(Ave_Age,Pclass_Age,A529,Sex_Age,B529),C529)</f>
        <v>41.029271523178807</v>
      </c>
    </row>
    <row r="530" spans="1:4" x14ac:dyDescent="0.2">
      <c r="A530">
        <v>3</v>
      </c>
      <c r="B530" t="s">
        <v>13</v>
      </c>
      <c r="C530">
        <v>39</v>
      </c>
      <c r="D530">
        <f>IF(C530="",SUMIFS(Ave_Age,Pclass_Age,A530,Sex_Age,B530),C530)</f>
        <v>39</v>
      </c>
    </row>
    <row r="531" spans="1:4" x14ac:dyDescent="0.2">
      <c r="A531">
        <v>2</v>
      </c>
      <c r="B531" t="s">
        <v>13</v>
      </c>
      <c r="C531">
        <v>23</v>
      </c>
      <c r="D531">
        <f>IF(C531="",SUMIFS(Ave_Age,Pclass_Age,A531,Sex_Age,B531),C531)</f>
        <v>23</v>
      </c>
    </row>
    <row r="532" spans="1:4" x14ac:dyDescent="0.2">
      <c r="A532">
        <v>2</v>
      </c>
      <c r="B532" t="s">
        <v>17</v>
      </c>
      <c r="C532">
        <v>2</v>
      </c>
      <c r="D532">
        <f>IF(C532="",SUMIFS(Ave_Age,Pclass_Age,A532,Sex_Age,B532),C532)</f>
        <v>2</v>
      </c>
    </row>
    <row r="533" spans="1:4" x14ac:dyDescent="0.2">
      <c r="A533">
        <v>3</v>
      </c>
      <c r="B533" t="s">
        <v>13</v>
      </c>
      <c r="D533">
        <f>IF(C533="",SUMIFS(Ave_Age,Pclass_Age,A533,Sex_Age,B533),C533)</f>
        <v>25.962263610315187</v>
      </c>
    </row>
    <row r="534" spans="1:4" x14ac:dyDescent="0.2">
      <c r="A534">
        <v>3</v>
      </c>
      <c r="B534" t="s">
        <v>13</v>
      </c>
      <c r="C534">
        <v>17</v>
      </c>
      <c r="D534">
        <f>IF(C534="",SUMIFS(Ave_Age,Pclass_Age,A534,Sex_Age,B534),C534)</f>
        <v>17</v>
      </c>
    </row>
    <row r="535" spans="1:4" x14ac:dyDescent="0.2">
      <c r="A535">
        <v>3</v>
      </c>
      <c r="B535" t="s">
        <v>17</v>
      </c>
      <c r="D535">
        <f>IF(C535="",SUMIFS(Ave_Age,Pclass_Age,A535,Sex_Age,B535),C535)</f>
        <v>22.185328947368422</v>
      </c>
    </row>
    <row r="536" spans="1:4" x14ac:dyDescent="0.2">
      <c r="A536">
        <v>3</v>
      </c>
      <c r="B536" t="s">
        <v>17</v>
      </c>
      <c r="C536">
        <v>30</v>
      </c>
      <c r="D536">
        <f>IF(C536="",SUMIFS(Ave_Age,Pclass_Age,A536,Sex_Age,B536),C536)</f>
        <v>30</v>
      </c>
    </row>
    <row r="537" spans="1:4" x14ac:dyDescent="0.2">
      <c r="A537">
        <v>2</v>
      </c>
      <c r="B537" t="s">
        <v>17</v>
      </c>
      <c r="C537">
        <v>7</v>
      </c>
      <c r="D537">
        <f>IF(C537="",SUMIFS(Ave_Age,Pclass_Age,A537,Sex_Age,B537),C537)</f>
        <v>7</v>
      </c>
    </row>
    <row r="538" spans="1:4" x14ac:dyDescent="0.2">
      <c r="A538">
        <v>1</v>
      </c>
      <c r="B538" t="s">
        <v>13</v>
      </c>
      <c r="C538">
        <v>45</v>
      </c>
      <c r="D538">
        <f>IF(C538="",SUMIFS(Ave_Age,Pclass_Age,A538,Sex_Age,B538),C538)</f>
        <v>45</v>
      </c>
    </row>
    <row r="539" spans="1:4" x14ac:dyDescent="0.2">
      <c r="A539">
        <v>1</v>
      </c>
      <c r="B539" t="s">
        <v>17</v>
      </c>
      <c r="C539">
        <v>30</v>
      </c>
      <c r="D539">
        <f>IF(C539="",SUMIFS(Ave_Age,Pclass_Age,A539,Sex_Age,B539),C539)</f>
        <v>30</v>
      </c>
    </row>
    <row r="540" spans="1:4" x14ac:dyDescent="0.2">
      <c r="A540">
        <v>3</v>
      </c>
      <c r="B540" t="s">
        <v>13</v>
      </c>
      <c r="D540">
        <f>IF(C540="",SUMIFS(Ave_Age,Pclass_Age,A540,Sex_Age,B540),C540)</f>
        <v>25.962263610315187</v>
      </c>
    </row>
    <row r="541" spans="1:4" x14ac:dyDescent="0.2">
      <c r="A541">
        <v>1</v>
      </c>
      <c r="B541" t="s">
        <v>17</v>
      </c>
      <c r="C541">
        <v>22</v>
      </c>
      <c r="D541">
        <f>IF(C541="",SUMIFS(Ave_Age,Pclass_Age,A541,Sex_Age,B541),C541)</f>
        <v>22</v>
      </c>
    </row>
    <row r="542" spans="1:4" x14ac:dyDescent="0.2">
      <c r="A542">
        <v>1</v>
      </c>
      <c r="B542" t="s">
        <v>17</v>
      </c>
      <c r="C542">
        <v>36</v>
      </c>
      <c r="D542">
        <f>IF(C542="",SUMIFS(Ave_Age,Pclass_Age,A542,Sex_Age,B542),C542)</f>
        <v>36</v>
      </c>
    </row>
    <row r="543" spans="1:4" x14ac:dyDescent="0.2">
      <c r="A543">
        <v>3</v>
      </c>
      <c r="B543" t="s">
        <v>17</v>
      </c>
      <c r="C543">
        <v>9</v>
      </c>
      <c r="D543">
        <f>IF(C543="",SUMIFS(Ave_Age,Pclass_Age,A543,Sex_Age,B543),C543)</f>
        <v>9</v>
      </c>
    </row>
    <row r="544" spans="1:4" x14ac:dyDescent="0.2">
      <c r="A544">
        <v>3</v>
      </c>
      <c r="B544" t="s">
        <v>17</v>
      </c>
      <c r="C544">
        <v>11</v>
      </c>
      <c r="D544">
        <f>IF(C544="",SUMIFS(Ave_Age,Pclass_Age,A544,Sex_Age,B544),C544)</f>
        <v>11</v>
      </c>
    </row>
    <row r="545" spans="1:4" x14ac:dyDescent="0.2">
      <c r="A545">
        <v>2</v>
      </c>
      <c r="B545" t="s">
        <v>13</v>
      </c>
      <c r="C545">
        <v>32</v>
      </c>
      <c r="D545">
        <f>IF(C545="",SUMIFS(Ave_Age,Pclass_Age,A545,Sex_Age,B545),C545)</f>
        <v>32</v>
      </c>
    </row>
    <row r="546" spans="1:4" x14ac:dyDescent="0.2">
      <c r="A546">
        <v>1</v>
      </c>
      <c r="B546" t="s">
        <v>13</v>
      </c>
      <c r="C546">
        <v>50</v>
      </c>
      <c r="D546">
        <f>IF(C546="",SUMIFS(Ave_Age,Pclass_Age,A546,Sex_Age,B546),C546)</f>
        <v>50</v>
      </c>
    </row>
    <row r="547" spans="1:4" x14ac:dyDescent="0.2">
      <c r="A547">
        <v>1</v>
      </c>
      <c r="B547" t="s">
        <v>13</v>
      </c>
      <c r="C547">
        <v>64</v>
      </c>
      <c r="D547">
        <f>IF(C547="",SUMIFS(Ave_Age,Pclass_Age,A547,Sex_Age,B547),C547)</f>
        <v>64</v>
      </c>
    </row>
    <row r="548" spans="1:4" x14ac:dyDescent="0.2">
      <c r="A548">
        <v>2</v>
      </c>
      <c r="B548" t="s">
        <v>17</v>
      </c>
      <c r="C548">
        <v>19</v>
      </c>
      <c r="D548">
        <f>IF(C548="",SUMIFS(Ave_Age,Pclass_Age,A548,Sex_Age,B548),C548)</f>
        <v>19</v>
      </c>
    </row>
    <row r="549" spans="1:4" x14ac:dyDescent="0.2">
      <c r="A549">
        <v>2</v>
      </c>
      <c r="B549" t="s">
        <v>13</v>
      </c>
      <c r="D549">
        <f>IF(C549="",SUMIFS(Ave_Age,Pclass_Age,A549,Sex_Age,B549),C549)</f>
        <v>30.815379746835443</v>
      </c>
    </row>
    <row r="550" spans="1:4" x14ac:dyDescent="0.2">
      <c r="A550">
        <v>3</v>
      </c>
      <c r="B550" t="s">
        <v>13</v>
      </c>
      <c r="C550">
        <v>33</v>
      </c>
      <c r="D550">
        <f>IF(C550="",SUMIFS(Ave_Age,Pclass_Age,A550,Sex_Age,B550),C550)</f>
        <v>33</v>
      </c>
    </row>
    <row r="551" spans="1:4" x14ac:dyDescent="0.2">
      <c r="A551">
        <v>2</v>
      </c>
      <c r="B551" t="s">
        <v>13</v>
      </c>
      <c r="C551">
        <v>8</v>
      </c>
      <c r="D551">
        <f>IF(C551="",SUMIFS(Ave_Age,Pclass_Age,A551,Sex_Age,B551),C551)</f>
        <v>8</v>
      </c>
    </row>
    <row r="552" spans="1:4" x14ac:dyDescent="0.2">
      <c r="A552">
        <v>1</v>
      </c>
      <c r="B552" t="s">
        <v>13</v>
      </c>
      <c r="C552">
        <v>17</v>
      </c>
      <c r="D552">
        <f>IF(C552="",SUMIFS(Ave_Age,Pclass_Age,A552,Sex_Age,B552),C552)</f>
        <v>17</v>
      </c>
    </row>
    <row r="553" spans="1:4" x14ac:dyDescent="0.2">
      <c r="A553">
        <v>2</v>
      </c>
      <c r="B553" t="s">
        <v>13</v>
      </c>
      <c r="C553">
        <v>27</v>
      </c>
      <c r="D553">
        <f>IF(C553="",SUMIFS(Ave_Age,Pclass_Age,A553,Sex_Age,B553),C553)</f>
        <v>27</v>
      </c>
    </row>
    <row r="554" spans="1:4" x14ac:dyDescent="0.2">
      <c r="A554">
        <v>3</v>
      </c>
      <c r="B554" t="s">
        <v>13</v>
      </c>
      <c r="D554">
        <f>IF(C554="",SUMIFS(Ave_Age,Pclass_Age,A554,Sex_Age,B554),C554)</f>
        <v>25.962263610315187</v>
      </c>
    </row>
    <row r="555" spans="1:4" x14ac:dyDescent="0.2">
      <c r="A555">
        <v>3</v>
      </c>
      <c r="B555" t="s">
        <v>13</v>
      </c>
      <c r="C555">
        <v>22</v>
      </c>
      <c r="D555">
        <f>IF(C555="",SUMIFS(Ave_Age,Pclass_Age,A555,Sex_Age,B555),C555)</f>
        <v>22</v>
      </c>
    </row>
    <row r="556" spans="1:4" x14ac:dyDescent="0.2">
      <c r="A556">
        <v>3</v>
      </c>
      <c r="B556" t="s">
        <v>17</v>
      </c>
      <c r="C556">
        <v>22</v>
      </c>
      <c r="D556">
        <f>IF(C556="",SUMIFS(Ave_Age,Pclass_Age,A556,Sex_Age,B556),C556)</f>
        <v>22</v>
      </c>
    </row>
    <row r="557" spans="1:4" x14ac:dyDescent="0.2">
      <c r="A557">
        <v>1</v>
      </c>
      <c r="B557" t="s">
        <v>13</v>
      </c>
      <c r="C557">
        <v>62</v>
      </c>
      <c r="D557">
        <f>IF(C557="",SUMIFS(Ave_Age,Pclass_Age,A557,Sex_Age,B557),C557)</f>
        <v>62</v>
      </c>
    </row>
    <row r="558" spans="1:4" x14ac:dyDescent="0.2">
      <c r="A558">
        <v>1</v>
      </c>
      <c r="B558" t="s">
        <v>17</v>
      </c>
      <c r="C558">
        <v>48</v>
      </c>
      <c r="D558">
        <f>IF(C558="",SUMIFS(Ave_Age,Pclass_Age,A558,Sex_Age,B558),C558)</f>
        <v>48</v>
      </c>
    </row>
    <row r="559" spans="1:4" x14ac:dyDescent="0.2">
      <c r="A559">
        <v>1</v>
      </c>
      <c r="B559" t="s">
        <v>13</v>
      </c>
      <c r="D559">
        <f>IF(C559="",SUMIFS(Ave_Age,Pclass_Age,A559,Sex_Age,B559),C559)</f>
        <v>41.029271523178807</v>
      </c>
    </row>
    <row r="560" spans="1:4" x14ac:dyDescent="0.2">
      <c r="A560">
        <v>1</v>
      </c>
      <c r="B560" t="s">
        <v>17</v>
      </c>
      <c r="C560">
        <v>39</v>
      </c>
      <c r="D560">
        <f>IF(C560="",SUMIFS(Ave_Age,Pclass_Age,A560,Sex_Age,B560),C560)</f>
        <v>39</v>
      </c>
    </row>
    <row r="561" spans="1:4" x14ac:dyDescent="0.2">
      <c r="A561">
        <v>3</v>
      </c>
      <c r="B561" t="s">
        <v>17</v>
      </c>
      <c r="C561">
        <v>36</v>
      </c>
      <c r="D561">
        <f>IF(C561="",SUMIFS(Ave_Age,Pclass_Age,A561,Sex_Age,B561),C561)</f>
        <v>36</v>
      </c>
    </row>
    <row r="562" spans="1:4" x14ac:dyDescent="0.2">
      <c r="A562">
        <v>3</v>
      </c>
      <c r="B562" t="s">
        <v>13</v>
      </c>
      <c r="D562">
        <f>IF(C562="",SUMIFS(Ave_Age,Pclass_Age,A562,Sex_Age,B562),C562)</f>
        <v>25.962263610315187</v>
      </c>
    </row>
    <row r="563" spans="1:4" x14ac:dyDescent="0.2">
      <c r="A563">
        <v>3</v>
      </c>
      <c r="B563" t="s">
        <v>13</v>
      </c>
      <c r="C563">
        <v>40</v>
      </c>
      <c r="D563">
        <f>IF(C563="",SUMIFS(Ave_Age,Pclass_Age,A563,Sex_Age,B563),C563)</f>
        <v>40</v>
      </c>
    </row>
    <row r="564" spans="1:4" x14ac:dyDescent="0.2">
      <c r="A564">
        <v>2</v>
      </c>
      <c r="B564" t="s">
        <v>13</v>
      </c>
      <c r="C564">
        <v>28</v>
      </c>
      <c r="D564">
        <f>IF(C564="",SUMIFS(Ave_Age,Pclass_Age,A564,Sex_Age,B564),C564)</f>
        <v>28</v>
      </c>
    </row>
    <row r="565" spans="1:4" x14ac:dyDescent="0.2">
      <c r="A565">
        <v>3</v>
      </c>
      <c r="B565" t="s">
        <v>13</v>
      </c>
      <c r="D565">
        <f>IF(C565="",SUMIFS(Ave_Age,Pclass_Age,A565,Sex_Age,B565),C565)</f>
        <v>25.962263610315187</v>
      </c>
    </row>
    <row r="566" spans="1:4" x14ac:dyDescent="0.2">
      <c r="A566">
        <v>3</v>
      </c>
      <c r="B566" t="s">
        <v>17</v>
      </c>
      <c r="D566">
        <f>IF(C566="",SUMIFS(Ave_Age,Pclass_Age,A566,Sex_Age,B566),C566)</f>
        <v>22.185328947368422</v>
      </c>
    </row>
    <row r="567" spans="1:4" x14ac:dyDescent="0.2">
      <c r="A567">
        <v>3</v>
      </c>
      <c r="B567" t="s">
        <v>13</v>
      </c>
      <c r="C567">
        <v>24</v>
      </c>
      <c r="D567">
        <f>IF(C567="",SUMIFS(Ave_Age,Pclass_Age,A567,Sex_Age,B567),C567)</f>
        <v>24</v>
      </c>
    </row>
    <row r="568" spans="1:4" x14ac:dyDescent="0.2">
      <c r="A568">
        <v>3</v>
      </c>
      <c r="B568" t="s">
        <v>13</v>
      </c>
      <c r="C568">
        <v>19</v>
      </c>
      <c r="D568">
        <f>IF(C568="",SUMIFS(Ave_Age,Pclass_Age,A568,Sex_Age,B568),C568)</f>
        <v>19</v>
      </c>
    </row>
    <row r="569" spans="1:4" x14ac:dyDescent="0.2">
      <c r="A569">
        <v>3</v>
      </c>
      <c r="B569" t="s">
        <v>17</v>
      </c>
      <c r="C569">
        <v>29</v>
      </c>
      <c r="D569">
        <f>IF(C569="",SUMIFS(Ave_Age,Pclass_Age,A569,Sex_Age,B569),C569)</f>
        <v>29</v>
      </c>
    </row>
    <row r="570" spans="1:4" x14ac:dyDescent="0.2">
      <c r="A570">
        <v>3</v>
      </c>
      <c r="B570" t="s">
        <v>13</v>
      </c>
      <c r="D570">
        <f>IF(C570="",SUMIFS(Ave_Age,Pclass_Age,A570,Sex_Age,B570),C570)</f>
        <v>25.962263610315187</v>
      </c>
    </row>
    <row r="571" spans="1:4" x14ac:dyDescent="0.2">
      <c r="A571">
        <v>3</v>
      </c>
      <c r="B571" t="s">
        <v>13</v>
      </c>
      <c r="C571">
        <v>32</v>
      </c>
      <c r="D571">
        <f>IF(C571="",SUMIFS(Ave_Age,Pclass_Age,A571,Sex_Age,B571),C571)</f>
        <v>32</v>
      </c>
    </row>
    <row r="572" spans="1:4" x14ac:dyDescent="0.2">
      <c r="A572">
        <v>2</v>
      </c>
      <c r="B572" t="s">
        <v>13</v>
      </c>
      <c r="C572">
        <v>62</v>
      </c>
      <c r="D572">
        <f>IF(C572="",SUMIFS(Ave_Age,Pclass_Age,A572,Sex_Age,B572),C572)</f>
        <v>62</v>
      </c>
    </row>
    <row r="573" spans="1:4" x14ac:dyDescent="0.2">
      <c r="A573">
        <v>1</v>
      </c>
      <c r="B573" t="s">
        <v>17</v>
      </c>
      <c r="C573">
        <v>53</v>
      </c>
      <c r="D573">
        <f>IF(C573="",SUMIFS(Ave_Age,Pclass_Age,A573,Sex_Age,B573),C573)</f>
        <v>53</v>
      </c>
    </row>
    <row r="574" spans="1:4" x14ac:dyDescent="0.2">
      <c r="A574">
        <v>1</v>
      </c>
      <c r="B574" t="s">
        <v>13</v>
      </c>
      <c r="C574">
        <v>36</v>
      </c>
      <c r="D574">
        <f>IF(C574="",SUMIFS(Ave_Age,Pclass_Age,A574,Sex_Age,B574),C574)</f>
        <v>36</v>
      </c>
    </row>
    <row r="575" spans="1:4" x14ac:dyDescent="0.2">
      <c r="A575">
        <v>3</v>
      </c>
      <c r="B575" t="s">
        <v>17</v>
      </c>
      <c r="D575">
        <f>IF(C575="",SUMIFS(Ave_Age,Pclass_Age,A575,Sex_Age,B575),C575)</f>
        <v>22.185328947368422</v>
      </c>
    </row>
    <row r="576" spans="1:4" x14ac:dyDescent="0.2">
      <c r="A576">
        <v>3</v>
      </c>
      <c r="B576" t="s">
        <v>13</v>
      </c>
      <c r="C576">
        <v>16</v>
      </c>
      <c r="D576">
        <f>IF(C576="",SUMIFS(Ave_Age,Pclass_Age,A576,Sex_Age,B576),C576)</f>
        <v>16</v>
      </c>
    </row>
    <row r="577" spans="1:4" x14ac:dyDescent="0.2">
      <c r="A577">
        <v>3</v>
      </c>
      <c r="B577" t="s">
        <v>13</v>
      </c>
      <c r="C577">
        <v>19</v>
      </c>
      <c r="D577">
        <f>IF(C577="",SUMIFS(Ave_Age,Pclass_Age,A577,Sex_Age,B577),C577)</f>
        <v>19</v>
      </c>
    </row>
    <row r="578" spans="1:4" x14ac:dyDescent="0.2">
      <c r="A578">
        <v>2</v>
      </c>
      <c r="B578" t="s">
        <v>17</v>
      </c>
      <c r="C578">
        <v>34</v>
      </c>
      <c r="D578">
        <f>IF(C578="",SUMIFS(Ave_Age,Pclass_Age,A578,Sex_Age,B578),C578)</f>
        <v>34</v>
      </c>
    </row>
    <row r="579" spans="1:4" x14ac:dyDescent="0.2">
      <c r="A579">
        <v>1</v>
      </c>
      <c r="B579" t="s">
        <v>17</v>
      </c>
      <c r="C579">
        <v>39</v>
      </c>
      <c r="D579">
        <f>IF(C579="",SUMIFS(Ave_Age,Pclass_Age,A579,Sex_Age,B579),C579)</f>
        <v>39</v>
      </c>
    </row>
    <row r="580" spans="1:4" x14ac:dyDescent="0.2">
      <c r="A580">
        <v>3</v>
      </c>
      <c r="B580" t="s">
        <v>17</v>
      </c>
      <c r="D580">
        <f>IF(C580="",SUMIFS(Ave_Age,Pclass_Age,A580,Sex_Age,B580),C580)</f>
        <v>22.185328947368422</v>
      </c>
    </row>
    <row r="581" spans="1:4" x14ac:dyDescent="0.2">
      <c r="A581">
        <v>3</v>
      </c>
      <c r="B581" t="s">
        <v>13</v>
      </c>
      <c r="C581">
        <v>32</v>
      </c>
      <c r="D581">
        <f>IF(C581="",SUMIFS(Ave_Age,Pclass_Age,A581,Sex_Age,B581),C581)</f>
        <v>32</v>
      </c>
    </row>
    <row r="582" spans="1:4" x14ac:dyDescent="0.2">
      <c r="A582">
        <v>2</v>
      </c>
      <c r="B582" t="s">
        <v>17</v>
      </c>
      <c r="C582">
        <v>25</v>
      </c>
      <c r="D582">
        <f>IF(C582="",SUMIFS(Ave_Age,Pclass_Age,A582,Sex_Age,B582),C582)</f>
        <v>25</v>
      </c>
    </row>
    <row r="583" spans="1:4" x14ac:dyDescent="0.2">
      <c r="A583">
        <v>1</v>
      </c>
      <c r="B583" t="s">
        <v>17</v>
      </c>
      <c r="C583">
        <v>39</v>
      </c>
      <c r="D583">
        <f>IF(C583="",SUMIFS(Ave_Age,Pclass_Age,A583,Sex_Age,B583),C583)</f>
        <v>39</v>
      </c>
    </row>
    <row r="584" spans="1:4" x14ac:dyDescent="0.2">
      <c r="A584">
        <v>2</v>
      </c>
      <c r="B584" t="s">
        <v>13</v>
      </c>
      <c r="C584">
        <v>54</v>
      </c>
      <c r="D584">
        <f>IF(C584="",SUMIFS(Ave_Age,Pclass_Age,A584,Sex_Age,B584),C584)</f>
        <v>54</v>
      </c>
    </row>
    <row r="585" spans="1:4" x14ac:dyDescent="0.2">
      <c r="A585">
        <v>1</v>
      </c>
      <c r="B585" t="s">
        <v>13</v>
      </c>
      <c r="C585">
        <v>36</v>
      </c>
      <c r="D585">
        <f>IF(C585="",SUMIFS(Ave_Age,Pclass_Age,A585,Sex_Age,B585),C585)</f>
        <v>36</v>
      </c>
    </row>
    <row r="586" spans="1:4" x14ac:dyDescent="0.2">
      <c r="A586">
        <v>3</v>
      </c>
      <c r="B586" t="s">
        <v>13</v>
      </c>
      <c r="D586">
        <f>IF(C586="",SUMIFS(Ave_Age,Pclass_Age,A586,Sex_Age,B586),C586)</f>
        <v>25.962263610315187</v>
      </c>
    </row>
    <row r="587" spans="1:4" x14ac:dyDescent="0.2">
      <c r="A587">
        <v>1</v>
      </c>
      <c r="B587" t="s">
        <v>17</v>
      </c>
      <c r="C587">
        <v>18</v>
      </c>
      <c r="D587">
        <f>IF(C587="",SUMIFS(Ave_Age,Pclass_Age,A587,Sex_Age,B587),C587)</f>
        <v>18</v>
      </c>
    </row>
    <row r="588" spans="1:4" x14ac:dyDescent="0.2">
      <c r="A588">
        <v>2</v>
      </c>
      <c r="B588" t="s">
        <v>13</v>
      </c>
      <c r="C588">
        <v>47</v>
      </c>
      <c r="D588">
        <f>IF(C588="",SUMIFS(Ave_Age,Pclass_Age,A588,Sex_Age,B588),C588)</f>
        <v>47</v>
      </c>
    </row>
    <row r="589" spans="1:4" x14ac:dyDescent="0.2">
      <c r="A589">
        <v>1</v>
      </c>
      <c r="B589" t="s">
        <v>13</v>
      </c>
      <c r="C589">
        <v>60</v>
      </c>
      <c r="D589">
        <f>IF(C589="",SUMIFS(Ave_Age,Pclass_Age,A589,Sex_Age,B589),C589)</f>
        <v>60</v>
      </c>
    </row>
    <row r="590" spans="1:4" x14ac:dyDescent="0.2">
      <c r="A590">
        <v>3</v>
      </c>
      <c r="B590" t="s">
        <v>13</v>
      </c>
      <c r="C590">
        <v>22</v>
      </c>
      <c r="D590">
        <f>IF(C590="",SUMIFS(Ave_Age,Pclass_Age,A590,Sex_Age,B590),C590)</f>
        <v>22</v>
      </c>
    </row>
    <row r="591" spans="1:4" x14ac:dyDescent="0.2">
      <c r="A591">
        <v>3</v>
      </c>
      <c r="B591" t="s">
        <v>13</v>
      </c>
      <c r="D591">
        <f>IF(C591="",SUMIFS(Ave_Age,Pclass_Age,A591,Sex_Age,B591),C591)</f>
        <v>25.962263610315187</v>
      </c>
    </row>
    <row r="592" spans="1:4" x14ac:dyDescent="0.2">
      <c r="A592">
        <v>3</v>
      </c>
      <c r="B592" t="s">
        <v>13</v>
      </c>
      <c r="C592">
        <v>35</v>
      </c>
      <c r="D592">
        <f>IF(C592="",SUMIFS(Ave_Age,Pclass_Age,A592,Sex_Age,B592),C592)</f>
        <v>35</v>
      </c>
    </row>
    <row r="593" spans="1:4" x14ac:dyDescent="0.2">
      <c r="A593">
        <v>1</v>
      </c>
      <c r="B593" t="s">
        <v>17</v>
      </c>
      <c r="C593">
        <v>52</v>
      </c>
      <c r="D593">
        <f>IF(C593="",SUMIFS(Ave_Age,Pclass_Age,A593,Sex_Age,B593),C593)</f>
        <v>52</v>
      </c>
    </row>
    <row r="594" spans="1:4" x14ac:dyDescent="0.2">
      <c r="A594">
        <v>3</v>
      </c>
      <c r="B594" t="s">
        <v>13</v>
      </c>
      <c r="C594">
        <v>47</v>
      </c>
      <c r="D594">
        <f>IF(C594="",SUMIFS(Ave_Age,Pclass_Age,A594,Sex_Age,B594),C594)</f>
        <v>47</v>
      </c>
    </row>
    <row r="595" spans="1:4" x14ac:dyDescent="0.2">
      <c r="A595">
        <v>3</v>
      </c>
      <c r="B595" t="s">
        <v>17</v>
      </c>
      <c r="D595">
        <f>IF(C595="",SUMIFS(Ave_Age,Pclass_Age,A595,Sex_Age,B595),C595)</f>
        <v>22.185328947368422</v>
      </c>
    </row>
    <row r="596" spans="1:4" x14ac:dyDescent="0.2">
      <c r="A596">
        <v>2</v>
      </c>
      <c r="B596" t="s">
        <v>13</v>
      </c>
      <c r="C596">
        <v>37</v>
      </c>
      <c r="D596">
        <f>IF(C596="",SUMIFS(Ave_Age,Pclass_Age,A596,Sex_Age,B596),C596)</f>
        <v>37</v>
      </c>
    </row>
    <row r="597" spans="1:4" x14ac:dyDescent="0.2">
      <c r="A597">
        <v>3</v>
      </c>
      <c r="B597" t="s">
        <v>13</v>
      </c>
      <c r="C597">
        <v>36</v>
      </c>
      <c r="D597">
        <f>IF(C597="",SUMIFS(Ave_Age,Pclass_Age,A597,Sex_Age,B597),C597)</f>
        <v>36</v>
      </c>
    </row>
    <row r="598" spans="1:4" x14ac:dyDescent="0.2">
      <c r="A598">
        <v>2</v>
      </c>
      <c r="B598" t="s">
        <v>17</v>
      </c>
      <c r="D598">
        <f>IF(C598="",SUMIFS(Ave_Age,Pclass_Age,A598,Sex_Age,B598),C598)</f>
        <v>27.499223300970876</v>
      </c>
    </row>
    <row r="599" spans="1:4" x14ac:dyDescent="0.2">
      <c r="A599">
        <v>3</v>
      </c>
      <c r="B599" t="s">
        <v>13</v>
      </c>
      <c r="C599">
        <v>49</v>
      </c>
      <c r="D599">
        <f>IF(C599="",SUMIFS(Ave_Age,Pclass_Age,A599,Sex_Age,B599),C599)</f>
        <v>49</v>
      </c>
    </row>
    <row r="600" spans="1:4" x14ac:dyDescent="0.2">
      <c r="A600">
        <v>3</v>
      </c>
      <c r="B600" t="s">
        <v>13</v>
      </c>
      <c r="D600">
        <f>IF(C600="",SUMIFS(Ave_Age,Pclass_Age,A600,Sex_Age,B600),C600)</f>
        <v>25.962263610315187</v>
      </c>
    </row>
    <row r="601" spans="1:4" x14ac:dyDescent="0.2">
      <c r="A601">
        <v>1</v>
      </c>
      <c r="B601" t="s">
        <v>13</v>
      </c>
      <c r="C601">
        <v>49</v>
      </c>
      <c r="D601">
        <f>IF(C601="",SUMIFS(Ave_Age,Pclass_Age,A601,Sex_Age,B601),C601)</f>
        <v>49</v>
      </c>
    </row>
    <row r="602" spans="1:4" x14ac:dyDescent="0.2">
      <c r="A602">
        <v>2</v>
      </c>
      <c r="B602" t="s">
        <v>17</v>
      </c>
      <c r="C602">
        <v>24</v>
      </c>
      <c r="D602">
        <f>IF(C602="",SUMIFS(Ave_Age,Pclass_Age,A602,Sex_Age,B602),C602)</f>
        <v>24</v>
      </c>
    </row>
    <row r="603" spans="1:4" x14ac:dyDescent="0.2">
      <c r="A603">
        <v>3</v>
      </c>
      <c r="B603" t="s">
        <v>13</v>
      </c>
      <c r="D603">
        <f>IF(C603="",SUMIFS(Ave_Age,Pclass_Age,A603,Sex_Age,B603),C603)</f>
        <v>25.962263610315187</v>
      </c>
    </row>
    <row r="604" spans="1:4" x14ac:dyDescent="0.2">
      <c r="A604">
        <v>1</v>
      </c>
      <c r="B604" t="s">
        <v>13</v>
      </c>
      <c r="D604">
        <f>IF(C604="",SUMIFS(Ave_Age,Pclass_Age,A604,Sex_Age,B604),C604)</f>
        <v>41.029271523178807</v>
      </c>
    </row>
    <row r="605" spans="1:4" x14ac:dyDescent="0.2">
      <c r="A605">
        <v>3</v>
      </c>
      <c r="B605" t="s">
        <v>13</v>
      </c>
      <c r="C605">
        <v>44</v>
      </c>
      <c r="D605">
        <f>IF(C605="",SUMIFS(Ave_Age,Pclass_Age,A605,Sex_Age,B605),C605)</f>
        <v>44</v>
      </c>
    </row>
    <row r="606" spans="1:4" x14ac:dyDescent="0.2">
      <c r="A606">
        <v>1</v>
      </c>
      <c r="B606" t="s">
        <v>13</v>
      </c>
      <c r="C606">
        <v>35</v>
      </c>
      <c r="D606">
        <f>IF(C606="",SUMIFS(Ave_Age,Pclass_Age,A606,Sex_Age,B606),C606)</f>
        <v>35</v>
      </c>
    </row>
    <row r="607" spans="1:4" x14ac:dyDescent="0.2">
      <c r="A607">
        <v>3</v>
      </c>
      <c r="B607" t="s">
        <v>13</v>
      </c>
      <c r="C607">
        <v>36</v>
      </c>
      <c r="D607">
        <f>IF(C607="",SUMIFS(Ave_Age,Pclass_Age,A607,Sex_Age,B607),C607)</f>
        <v>36</v>
      </c>
    </row>
    <row r="608" spans="1:4" x14ac:dyDescent="0.2">
      <c r="A608">
        <v>3</v>
      </c>
      <c r="B608" t="s">
        <v>13</v>
      </c>
      <c r="C608">
        <v>30</v>
      </c>
      <c r="D608">
        <f>IF(C608="",SUMIFS(Ave_Age,Pclass_Age,A608,Sex_Age,B608),C608)</f>
        <v>30</v>
      </c>
    </row>
    <row r="609" spans="1:4" x14ac:dyDescent="0.2">
      <c r="A609">
        <v>1</v>
      </c>
      <c r="B609" t="s">
        <v>13</v>
      </c>
      <c r="C609">
        <v>27</v>
      </c>
      <c r="D609">
        <f>IF(C609="",SUMIFS(Ave_Age,Pclass_Age,A609,Sex_Age,B609),C609)</f>
        <v>27</v>
      </c>
    </row>
    <row r="610" spans="1:4" x14ac:dyDescent="0.2">
      <c r="A610">
        <v>2</v>
      </c>
      <c r="B610" t="s">
        <v>17</v>
      </c>
      <c r="C610">
        <v>22</v>
      </c>
      <c r="D610">
        <f>IF(C610="",SUMIFS(Ave_Age,Pclass_Age,A610,Sex_Age,B610),C610)</f>
        <v>22</v>
      </c>
    </row>
    <row r="611" spans="1:4" x14ac:dyDescent="0.2">
      <c r="A611">
        <v>1</v>
      </c>
      <c r="B611" t="s">
        <v>17</v>
      </c>
      <c r="C611">
        <v>40</v>
      </c>
      <c r="D611">
        <f>IF(C611="",SUMIFS(Ave_Age,Pclass_Age,A611,Sex_Age,B611),C611)</f>
        <v>40</v>
      </c>
    </row>
    <row r="612" spans="1:4" x14ac:dyDescent="0.2">
      <c r="A612">
        <v>3</v>
      </c>
      <c r="B612" t="s">
        <v>17</v>
      </c>
      <c r="C612">
        <v>39</v>
      </c>
      <c r="D612">
        <f>IF(C612="",SUMIFS(Ave_Age,Pclass_Age,A612,Sex_Age,B612),C612)</f>
        <v>39</v>
      </c>
    </row>
    <row r="613" spans="1:4" x14ac:dyDescent="0.2">
      <c r="A613">
        <v>3</v>
      </c>
      <c r="B613" t="s">
        <v>13</v>
      </c>
      <c r="D613">
        <f>IF(C613="",SUMIFS(Ave_Age,Pclass_Age,A613,Sex_Age,B613),C613)</f>
        <v>25.962263610315187</v>
      </c>
    </row>
    <row r="614" spans="1:4" x14ac:dyDescent="0.2">
      <c r="A614">
        <v>3</v>
      </c>
      <c r="B614" t="s">
        <v>17</v>
      </c>
      <c r="D614">
        <f>IF(C614="",SUMIFS(Ave_Age,Pclass_Age,A614,Sex_Age,B614),C614)</f>
        <v>22.185328947368422</v>
      </c>
    </row>
    <row r="615" spans="1:4" x14ac:dyDescent="0.2">
      <c r="A615">
        <v>3</v>
      </c>
      <c r="B615" t="s">
        <v>13</v>
      </c>
      <c r="D615">
        <f>IF(C615="",SUMIFS(Ave_Age,Pclass_Age,A615,Sex_Age,B615),C615)</f>
        <v>25.962263610315187</v>
      </c>
    </row>
    <row r="616" spans="1:4" x14ac:dyDescent="0.2">
      <c r="A616">
        <v>3</v>
      </c>
      <c r="B616" t="s">
        <v>13</v>
      </c>
      <c r="C616">
        <v>35</v>
      </c>
      <c r="D616">
        <f>IF(C616="",SUMIFS(Ave_Age,Pclass_Age,A616,Sex_Age,B616),C616)</f>
        <v>35</v>
      </c>
    </row>
    <row r="617" spans="1:4" x14ac:dyDescent="0.2">
      <c r="A617">
        <v>2</v>
      </c>
      <c r="B617" t="s">
        <v>17</v>
      </c>
      <c r="C617">
        <v>24</v>
      </c>
      <c r="D617">
        <f>IF(C617="",SUMIFS(Ave_Age,Pclass_Age,A617,Sex_Age,B617),C617)</f>
        <v>24</v>
      </c>
    </row>
    <row r="618" spans="1:4" x14ac:dyDescent="0.2">
      <c r="A618">
        <v>3</v>
      </c>
      <c r="B618" t="s">
        <v>13</v>
      </c>
      <c r="C618">
        <v>34</v>
      </c>
      <c r="D618">
        <f>IF(C618="",SUMIFS(Ave_Age,Pclass_Age,A618,Sex_Age,B618),C618)</f>
        <v>34</v>
      </c>
    </row>
    <row r="619" spans="1:4" x14ac:dyDescent="0.2">
      <c r="A619">
        <v>3</v>
      </c>
      <c r="B619" t="s">
        <v>17</v>
      </c>
      <c r="C619">
        <v>26</v>
      </c>
      <c r="D619">
        <f>IF(C619="",SUMIFS(Ave_Age,Pclass_Age,A619,Sex_Age,B619),C619)</f>
        <v>26</v>
      </c>
    </row>
    <row r="620" spans="1:4" x14ac:dyDescent="0.2">
      <c r="A620">
        <v>2</v>
      </c>
      <c r="B620" t="s">
        <v>17</v>
      </c>
      <c r="C620">
        <v>4</v>
      </c>
      <c r="D620">
        <f>IF(C620="",SUMIFS(Ave_Age,Pclass_Age,A620,Sex_Age,B620),C620)</f>
        <v>4</v>
      </c>
    </row>
    <row r="621" spans="1:4" x14ac:dyDescent="0.2">
      <c r="A621">
        <v>2</v>
      </c>
      <c r="B621" t="s">
        <v>13</v>
      </c>
      <c r="C621">
        <v>26</v>
      </c>
      <c r="D621">
        <f>IF(C621="",SUMIFS(Ave_Age,Pclass_Age,A621,Sex_Age,B621),C621)</f>
        <v>26</v>
      </c>
    </row>
    <row r="622" spans="1:4" x14ac:dyDescent="0.2">
      <c r="A622">
        <v>3</v>
      </c>
      <c r="B622" t="s">
        <v>13</v>
      </c>
      <c r="C622">
        <v>27</v>
      </c>
      <c r="D622">
        <f>IF(C622="",SUMIFS(Ave_Age,Pclass_Age,A622,Sex_Age,B622),C622)</f>
        <v>27</v>
      </c>
    </row>
    <row r="623" spans="1:4" x14ac:dyDescent="0.2">
      <c r="A623">
        <v>1</v>
      </c>
      <c r="B623" t="s">
        <v>13</v>
      </c>
      <c r="C623">
        <v>42</v>
      </c>
      <c r="D623">
        <f>IF(C623="",SUMIFS(Ave_Age,Pclass_Age,A623,Sex_Age,B623),C623)</f>
        <v>42</v>
      </c>
    </row>
    <row r="624" spans="1:4" x14ac:dyDescent="0.2">
      <c r="A624">
        <v>3</v>
      </c>
      <c r="B624" t="s">
        <v>13</v>
      </c>
      <c r="C624">
        <v>20</v>
      </c>
      <c r="D624">
        <f>IF(C624="",SUMIFS(Ave_Age,Pclass_Age,A624,Sex_Age,B624),C624)</f>
        <v>20</v>
      </c>
    </row>
    <row r="625" spans="1:4" x14ac:dyDescent="0.2">
      <c r="A625">
        <v>3</v>
      </c>
      <c r="B625" t="s">
        <v>13</v>
      </c>
      <c r="C625">
        <v>21</v>
      </c>
      <c r="D625">
        <f>IF(C625="",SUMIFS(Ave_Age,Pclass_Age,A625,Sex_Age,B625),C625)</f>
        <v>21</v>
      </c>
    </row>
    <row r="626" spans="1:4" x14ac:dyDescent="0.2">
      <c r="A626">
        <v>3</v>
      </c>
      <c r="B626" t="s">
        <v>13</v>
      </c>
      <c r="C626">
        <v>21</v>
      </c>
      <c r="D626">
        <f>IF(C626="",SUMIFS(Ave_Age,Pclass_Age,A626,Sex_Age,B626),C626)</f>
        <v>21</v>
      </c>
    </row>
    <row r="627" spans="1:4" x14ac:dyDescent="0.2">
      <c r="A627">
        <v>1</v>
      </c>
      <c r="B627" t="s">
        <v>13</v>
      </c>
      <c r="C627">
        <v>61</v>
      </c>
      <c r="D627">
        <f>IF(C627="",SUMIFS(Ave_Age,Pclass_Age,A627,Sex_Age,B627),C627)</f>
        <v>61</v>
      </c>
    </row>
    <row r="628" spans="1:4" x14ac:dyDescent="0.2">
      <c r="A628">
        <v>2</v>
      </c>
      <c r="B628" t="s">
        <v>13</v>
      </c>
      <c r="C628">
        <v>57</v>
      </c>
      <c r="D628">
        <f>IF(C628="",SUMIFS(Ave_Age,Pclass_Age,A628,Sex_Age,B628),C628)</f>
        <v>57</v>
      </c>
    </row>
    <row r="629" spans="1:4" x14ac:dyDescent="0.2">
      <c r="A629">
        <v>1</v>
      </c>
      <c r="B629" t="s">
        <v>17</v>
      </c>
      <c r="C629">
        <v>21</v>
      </c>
      <c r="D629">
        <f>IF(C629="",SUMIFS(Ave_Age,Pclass_Age,A629,Sex_Age,B629),C629)</f>
        <v>21</v>
      </c>
    </row>
    <row r="630" spans="1:4" x14ac:dyDescent="0.2">
      <c r="A630">
        <v>3</v>
      </c>
      <c r="B630" t="s">
        <v>13</v>
      </c>
      <c r="C630">
        <v>26</v>
      </c>
      <c r="D630">
        <f>IF(C630="",SUMIFS(Ave_Age,Pclass_Age,A630,Sex_Age,B630),C630)</f>
        <v>26</v>
      </c>
    </row>
    <row r="631" spans="1:4" x14ac:dyDescent="0.2">
      <c r="A631">
        <v>3</v>
      </c>
      <c r="B631" t="s">
        <v>13</v>
      </c>
      <c r="D631">
        <f>IF(C631="",SUMIFS(Ave_Age,Pclass_Age,A631,Sex_Age,B631),C631)</f>
        <v>25.962263610315187</v>
      </c>
    </row>
    <row r="632" spans="1:4" x14ac:dyDescent="0.2">
      <c r="A632">
        <v>1</v>
      </c>
      <c r="B632" t="s">
        <v>13</v>
      </c>
      <c r="C632">
        <v>80</v>
      </c>
      <c r="D632">
        <f>IF(C632="",SUMIFS(Ave_Age,Pclass_Age,A632,Sex_Age,B632),C632)</f>
        <v>80</v>
      </c>
    </row>
    <row r="633" spans="1:4" x14ac:dyDescent="0.2">
      <c r="A633">
        <v>3</v>
      </c>
      <c r="B633" t="s">
        <v>13</v>
      </c>
      <c r="C633">
        <v>51</v>
      </c>
      <c r="D633">
        <f>IF(C633="",SUMIFS(Ave_Age,Pclass_Age,A633,Sex_Age,B633),C633)</f>
        <v>51</v>
      </c>
    </row>
    <row r="634" spans="1:4" x14ac:dyDescent="0.2">
      <c r="A634">
        <v>1</v>
      </c>
      <c r="B634" t="s">
        <v>13</v>
      </c>
      <c r="C634">
        <v>32</v>
      </c>
      <c r="D634">
        <f>IF(C634="",SUMIFS(Ave_Age,Pclass_Age,A634,Sex_Age,B634),C634)</f>
        <v>32</v>
      </c>
    </row>
    <row r="635" spans="1:4" x14ac:dyDescent="0.2">
      <c r="A635">
        <v>1</v>
      </c>
      <c r="B635" t="s">
        <v>13</v>
      </c>
      <c r="D635">
        <f>IF(C635="",SUMIFS(Ave_Age,Pclass_Age,A635,Sex_Age,B635),C635)</f>
        <v>41.029271523178807</v>
      </c>
    </row>
    <row r="636" spans="1:4" x14ac:dyDescent="0.2">
      <c r="A636">
        <v>3</v>
      </c>
      <c r="B636" t="s">
        <v>17</v>
      </c>
      <c r="C636">
        <v>9</v>
      </c>
      <c r="D636">
        <f>IF(C636="",SUMIFS(Ave_Age,Pclass_Age,A636,Sex_Age,B636),C636)</f>
        <v>9</v>
      </c>
    </row>
    <row r="637" spans="1:4" x14ac:dyDescent="0.2">
      <c r="A637">
        <v>2</v>
      </c>
      <c r="B637" t="s">
        <v>17</v>
      </c>
      <c r="C637">
        <v>28</v>
      </c>
      <c r="D637">
        <f>IF(C637="",SUMIFS(Ave_Age,Pclass_Age,A637,Sex_Age,B637),C637)</f>
        <v>28</v>
      </c>
    </row>
    <row r="638" spans="1:4" x14ac:dyDescent="0.2">
      <c r="A638">
        <v>3</v>
      </c>
      <c r="B638" t="s">
        <v>13</v>
      </c>
      <c r="C638">
        <v>32</v>
      </c>
      <c r="D638">
        <f>IF(C638="",SUMIFS(Ave_Age,Pclass_Age,A638,Sex_Age,B638),C638)</f>
        <v>32</v>
      </c>
    </row>
    <row r="639" spans="1:4" x14ac:dyDescent="0.2">
      <c r="A639">
        <v>2</v>
      </c>
      <c r="B639" t="s">
        <v>13</v>
      </c>
      <c r="C639">
        <v>31</v>
      </c>
      <c r="D639">
        <f>IF(C639="",SUMIFS(Ave_Age,Pclass_Age,A639,Sex_Age,B639),C639)</f>
        <v>31</v>
      </c>
    </row>
    <row r="640" spans="1:4" x14ac:dyDescent="0.2">
      <c r="A640">
        <v>3</v>
      </c>
      <c r="B640" t="s">
        <v>17</v>
      </c>
      <c r="C640">
        <v>41</v>
      </c>
      <c r="D640">
        <f>IF(C640="",SUMIFS(Ave_Age,Pclass_Age,A640,Sex_Age,B640),C640)</f>
        <v>41</v>
      </c>
    </row>
    <row r="641" spans="1:4" x14ac:dyDescent="0.2">
      <c r="A641">
        <v>3</v>
      </c>
      <c r="B641" t="s">
        <v>13</v>
      </c>
      <c r="D641">
        <f>IF(C641="",SUMIFS(Ave_Age,Pclass_Age,A641,Sex_Age,B641),C641)</f>
        <v>25.962263610315187</v>
      </c>
    </row>
    <row r="642" spans="1:4" x14ac:dyDescent="0.2">
      <c r="A642">
        <v>3</v>
      </c>
      <c r="B642" t="s">
        <v>13</v>
      </c>
      <c r="C642">
        <v>20</v>
      </c>
      <c r="D642">
        <f>IF(C642="",SUMIFS(Ave_Age,Pclass_Age,A642,Sex_Age,B642),C642)</f>
        <v>20</v>
      </c>
    </row>
    <row r="643" spans="1:4" x14ac:dyDescent="0.2">
      <c r="A643">
        <v>1</v>
      </c>
      <c r="B643" t="s">
        <v>17</v>
      </c>
      <c r="C643">
        <v>24</v>
      </c>
      <c r="D643">
        <f>IF(C643="",SUMIFS(Ave_Age,Pclass_Age,A643,Sex_Age,B643),C643)</f>
        <v>24</v>
      </c>
    </row>
    <row r="644" spans="1:4" x14ac:dyDescent="0.2">
      <c r="A644">
        <v>3</v>
      </c>
      <c r="B644" t="s">
        <v>17</v>
      </c>
      <c r="C644">
        <v>2</v>
      </c>
      <c r="D644">
        <f>IF(C644="",SUMIFS(Ave_Age,Pclass_Age,A644,Sex_Age,B644),C644)</f>
        <v>2</v>
      </c>
    </row>
    <row r="645" spans="1:4" x14ac:dyDescent="0.2">
      <c r="A645">
        <v>3</v>
      </c>
      <c r="B645" t="s">
        <v>13</v>
      </c>
      <c r="D645">
        <f>IF(C645="",SUMIFS(Ave_Age,Pclass_Age,A645,Sex_Age,B645),C645)</f>
        <v>25.962263610315187</v>
      </c>
    </row>
    <row r="646" spans="1:4" x14ac:dyDescent="0.2">
      <c r="A646">
        <v>3</v>
      </c>
      <c r="B646" t="s">
        <v>17</v>
      </c>
      <c r="C646">
        <v>0.75</v>
      </c>
      <c r="D646">
        <f>IF(C646="",SUMIFS(Ave_Age,Pclass_Age,A646,Sex_Age,B646),C646)</f>
        <v>0.75</v>
      </c>
    </row>
    <row r="647" spans="1:4" x14ac:dyDescent="0.2">
      <c r="A647">
        <v>1</v>
      </c>
      <c r="B647" t="s">
        <v>13</v>
      </c>
      <c r="C647">
        <v>48</v>
      </c>
      <c r="D647">
        <f>IF(C647="",SUMIFS(Ave_Age,Pclass_Age,A647,Sex_Age,B647),C647)</f>
        <v>48</v>
      </c>
    </row>
    <row r="648" spans="1:4" x14ac:dyDescent="0.2">
      <c r="A648">
        <v>3</v>
      </c>
      <c r="B648" t="s">
        <v>13</v>
      </c>
      <c r="C648">
        <v>19</v>
      </c>
      <c r="D648">
        <f>IF(C648="",SUMIFS(Ave_Age,Pclass_Age,A648,Sex_Age,B648),C648)</f>
        <v>19</v>
      </c>
    </row>
    <row r="649" spans="1:4" x14ac:dyDescent="0.2">
      <c r="A649">
        <v>1</v>
      </c>
      <c r="B649" t="s">
        <v>13</v>
      </c>
      <c r="C649">
        <v>56</v>
      </c>
      <c r="D649">
        <f>IF(C649="",SUMIFS(Ave_Age,Pclass_Age,A649,Sex_Age,B649),C649)</f>
        <v>56</v>
      </c>
    </row>
    <row r="650" spans="1:4" x14ac:dyDescent="0.2">
      <c r="A650">
        <v>3</v>
      </c>
      <c r="B650" t="s">
        <v>13</v>
      </c>
      <c r="D650">
        <f>IF(C650="",SUMIFS(Ave_Age,Pclass_Age,A650,Sex_Age,B650),C650)</f>
        <v>25.962263610315187</v>
      </c>
    </row>
    <row r="651" spans="1:4" x14ac:dyDescent="0.2">
      <c r="A651">
        <v>3</v>
      </c>
      <c r="B651" t="s">
        <v>17</v>
      </c>
      <c r="C651">
        <v>23</v>
      </c>
      <c r="D651">
        <f>IF(C651="",SUMIFS(Ave_Age,Pclass_Age,A651,Sex_Age,B651),C651)</f>
        <v>23</v>
      </c>
    </row>
    <row r="652" spans="1:4" x14ac:dyDescent="0.2">
      <c r="A652">
        <v>3</v>
      </c>
      <c r="B652" t="s">
        <v>13</v>
      </c>
      <c r="D652">
        <f>IF(C652="",SUMIFS(Ave_Age,Pclass_Age,A652,Sex_Age,B652),C652)</f>
        <v>25.962263610315187</v>
      </c>
    </row>
    <row r="653" spans="1:4" x14ac:dyDescent="0.2">
      <c r="A653">
        <v>2</v>
      </c>
      <c r="B653" t="s">
        <v>17</v>
      </c>
      <c r="C653">
        <v>18</v>
      </c>
      <c r="D653">
        <f>IF(C653="",SUMIFS(Ave_Age,Pclass_Age,A653,Sex_Age,B653),C653)</f>
        <v>18</v>
      </c>
    </row>
    <row r="654" spans="1:4" x14ac:dyDescent="0.2">
      <c r="A654">
        <v>3</v>
      </c>
      <c r="B654" t="s">
        <v>13</v>
      </c>
      <c r="C654">
        <v>21</v>
      </c>
      <c r="D654">
        <f>IF(C654="",SUMIFS(Ave_Age,Pclass_Age,A654,Sex_Age,B654),C654)</f>
        <v>21</v>
      </c>
    </row>
    <row r="655" spans="1:4" x14ac:dyDescent="0.2">
      <c r="A655">
        <v>3</v>
      </c>
      <c r="B655" t="s">
        <v>17</v>
      </c>
      <c r="D655">
        <f>IF(C655="",SUMIFS(Ave_Age,Pclass_Age,A655,Sex_Age,B655),C655)</f>
        <v>22.185328947368422</v>
      </c>
    </row>
    <row r="656" spans="1:4" x14ac:dyDescent="0.2">
      <c r="A656">
        <v>3</v>
      </c>
      <c r="B656" t="s">
        <v>17</v>
      </c>
      <c r="C656">
        <v>18</v>
      </c>
      <c r="D656">
        <f>IF(C656="",SUMIFS(Ave_Age,Pclass_Age,A656,Sex_Age,B656),C656)</f>
        <v>18</v>
      </c>
    </row>
    <row r="657" spans="1:4" x14ac:dyDescent="0.2">
      <c r="A657">
        <v>2</v>
      </c>
      <c r="B657" t="s">
        <v>13</v>
      </c>
      <c r="C657">
        <v>24</v>
      </c>
      <c r="D657">
        <f>IF(C657="",SUMIFS(Ave_Age,Pclass_Age,A657,Sex_Age,B657),C657)</f>
        <v>24</v>
      </c>
    </row>
    <row r="658" spans="1:4" x14ac:dyDescent="0.2">
      <c r="A658">
        <v>3</v>
      </c>
      <c r="B658" t="s">
        <v>13</v>
      </c>
      <c r="D658">
        <f>IF(C658="",SUMIFS(Ave_Age,Pclass_Age,A658,Sex_Age,B658),C658)</f>
        <v>25.962263610315187</v>
      </c>
    </row>
    <row r="659" spans="1:4" x14ac:dyDescent="0.2">
      <c r="A659">
        <v>3</v>
      </c>
      <c r="B659" t="s">
        <v>17</v>
      </c>
      <c r="C659">
        <v>32</v>
      </c>
      <c r="D659">
        <f>IF(C659="",SUMIFS(Ave_Age,Pclass_Age,A659,Sex_Age,B659),C659)</f>
        <v>32</v>
      </c>
    </row>
    <row r="660" spans="1:4" x14ac:dyDescent="0.2">
      <c r="A660">
        <v>2</v>
      </c>
      <c r="B660" t="s">
        <v>13</v>
      </c>
      <c r="C660">
        <v>23</v>
      </c>
      <c r="D660">
        <f>IF(C660="",SUMIFS(Ave_Age,Pclass_Age,A660,Sex_Age,B660),C660)</f>
        <v>23</v>
      </c>
    </row>
    <row r="661" spans="1:4" x14ac:dyDescent="0.2">
      <c r="A661">
        <v>1</v>
      </c>
      <c r="B661" t="s">
        <v>13</v>
      </c>
      <c r="C661">
        <v>58</v>
      </c>
      <c r="D661">
        <f>IF(C661="",SUMIFS(Ave_Age,Pclass_Age,A661,Sex_Age,B661),C661)</f>
        <v>58</v>
      </c>
    </row>
    <row r="662" spans="1:4" x14ac:dyDescent="0.2">
      <c r="A662">
        <v>1</v>
      </c>
      <c r="B662" t="s">
        <v>13</v>
      </c>
      <c r="C662">
        <v>50</v>
      </c>
      <c r="D662">
        <f>IF(C662="",SUMIFS(Ave_Age,Pclass_Age,A662,Sex_Age,B662),C662)</f>
        <v>50</v>
      </c>
    </row>
    <row r="663" spans="1:4" x14ac:dyDescent="0.2">
      <c r="A663">
        <v>3</v>
      </c>
      <c r="B663" t="s">
        <v>13</v>
      </c>
      <c r="C663">
        <v>40</v>
      </c>
      <c r="D663">
        <f>IF(C663="",SUMIFS(Ave_Age,Pclass_Age,A663,Sex_Age,B663),C663)</f>
        <v>40</v>
      </c>
    </row>
    <row r="664" spans="1:4" x14ac:dyDescent="0.2">
      <c r="A664">
        <v>1</v>
      </c>
      <c r="B664" t="s">
        <v>13</v>
      </c>
      <c r="C664">
        <v>47</v>
      </c>
      <c r="D664">
        <f>IF(C664="",SUMIFS(Ave_Age,Pclass_Age,A664,Sex_Age,B664),C664)</f>
        <v>47</v>
      </c>
    </row>
    <row r="665" spans="1:4" x14ac:dyDescent="0.2">
      <c r="A665">
        <v>3</v>
      </c>
      <c r="B665" t="s">
        <v>13</v>
      </c>
      <c r="C665">
        <v>36</v>
      </c>
      <c r="D665">
        <f>IF(C665="",SUMIFS(Ave_Age,Pclass_Age,A665,Sex_Age,B665),C665)</f>
        <v>36</v>
      </c>
    </row>
    <row r="666" spans="1:4" x14ac:dyDescent="0.2">
      <c r="A666">
        <v>3</v>
      </c>
      <c r="B666" t="s">
        <v>13</v>
      </c>
      <c r="C666">
        <v>20</v>
      </c>
      <c r="D666">
        <f>IF(C666="",SUMIFS(Ave_Age,Pclass_Age,A666,Sex_Age,B666),C666)</f>
        <v>20</v>
      </c>
    </row>
    <row r="667" spans="1:4" x14ac:dyDescent="0.2">
      <c r="A667">
        <v>2</v>
      </c>
      <c r="B667" t="s">
        <v>13</v>
      </c>
      <c r="C667">
        <v>32</v>
      </c>
      <c r="D667">
        <f>IF(C667="",SUMIFS(Ave_Age,Pclass_Age,A667,Sex_Age,B667),C667)</f>
        <v>32</v>
      </c>
    </row>
    <row r="668" spans="1:4" x14ac:dyDescent="0.2">
      <c r="A668">
        <v>2</v>
      </c>
      <c r="B668" t="s">
        <v>13</v>
      </c>
      <c r="C668">
        <v>25</v>
      </c>
      <c r="D668">
        <f>IF(C668="",SUMIFS(Ave_Age,Pclass_Age,A668,Sex_Age,B668),C668)</f>
        <v>25</v>
      </c>
    </row>
    <row r="669" spans="1:4" x14ac:dyDescent="0.2">
      <c r="A669">
        <v>3</v>
      </c>
      <c r="B669" t="s">
        <v>13</v>
      </c>
      <c r="D669">
        <f>IF(C669="",SUMIFS(Ave_Age,Pclass_Age,A669,Sex_Age,B669),C669)</f>
        <v>25.962263610315187</v>
      </c>
    </row>
    <row r="670" spans="1:4" x14ac:dyDescent="0.2">
      <c r="A670">
        <v>3</v>
      </c>
      <c r="B670" t="s">
        <v>13</v>
      </c>
      <c r="C670">
        <v>43</v>
      </c>
      <c r="D670">
        <f>IF(C670="",SUMIFS(Ave_Age,Pclass_Age,A670,Sex_Age,B670),C670)</f>
        <v>43</v>
      </c>
    </row>
    <row r="671" spans="1:4" x14ac:dyDescent="0.2">
      <c r="A671">
        <v>1</v>
      </c>
      <c r="B671" t="s">
        <v>17</v>
      </c>
      <c r="D671">
        <f>IF(C671="",SUMIFS(Ave_Age,Pclass_Age,A671,Sex_Age,B671),C671)</f>
        <v>37.037593984962406</v>
      </c>
    </row>
    <row r="672" spans="1:4" x14ac:dyDescent="0.2">
      <c r="A672">
        <v>2</v>
      </c>
      <c r="B672" t="s">
        <v>17</v>
      </c>
      <c r="C672">
        <v>40</v>
      </c>
      <c r="D672">
        <f>IF(C672="",SUMIFS(Ave_Age,Pclass_Age,A672,Sex_Age,B672),C672)</f>
        <v>40</v>
      </c>
    </row>
    <row r="673" spans="1:4" x14ac:dyDescent="0.2">
      <c r="A673">
        <v>1</v>
      </c>
      <c r="B673" t="s">
        <v>13</v>
      </c>
      <c r="C673">
        <v>31</v>
      </c>
      <c r="D673">
        <f>IF(C673="",SUMIFS(Ave_Age,Pclass_Age,A673,Sex_Age,B673),C673)</f>
        <v>31</v>
      </c>
    </row>
    <row r="674" spans="1:4" x14ac:dyDescent="0.2">
      <c r="A674">
        <v>2</v>
      </c>
      <c r="B674" t="s">
        <v>13</v>
      </c>
      <c r="C674">
        <v>70</v>
      </c>
      <c r="D674">
        <f>IF(C674="",SUMIFS(Ave_Age,Pclass_Age,A674,Sex_Age,B674),C674)</f>
        <v>70</v>
      </c>
    </row>
    <row r="675" spans="1:4" x14ac:dyDescent="0.2">
      <c r="A675">
        <v>2</v>
      </c>
      <c r="B675" t="s">
        <v>13</v>
      </c>
      <c r="C675">
        <v>31</v>
      </c>
      <c r="D675">
        <f>IF(C675="",SUMIFS(Ave_Age,Pclass_Age,A675,Sex_Age,B675),C675)</f>
        <v>31</v>
      </c>
    </row>
    <row r="676" spans="1:4" x14ac:dyDescent="0.2">
      <c r="A676">
        <v>2</v>
      </c>
      <c r="B676" t="s">
        <v>13</v>
      </c>
      <c r="D676">
        <f>IF(C676="",SUMIFS(Ave_Age,Pclass_Age,A676,Sex_Age,B676),C676)</f>
        <v>30.815379746835443</v>
      </c>
    </row>
    <row r="677" spans="1:4" x14ac:dyDescent="0.2">
      <c r="A677">
        <v>3</v>
      </c>
      <c r="B677" t="s">
        <v>13</v>
      </c>
      <c r="C677">
        <v>18</v>
      </c>
      <c r="D677">
        <f>IF(C677="",SUMIFS(Ave_Age,Pclass_Age,A677,Sex_Age,B677),C677)</f>
        <v>18</v>
      </c>
    </row>
    <row r="678" spans="1:4" x14ac:dyDescent="0.2">
      <c r="A678">
        <v>3</v>
      </c>
      <c r="B678" t="s">
        <v>13</v>
      </c>
      <c r="C678">
        <v>24.5</v>
      </c>
      <c r="D678">
        <f>IF(C678="",SUMIFS(Ave_Age,Pclass_Age,A678,Sex_Age,B678),C678)</f>
        <v>24.5</v>
      </c>
    </row>
    <row r="679" spans="1:4" x14ac:dyDescent="0.2">
      <c r="A679">
        <v>3</v>
      </c>
      <c r="B679" t="s">
        <v>17</v>
      </c>
      <c r="C679">
        <v>18</v>
      </c>
      <c r="D679">
        <f>IF(C679="",SUMIFS(Ave_Age,Pclass_Age,A679,Sex_Age,B679),C679)</f>
        <v>18</v>
      </c>
    </row>
    <row r="680" spans="1:4" x14ac:dyDescent="0.2">
      <c r="A680">
        <v>3</v>
      </c>
      <c r="B680" t="s">
        <v>17</v>
      </c>
      <c r="C680">
        <v>43</v>
      </c>
      <c r="D680">
        <f>IF(C680="",SUMIFS(Ave_Age,Pclass_Age,A680,Sex_Age,B680),C680)</f>
        <v>43</v>
      </c>
    </row>
    <row r="681" spans="1:4" x14ac:dyDescent="0.2">
      <c r="A681">
        <v>1</v>
      </c>
      <c r="B681" t="s">
        <v>13</v>
      </c>
      <c r="C681">
        <v>36</v>
      </c>
      <c r="D681">
        <f>IF(C681="",SUMIFS(Ave_Age,Pclass_Age,A681,Sex_Age,B681),C681)</f>
        <v>36</v>
      </c>
    </row>
    <row r="682" spans="1:4" x14ac:dyDescent="0.2">
      <c r="A682">
        <v>3</v>
      </c>
      <c r="B682" t="s">
        <v>17</v>
      </c>
      <c r="D682">
        <f>IF(C682="",SUMIFS(Ave_Age,Pclass_Age,A682,Sex_Age,B682),C682)</f>
        <v>22.185328947368422</v>
      </c>
    </row>
    <row r="683" spans="1:4" x14ac:dyDescent="0.2">
      <c r="A683">
        <v>1</v>
      </c>
      <c r="B683" t="s">
        <v>13</v>
      </c>
      <c r="C683">
        <v>27</v>
      </c>
      <c r="D683">
        <f>IF(C683="",SUMIFS(Ave_Age,Pclass_Age,A683,Sex_Age,B683),C683)</f>
        <v>27</v>
      </c>
    </row>
    <row r="684" spans="1:4" x14ac:dyDescent="0.2">
      <c r="A684">
        <v>3</v>
      </c>
      <c r="B684" t="s">
        <v>13</v>
      </c>
      <c r="C684">
        <v>20</v>
      </c>
      <c r="D684">
        <f>IF(C684="",SUMIFS(Ave_Age,Pclass_Age,A684,Sex_Age,B684),C684)</f>
        <v>20</v>
      </c>
    </row>
    <row r="685" spans="1:4" x14ac:dyDescent="0.2">
      <c r="A685">
        <v>3</v>
      </c>
      <c r="B685" t="s">
        <v>13</v>
      </c>
      <c r="C685">
        <v>14</v>
      </c>
      <c r="D685">
        <f>IF(C685="",SUMIFS(Ave_Age,Pclass_Age,A685,Sex_Age,B685),C685)</f>
        <v>14</v>
      </c>
    </row>
    <row r="686" spans="1:4" x14ac:dyDescent="0.2">
      <c r="A686">
        <v>2</v>
      </c>
      <c r="B686" t="s">
        <v>13</v>
      </c>
      <c r="C686">
        <v>60</v>
      </c>
      <c r="D686">
        <f>IF(C686="",SUMIFS(Ave_Age,Pclass_Age,A686,Sex_Age,B686),C686)</f>
        <v>60</v>
      </c>
    </row>
    <row r="687" spans="1:4" x14ac:dyDescent="0.2">
      <c r="A687">
        <v>2</v>
      </c>
      <c r="B687" t="s">
        <v>13</v>
      </c>
      <c r="C687">
        <v>25</v>
      </c>
      <c r="D687">
        <f>IF(C687="",SUMIFS(Ave_Age,Pclass_Age,A687,Sex_Age,B687),C687)</f>
        <v>25</v>
      </c>
    </row>
    <row r="688" spans="1:4" x14ac:dyDescent="0.2">
      <c r="A688">
        <v>3</v>
      </c>
      <c r="B688" t="s">
        <v>13</v>
      </c>
      <c r="C688">
        <v>14</v>
      </c>
      <c r="D688">
        <f>IF(C688="",SUMIFS(Ave_Age,Pclass_Age,A688,Sex_Age,B688),C688)</f>
        <v>14</v>
      </c>
    </row>
    <row r="689" spans="1:4" x14ac:dyDescent="0.2">
      <c r="A689">
        <v>3</v>
      </c>
      <c r="B689" t="s">
        <v>13</v>
      </c>
      <c r="C689">
        <v>19</v>
      </c>
      <c r="D689">
        <f>IF(C689="",SUMIFS(Ave_Age,Pclass_Age,A689,Sex_Age,B689),C689)</f>
        <v>19</v>
      </c>
    </row>
    <row r="690" spans="1:4" x14ac:dyDescent="0.2">
      <c r="A690">
        <v>3</v>
      </c>
      <c r="B690" t="s">
        <v>13</v>
      </c>
      <c r="C690">
        <v>18</v>
      </c>
      <c r="D690">
        <f>IF(C690="",SUMIFS(Ave_Age,Pclass_Age,A690,Sex_Age,B690),C690)</f>
        <v>18</v>
      </c>
    </row>
    <row r="691" spans="1:4" x14ac:dyDescent="0.2">
      <c r="A691">
        <v>1</v>
      </c>
      <c r="B691" t="s">
        <v>17</v>
      </c>
      <c r="C691">
        <v>15</v>
      </c>
      <c r="D691">
        <f>IF(C691="",SUMIFS(Ave_Age,Pclass_Age,A691,Sex_Age,B691),C691)</f>
        <v>15</v>
      </c>
    </row>
    <row r="692" spans="1:4" x14ac:dyDescent="0.2">
      <c r="A692">
        <v>1</v>
      </c>
      <c r="B692" t="s">
        <v>13</v>
      </c>
      <c r="C692">
        <v>31</v>
      </c>
      <c r="D692">
        <f>IF(C692="",SUMIFS(Ave_Age,Pclass_Age,A692,Sex_Age,B692),C692)</f>
        <v>31</v>
      </c>
    </row>
    <row r="693" spans="1:4" x14ac:dyDescent="0.2">
      <c r="A693">
        <v>3</v>
      </c>
      <c r="B693" t="s">
        <v>17</v>
      </c>
      <c r="C693">
        <v>4</v>
      </c>
      <c r="D693">
        <f>IF(C693="",SUMIFS(Ave_Age,Pclass_Age,A693,Sex_Age,B693),C693)</f>
        <v>4</v>
      </c>
    </row>
    <row r="694" spans="1:4" x14ac:dyDescent="0.2">
      <c r="A694">
        <v>3</v>
      </c>
      <c r="B694" t="s">
        <v>13</v>
      </c>
      <c r="D694">
        <f>IF(C694="",SUMIFS(Ave_Age,Pclass_Age,A694,Sex_Age,B694),C694)</f>
        <v>25.962263610315187</v>
      </c>
    </row>
    <row r="695" spans="1:4" x14ac:dyDescent="0.2">
      <c r="A695">
        <v>3</v>
      </c>
      <c r="B695" t="s">
        <v>13</v>
      </c>
      <c r="C695">
        <v>25</v>
      </c>
      <c r="D695">
        <f>IF(C695="",SUMIFS(Ave_Age,Pclass_Age,A695,Sex_Age,B695),C695)</f>
        <v>25</v>
      </c>
    </row>
    <row r="696" spans="1:4" x14ac:dyDescent="0.2">
      <c r="A696">
        <v>1</v>
      </c>
      <c r="B696" t="s">
        <v>13</v>
      </c>
      <c r="C696">
        <v>60</v>
      </c>
      <c r="D696">
        <f>IF(C696="",SUMIFS(Ave_Age,Pclass_Age,A696,Sex_Age,B696),C696)</f>
        <v>60</v>
      </c>
    </row>
    <row r="697" spans="1:4" x14ac:dyDescent="0.2">
      <c r="A697">
        <v>2</v>
      </c>
      <c r="B697" t="s">
        <v>13</v>
      </c>
      <c r="C697">
        <v>52</v>
      </c>
      <c r="D697">
        <f>IF(C697="",SUMIFS(Ave_Age,Pclass_Age,A697,Sex_Age,B697),C697)</f>
        <v>52</v>
      </c>
    </row>
    <row r="698" spans="1:4" x14ac:dyDescent="0.2">
      <c r="A698">
        <v>3</v>
      </c>
      <c r="B698" t="s">
        <v>13</v>
      </c>
      <c r="C698">
        <v>44</v>
      </c>
      <c r="D698">
        <f>IF(C698="",SUMIFS(Ave_Age,Pclass_Age,A698,Sex_Age,B698),C698)</f>
        <v>44</v>
      </c>
    </row>
    <row r="699" spans="1:4" x14ac:dyDescent="0.2">
      <c r="A699">
        <v>3</v>
      </c>
      <c r="B699" t="s">
        <v>17</v>
      </c>
      <c r="D699">
        <f>IF(C699="",SUMIFS(Ave_Age,Pclass_Age,A699,Sex_Age,B699),C699)</f>
        <v>22.185328947368422</v>
      </c>
    </row>
    <row r="700" spans="1:4" x14ac:dyDescent="0.2">
      <c r="A700">
        <v>1</v>
      </c>
      <c r="B700" t="s">
        <v>13</v>
      </c>
      <c r="C700">
        <v>49</v>
      </c>
      <c r="D700">
        <f>IF(C700="",SUMIFS(Ave_Age,Pclass_Age,A700,Sex_Age,B700),C700)</f>
        <v>49</v>
      </c>
    </row>
    <row r="701" spans="1:4" x14ac:dyDescent="0.2">
      <c r="A701">
        <v>3</v>
      </c>
      <c r="B701" t="s">
        <v>13</v>
      </c>
      <c r="C701">
        <v>42</v>
      </c>
      <c r="D701">
        <f>IF(C701="",SUMIFS(Ave_Age,Pclass_Age,A701,Sex_Age,B701),C701)</f>
        <v>42</v>
      </c>
    </row>
    <row r="702" spans="1:4" x14ac:dyDescent="0.2">
      <c r="A702">
        <v>1</v>
      </c>
      <c r="B702" t="s">
        <v>17</v>
      </c>
      <c r="C702">
        <v>18</v>
      </c>
      <c r="D702">
        <f>IF(C702="",SUMIFS(Ave_Age,Pclass_Age,A702,Sex_Age,B702),C702)</f>
        <v>18</v>
      </c>
    </row>
    <row r="703" spans="1:4" x14ac:dyDescent="0.2">
      <c r="A703">
        <v>1</v>
      </c>
      <c r="B703" t="s">
        <v>13</v>
      </c>
      <c r="C703">
        <v>35</v>
      </c>
      <c r="D703">
        <f>IF(C703="",SUMIFS(Ave_Age,Pclass_Age,A703,Sex_Age,B703),C703)</f>
        <v>35</v>
      </c>
    </row>
    <row r="704" spans="1:4" x14ac:dyDescent="0.2">
      <c r="A704">
        <v>3</v>
      </c>
      <c r="B704" t="s">
        <v>17</v>
      </c>
      <c r="C704">
        <v>18</v>
      </c>
      <c r="D704">
        <f>IF(C704="",SUMIFS(Ave_Age,Pclass_Age,A704,Sex_Age,B704),C704)</f>
        <v>18</v>
      </c>
    </row>
    <row r="705" spans="1:4" x14ac:dyDescent="0.2">
      <c r="A705">
        <v>3</v>
      </c>
      <c r="B705" t="s">
        <v>13</v>
      </c>
      <c r="C705">
        <v>25</v>
      </c>
      <c r="D705">
        <f>IF(C705="",SUMIFS(Ave_Age,Pclass_Age,A705,Sex_Age,B705),C705)</f>
        <v>25</v>
      </c>
    </row>
    <row r="706" spans="1:4" x14ac:dyDescent="0.2">
      <c r="A706">
        <v>3</v>
      </c>
      <c r="B706" t="s">
        <v>13</v>
      </c>
      <c r="C706">
        <v>26</v>
      </c>
      <c r="D706">
        <f>IF(C706="",SUMIFS(Ave_Age,Pclass_Age,A706,Sex_Age,B706),C706)</f>
        <v>26</v>
      </c>
    </row>
    <row r="707" spans="1:4" x14ac:dyDescent="0.2">
      <c r="A707">
        <v>2</v>
      </c>
      <c r="B707" t="s">
        <v>13</v>
      </c>
      <c r="C707">
        <v>39</v>
      </c>
      <c r="D707">
        <f>IF(C707="",SUMIFS(Ave_Age,Pclass_Age,A707,Sex_Age,B707),C707)</f>
        <v>39</v>
      </c>
    </row>
    <row r="708" spans="1:4" x14ac:dyDescent="0.2">
      <c r="A708">
        <v>2</v>
      </c>
      <c r="B708" t="s">
        <v>17</v>
      </c>
      <c r="C708">
        <v>45</v>
      </c>
      <c r="D708">
        <f>IF(C708="",SUMIFS(Ave_Age,Pclass_Age,A708,Sex_Age,B708),C708)</f>
        <v>45</v>
      </c>
    </row>
    <row r="709" spans="1:4" x14ac:dyDescent="0.2">
      <c r="A709">
        <v>1</v>
      </c>
      <c r="B709" t="s">
        <v>13</v>
      </c>
      <c r="C709">
        <v>42</v>
      </c>
      <c r="D709">
        <f>IF(C709="",SUMIFS(Ave_Age,Pclass_Age,A709,Sex_Age,B709),C709)</f>
        <v>42</v>
      </c>
    </row>
    <row r="710" spans="1:4" x14ac:dyDescent="0.2">
      <c r="A710">
        <v>1</v>
      </c>
      <c r="B710" t="s">
        <v>17</v>
      </c>
      <c r="C710">
        <v>22</v>
      </c>
      <c r="D710">
        <f>IF(C710="",SUMIFS(Ave_Age,Pclass_Age,A710,Sex_Age,B710),C710)</f>
        <v>22</v>
      </c>
    </row>
    <row r="711" spans="1:4" x14ac:dyDescent="0.2">
      <c r="A711">
        <v>3</v>
      </c>
      <c r="B711" t="s">
        <v>13</v>
      </c>
      <c r="D711">
        <f>IF(C711="",SUMIFS(Ave_Age,Pclass_Age,A711,Sex_Age,B711),C711)</f>
        <v>25.962263610315187</v>
      </c>
    </row>
    <row r="712" spans="1:4" x14ac:dyDescent="0.2">
      <c r="A712">
        <v>1</v>
      </c>
      <c r="B712" t="s">
        <v>17</v>
      </c>
      <c r="C712">
        <v>24</v>
      </c>
      <c r="D712">
        <f>IF(C712="",SUMIFS(Ave_Age,Pclass_Age,A712,Sex_Age,B712),C712)</f>
        <v>24</v>
      </c>
    </row>
    <row r="713" spans="1:4" x14ac:dyDescent="0.2">
      <c r="A713">
        <v>1</v>
      </c>
      <c r="B713" t="s">
        <v>13</v>
      </c>
      <c r="D713">
        <f>IF(C713="",SUMIFS(Ave_Age,Pclass_Age,A713,Sex_Age,B713),C713)</f>
        <v>41.029271523178807</v>
      </c>
    </row>
    <row r="714" spans="1:4" x14ac:dyDescent="0.2">
      <c r="A714">
        <v>1</v>
      </c>
      <c r="B714" t="s">
        <v>13</v>
      </c>
      <c r="C714">
        <v>48</v>
      </c>
      <c r="D714">
        <f>IF(C714="",SUMIFS(Ave_Age,Pclass_Age,A714,Sex_Age,B714),C714)</f>
        <v>48</v>
      </c>
    </row>
    <row r="715" spans="1:4" x14ac:dyDescent="0.2">
      <c r="A715">
        <v>3</v>
      </c>
      <c r="B715" t="s">
        <v>13</v>
      </c>
      <c r="C715">
        <v>29</v>
      </c>
      <c r="D715">
        <f>IF(C715="",SUMIFS(Ave_Age,Pclass_Age,A715,Sex_Age,B715),C715)</f>
        <v>29</v>
      </c>
    </row>
    <row r="716" spans="1:4" x14ac:dyDescent="0.2">
      <c r="A716">
        <v>2</v>
      </c>
      <c r="B716" t="s">
        <v>13</v>
      </c>
      <c r="C716">
        <v>52</v>
      </c>
      <c r="D716">
        <f>IF(C716="",SUMIFS(Ave_Age,Pclass_Age,A716,Sex_Age,B716),C716)</f>
        <v>52</v>
      </c>
    </row>
    <row r="717" spans="1:4" x14ac:dyDescent="0.2">
      <c r="A717">
        <v>3</v>
      </c>
      <c r="B717" t="s">
        <v>13</v>
      </c>
      <c r="C717">
        <v>19</v>
      </c>
      <c r="D717">
        <f>IF(C717="",SUMIFS(Ave_Age,Pclass_Age,A717,Sex_Age,B717),C717)</f>
        <v>19</v>
      </c>
    </row>
    <row r="718" spans="1:4" x14ac:dyDescent="0.2">
      <c r="A718">
        <v>1</v>
      </c>
      <c r="B718" t="s">
        <v>17</v>
      </c>
      <c r="C718">
        <v>38</v>
      </c>
      <c r="D718">
        <f>IF(C718="",SUMIFS(Ave_Age,Pclass_Age,A718,Sex_Age,B718),C718)</f>
        <v>38</v>
      </c>
    </row>
    <row r="719" spans="1:4" x14ac:dyDescent="0.2">
      <c r="A719">
        <v>2</v>
      </c>
      <c r="B719" t="s">
        <v>17</v>
      </c>
      <c r="C719">
        <v>27</v>
      </c>
      <c r="D719">
        <f>IF(C719="",SUMIFS(Ave_Age,Pclass_Age,A719,Sex_Age,B719),C719)</f>
        <v>27</v>
      </c>
    </row>
    <row r="720" spans="1:4" x14ac:dyDescent="0.2">
      <c r="A720">
        <v>3</v>
      </c>
      <c r="B720" t="s">
        <v>13</v>
      </c>
      <c r="D720">
        <f>IF(C720="",SUMIFS(Ave_Age,Pclass_Age,A720,Sex_Age,B720),C720)</f>
        <v>25.962263610315187</v>
      </c>
    </row>
    <row r="721" spans="1:4" x14ac:dyDescent="0.2">
      <c r="A721">
        <v>3</v>
      </c>
      <c r="B721" t="s">
        <v>13</v>
      </c>
      <c r="C721">
        <v>33</v>
      </c>
      <c r="D721">
        <f>IF(C721="",SUMIFS(Ave_Age,Pclass_Age,A721,Sex_Age,B721),C721)</f>
        <v>33</v>
      </c>
    </row>
    <row r="722" spans="1:4" x14ac:dyDescent="0.2">
      <c r="A722">
        <v>2</v>
      </c>
      <c r="B722" t="s">
        <v>17</v>
      </c>
      <c r="C722">
        <v>6</v>
      </c>
      <c r="D722">
        <f>IF(C722="",SUMIFS(Ave_Age,Pclass_Age,A722,Sex_Age,B722),C722)</f>
        <v>6</v>
      </c>
    </row>
    <row r="723" spans="1:4" x14ac:dyDescent="0.2">
      <c r="A723">
        <v>3</v>
      </c>
      <c r="B723" t="s">
        <v>13</v>
      </c>
      <c r="C723">
        <v>17</v>
      </c>
      <c r="D723">
        <f>IF(C723="",SUMIFS(Ave_Age,Pclass_Age,A723,Sex_Age,B723),C723)</f>
        <v>17</v>
      </c>
    </row>
    <row r="724" spans="1:4" x14ac:dyDescent="0.2">
      <c r="A724">
        <v>2</v>
      </c>
      <c r="B724" t="s">
        <v>13</v>
      </c>
      <c r="C724">
        <v>34</v>
      </c>
      <c r="D724">
        <f>IF(C724="",SUMIFS(Ave_Age,Pclass_Age,A724,Sex_Age,B724),C724)</f>
        <v>34</v>
      </c>
    </row>
    <row r="725" spans="1:4" x14ac:dyDescent="0.2">
      <c r="A725">
        <v>2</v>
      </c>
      <c r="B725" t="s">
        <v>13</v>
      </c>
      <c r="C725">
        <v>50</v>
      </c>
      <c r="D725">
        <f>IF(C725="",SUMIFS(Ave_Age,Pclass_Age,A725,Sex_Age,B725),C725)</f>
        <v>50</v>
      </c>
    </row>
    <row r="726" spans="1:4" x14ac:dyDescent="0.2">
      <c r="A726">
        <v>1</v>
      </c>
      <c r="B726" t="s">
        <v>13</v>
      </c>
      <c r="C726">
        <v>27</v>
      </c>
      <c r="D726">
        <f>IF(C726="",SUMIFS(Ave_Age,Pclass_Age,A726,Sex_Age,B726),C726)</f>
        <v>27</v>
      </c>
    </row>
    <row r="727" spans="1:4" x14ac:dyDescent="0.2">
      <c r="A727">
        <v>3</v>
      </c>
      <c r="B727" t="s">
        <v>13</v>
      </c>
      <c r="C727">
        <v>20</v>
      </c>
      <c r="D727">
        <f>IF(C727="",SUMIFS(Ave_Age,Pclass_Age,A727,Sex_Age,B727),C727)</f>
        <v>20</v>
      </c>
    </row>
    <row r="728" spans="1:4" x14ac:dyDescent="0.2">
      <c r="A728">
        <v>2</v>
      </c>
      <c r="B728" t="s">
        <v>17</v>
      </c>
      <c r="C728">
        <v>30</v>
      </c>
      <c r="D728">
        <f>IF(C728="",SUMIFS(Ave_Age,Pclass_Age,A728,Sex_Age,B728),C728)</f>
        <v>30</v>
      </c>
    </row>
    <row r="729" spans="1:4" x14ac:dyDescent="0.2">
      <c r="A729">
        <v>3</v>
      </c>
      <c r="B729" t="s">
        <v>17</v>
      </c>
      <c r="D729">
        <f>IF(C729="",SUMIFS(Ave_Age,Pclass_Age,A729,Sex_Age,B729),C729)</f>
        <v>22.185328947368422</v>
      </c>
    </row>
    <row r="730" spans="1:4" x14ac:dyDescent="0.2">
      <c r="A730">
        <v>2</v>
      </c>
      <c r="B730" t="s">
        <v>13</v>
      </c>
      <c r="C730">
        <v>25</v>
      </c>
      <c r="D730">
        <f>IF(C730="",SUMIFS(Ave_Age,Pclass_Age,A730,Sex_Age,B730),C730)</f>
        <v>25</v>
      </c>
    </row>
    <row r="731" spans="1:4" x14ac:dyDescent="0.2">
      <c r="A731">
        <v>3</v>
      </c>
      <c r="B731" t="s">
        <v>17</v>
      </c>
      <c r="C731">
        <v>25</v>
      </c>
      <c r="D731">
        <f>IF(C731="",SUMIFS(Ave_Age,Pclass_Age,A731,Sex_Age,B731),C731)</f>
        <v>25</v>
      </c>
    </row>
    <row r="732" spans="1:4" x14ac:dyDescent="0.2">
      <c r="A732">
        <v>1</v>
      </c>
      <c r="B732" t="s">
        <v>17</v>
      </c>
      <c r="C732">
        <v>29</v>
      </c>
      <c r="D732">
        <f>IF(C732="",SUMIFS(Ave_Age,Pclass_Age,A732,Sex_Age,B732),C732)</f>
        <v>29</v>
      </c>
    </row>
    <row r="733" spans="1:4" x14ac:dyDescent="0.2">
      <c r="A733">
        <v>3</v>
      </c>
      <c r="B733" t="s">
        <v>13</v>
      </c>
      <c r="C733">
        <v>11</v>
      </c>
      <c r="D733">
        <f>IF(C733="",SUMIFS(Ave_Age,Pclass_Age,A733,Sex_Age,B733),C733)</f>
        <v>11</v>
      </c>
    </row>
    <row r="734" spans="1:4" x14ac:dyDescent="0.2">
      <c r="A734">
        <v>2</v>
      </c>
      <c r="B734" t="s">
        <v>13</v>
      </c>
      <c r="D734">
        <f>IF(C734="",SUMIFS(Ave_Age,Pclass_Age,A734,Sex_Age,B734),C734)</f>
        <v>30.815379746835443</v>
      </c>
    </row>
    <row r="735" spans="1:4" x14ac:dyDescent="0.2">
      <c r="A735">
        <v>2</v>
      </c>
      <c r="B735" t="s">
        <v>13</v>
      </c>
      <c r="C735">
        <v>23</v>
      </c>
      <c r="D735">
        <f>IF(C735="",SUMIFS(Ave_Age,Pclass_Age,A735,Sex_Age,B735),C735)</f>
        <v>23</v>
      </c>
    </row>
    <row r="736" spans="1:4" x14ac:dyDescent="0.2">
      <c r="A736">
        <v>2</v>
      </c>
      <c r="B736" t="s">
        <v>13</v>
      </c>
      <c r="C736">
        <v>23</v>
      </c>
      <c r="D736">
        <f>IF(C736="",SUMIFS(Ave_Age,Pclass_Age,A736,Sex_Age,B736),C736)</f>
        <v>23</v>
      </c>
    </row>
    <row r="737" spans="1:4" x14ac:dyDescent="0.2">
      <c r="A737">
        <v>3</v>
      </c>
      <c r="B737" t="s">
        <v>13</v>
      </c>
      <c r="C737">
        <v>28.5</v>
      </c>
      <c r="D737">
        <f>IF(C737="",SUMIFS(Ave_Age,Pclass_Age,A737,Sex_Age,B737),C737)</f>
        <v>28.5</v>
      </c>
    </row>
    <row r="738" spans="1:4" x14ac:dyDescent="0.2">
      <c r="A738">
        <v>3</v>
      </c>
      <c r="B738" t="s">
        <v>17</v>
      </c>
      <c r="C738">
        <v>48</v>
      </c>
      <c r="D738">
        <f>IF(C738="",SUMIFS(Ave_Age,Pclass_Age,A738,Sex_Age,B738),C738)</f>
        <v>48</v>
      </c>
    </row>
    <row r="739" spans="1:4" x14ac:dyDescent="0.2">
      <c r="A739">
        <v>1</v>
      </c>
      <c r="B739" t="s">
        <v>13</v>
      </c>
      <c r="C739">
        <v>35</v>
      </c>
      <c r="D739">
        <f>IF(C739="",SUMIFS(Ave_Age,Pclass_Age,A739,Sex_Age,B739),C739)</f>
        <v>35</v>
      </c>
    </row>
    <row r="740" spans="1:4" x14ac:dyDescent="0.2">
      <c r="A740">
        <v>3</v>
      </c>
      <c r="B740" t="s">
        <v>13</v>
      </c>
      <c r="D740">
        <f>IF(C740="",SUMIFS(Ave_Age,Pclass_Age,A740,Sex_Age,B740),C740)</f>
        <v>25.962263610315187</v>
      </c>
    </row>
    <row r="741" spans="1:4" x14ac:dyDescent="0.2">
      <c r="A741">
        <v>3</v>
      </c>
      <c r="B741" t="s">
        <v>13</v>
      </c>
      <c r="D741">
        <f>IF(C741="",SUMIFS(Ave_Age,Pclass_Age,A741,Sex_Age,B741),C741)</f>
        <v>25.962263610315187</v>
      </c>
    </row>
    <row r="742" spans="1:4" x14ac:dyDescent="0.2">
      <c r="A742">
        <v>1</v>
      </c>
      <c r="B742" t="s">
        <v>13</v>
      </c>
      <c r="D742">
        <f>IF(C742="",SUMIFS(Ave_Age,Pclass_Age,A742,Sex_Age,B742),C742)</f>
        <v>41.029271523178807</v>
      </c>
    </row>
    <row r="743" spans="1:4" x14ac:dyDescent="0.2">
      <c r="A743">
        <v>1</v>
      </c>
      <c r="B743" t="s">
        <v>13</v>
      </c>
      <c r="C743">
        <v>36</v>
      </c>
      <c r="D743">
        <f>IF(C743="",SUMIFS(Ave_Age,Pclass_Age,A743,Sex_Age,B743),C743)</f>
        <v>36</v>
      </c>
    </row>
    <row r="744" spans="1:4" x14ac:dyDescent="0.2">
      <c r="A744">
        <v>1</v>
      </c>
      <c r="B744" t="s">
        <v>17</v>
      </c>
      <c r="C744">
        <v>21</v>
      </c>
      <c r="D744">
        <f>IF(C744="",SUMIFS(Ave_Age,Pclass_Age,A744,Sex_Age,B744),C744)</f>
        <v>21</v>
      </c>
    </row>
    <row r="745" spans="1:4" x14ac:dyDescent="0.2">
      <c r="A745">
        <v>3</v>
      </c>
      <c r="B745" t="s">
        <v>13</v>
      </c>
      <c r="C745">
        <v>24</v>
      </c>
      <c r="D745">
        <f>IF(C745="",SUMIFS(Ave_Age,Pclass_Age,A745,Sex_Age,B745),C745)</f>
        <v>24</v>
      </c>
    </row>
    <row r="746" spans="1:4" x14ac:dyDescent="0.2">
      <c r="A746">
        <v>3</v>
      </c>
      <c r="B746" t="s">
        <v>13</v>
      </c>
      <c r="C746">
        <v>31</v>
      </c>
      <c r="D746">
        <f>IF(C746="",SUMIFS(Ave_Age,Pclass_Age,A746,Sex_Age,B746),C746)</f>
        <v>31</v>
      </c>
    </row>
    <row r="747" spans="1:4" x14ac:dyDescent="0.2">
      <c r="A747">
        <v>1</v>
      </c>
      <c r="B747" t="s">
        <v>13</v>
      </c>
      <c r="C747">
        <v>70</v>
      </c>
      <c r="D747">
        <f>IF(C747="",SUMIFS(Ave_Age,Pclass_Age,A747,Sex_Age,B747),C747)</f>
        <v>70</v>
      </c>
    </row>
    <row r="748" spans="1:4" x14ac:dyDescent="0.2">
      <c r="A748">
        <v>3</v>
      </c>
      <c r="B748" t="s">
        <v>13</v>
      </c>
      <c r="C748">
        <v>16</v>
      </c>
      <c r="D748">
        <f>IF(C748="",SUMIFS(Ave_Age,Pclass_Age,A748,Sex_Age,B748),C748)</f>
        <v>16</v>
      </c>
    </row>
    <row r="749" spans="1:4" x14ac:dyDescent="0.2">
      <c r="A749">
        <v>2</v>
      </c>
      <c r="B749" t="s">
        <v>17</v>
      </c>
      <c r="C749">
        <v>30</v>
      </c>
      <c r="D749">
        <f>IF(C749="",SUMIFS(Ave_Age,Pclass_Age,A749,Sex_Age,B749),C749)</f>
        <v>30</v>
      </c>
    </row>
    <row r="750" spans="1:4" x14ac:dyDescent="0.2">
      <c r="A750">
        <v>1</v>
      </c>
      <c r="B750" t="s">
        <v>13</v>
      </c>
      <c r="C750">
        <v>19</v>
      </c>
      <c r="D750">
        <f>IF(C750="",SUMIFS(Ave_Age,Pclass_Age,A750,Sex_Age,B750),C750)</f>
        <v>19</v>
      </c>
    </row>
    <row r="751" spans="1:4" x14ac:dyDescent="0.2">
      <c r="A751">
        <v>3</v>
      </c>
      <c r="B751" t="s">
        <v>13</v>
      </c>
      <c r="C751">
        <v>31</v>
      </c>
      <c r="D751">
        <f>IF(C751="",SUMIFS(Ave_Age,Pclass_Age,A751,Sex_Age,B751),C751)</f>
        <v>31</v>
      </c>
    </row>
    <row r="752" spans="1:4" x14ac:dyDescent="0.2">
      <c r="A752">
        <v>2</v>
      </c>
      <c r="B752" t="s">
        <v>17</v>
      </c>
      <c r="C752">
        <v>4</v>
      </c>
      <c r="D752">
        <f>IF(C752="",SUMIFS(Ave_Age,Pclass_Age,A752,Sex_Age,B752),C752)</f>
        <v>4</v>
      </c>
    </row>
    <row r="753" spans="1:4" x14ac:dyDescent="0.2">
      <c r="A753">
        <v>3</v>
      </c>
      <c r="B753" t="s">
        <v>13</v>
      </c>
      <c r="C753">
        <v>6</v>
      </c>
      <c r="D753">
        <f>IF(C753="",SUMIFS(Ave_Age,Pclass_Age,A753,Sex_Age,B753),C753)</f>
        <v>6</v>
      </c>
    </row>
    <row r="754" spans="1:4" x14ac:dyDescent="0.2">
      <c r="A754">
        <v>3</v>
      </c>
      <c r="B754" t="s">
        <v>13</v>
      </c>
      <c r="C754">
        <v>33</v>
      </c>
      <c r="D754">
        <f>IF(C754="",SUMIFS(Ave_Age,Pclass_Age,A754,Sex_Age,B754),C754)</f>
        <v>33</v>
      </c>
    </row>
    <row r="755" spans="1:4" x14ac:dyDescent="0.2">
      <c r="A755">
        <v>3</v>
      </c>
      <c r="B755" t="s">
        <v>13</v>
      </c>
      <c r="C755">
        <v>23</v>
      </c>
      <c r="D755">
        <f>IF(C755="",SUMIFS(Ave_Age,Pclass_Age,A755,Sex_Age,B755),C755)</f>
        <v>23</v>
      </c>
    </row>
    <row r="756" spans="1:4" x14ac:dyDescent="0.2">
      <c r="A756">
        <v>2</v>
      </c>
      <c r="B756" t="s">
        <v>17</v>
      </c>
      <c r="C756">
        <v>48</v>
      </c>
      <c r="D756">
        <f>IF(C756="",SUMIFS(Ave_Age,Pclass_Age,A756,Sex_Age,B756),C756)</f>
        <v>48</v>
      </c>
    </row>
    <row r="757" spans="1:4" x14ac:dyDescent="0.2">
      <c r="A757">
        <v>2</v>
      </c>
      <c r="B757" t="s">
        <v>13</v>
      </c>
      <c r="C757">
        <v>0.67</v>
      </c>
      <c r="D757">
        <f>IF(C757="",SUMIFS(Ave_Age,Pclass_Age,A757,Sex_Age,B757),C757)</f>
        <v>0.67</v>
      </c>
    </row>
    <row r="758" spans="1:4" x14ac:dyDescent="0.2">
      <c r="A758">
        <v>3</v>
      </c>
      <c r="B758" t="s">
        <v>13</v>
      </c>
      <c r="C758">
        <v>28</v>
      </c>
      <c r="D758">
        <f>IF(C758="",SUMIFS(Ave_Age,Pclass_Age,A758,Sex_Age,B758),C758)</f>
        <v>28</v>
      </c>
    </row>
    <row r="759" spans="1:4" x14ac:dyDescent="0.2">
      <c r="A759">
        <v>2</v>
      </c>
      <c r="B759" t="s">
        <v>13</v>
      </c>
      <c r="C759">
        <v>18</v>
      </c>
      <c r="D759">
        <f>IF(C759="",SUMIFS(Ave_Age,Pclass_Age,A759,Sex_Age,B759),C759)</f>
        <v>18</v>
      </c>
    </row>
    <row r="760" spans="1:4" x14ac:dyDescent="0.2">
      <c r="A760">
        <v>3</v>
      </c>
      <c r="B760" t="s">
        <v>13</v>
      </c>
      <c r="C760">
        <v>34</v>
      </c>
      <c r="D760">
        <f>IF(C760="",SUMIFS(Ave_Age,Pclass_Age,A760,Sex_Age,B760),C760)</f>
        <v>34</v>
      </c>
    </row>
    <row r="761" spans="1:4" x14ac:dyDescent="0.2">
      <c r="A761">
        <v>1</v>
      </c>
      <c r="B761" t="s">
        <v>17</v>
      </c>
      <c r="C761">
        <v>33</v>
      </c>
      <c r="D761">
        <f>IF(C761="",SUMIFS(Ave_Age,Pclass_Age,A761,Sex_Age,B761),C761)</f>
        <v>33</v>
      </c>
    </row>
    <row r="762" spans="1:4" x14ac:dyDescent="0.2">
      <c r="A762">
        <v>3</v>
      </c>
      <c r="B762" t="s">
        <v>13</v>
      </c>
      <c r="D762">
        <f>IF(C762="",SUMIFS(Ave_Age,Pclass_Age,A762,Sex_Age,B762),C762)</f>
        <v>25.962263610315187</v>
      </c>
    </row>
    <row r="763" spans="1:4" x14ac:dyDescent="0.2">
      <c r="A763">
        <v>3</v>
      </c>
      <c r="B763" t="s">
        <v>13</v>
      </c>
      <c r="C763">
        <v>41</v>
      </c>
      <c r="D763">
        <f>IF(C763="",SUMIFS(Ave_Age,Pclass_Age,A763,Sex_Age,B763),C763)</f>
        <v>41</v>
      </c>
    </row>
    <row r="764" spans="1:4" x14ac:dyDescent="0.2">
      <c r="A764">
        <v>3</v>
      </c>
      <c r="B764" t="s">
        <v>13</v>
      </c>
      <c r="C764">
        <v>20</v>
      </c>
      <c r="D764">
        <f>IF(C764="",SUMIFS(Ave_Age,Pclass_Age,A764,Sex_Age,B764),C764)</f>
        <v>20</v>
      </c>
    </row>
    <row r="765" spans="1:4" x14ac:dyDescent="0.2">
      <c r="A765">
        <v>1</v>
      </c>
      <c r="B765" t="s">
        <v>17</v>
      </c>
      <c r="C765">
        <v>36</v>
      </c>
      <c r="D765">
        <f>IF(C765="",SUMIFS(Ave_Age,Pclass_Age,A765,Sex_Age,B765),C765)</f>
        <v>36</v>
      </c>
    </row>
    <row r="766" spans="1:4" x14ac:dyDescent="0.2">
      <c r="A766">
        <v>3</v>
      </c>
      <c r="B766" t="s">
        <v>13</v>
      </c>
      <c r="C766">
        <v>16</v>
      </c>
      <c r="D766">
        <f>IF(C766="",SUMIFS(Ave_Age,Pclass_Age,A766,Sex_Age,B766),C766)</f>
        <v>16</v>
      </c>
    </row>
    <row r="767" spans="1:4" x14ac:dyDescent="0.2">
      <c r="A767">
        <v>1</v>
      </c>
      <c r="B767" t="s">
        <v>17</v>
      </c>
      <c r="C767">
        <v>51</v>
      </c>
      <c r="D767">
        <f>IF(C767="",SUMIFS(Ave_Age,Pclass_Age,A767,Sex_Age,B767),C767)</f>
        <v>51</v>
      </c>
    </row>
    <row r="768" spans="1:4" x14ac:dyDescent="0.2">
      <c r="A768">
        <v>1</v>
      </c>
      <c r="B768" t="s">
        <v>13</v>
      </c>
      <c r="D768">
        <f>IF(C768="",SUMIFS(Ave_Age,Pclass_Age,A768,Sex_Age,B768),C768)</f>
        <v>41.029271523178807</v>
      </c>
    </row>
    <row r="769" spans="1:4" x14ac:dyDescent="0.2">
      <c r="A769">
        <v>3</v>
      </c>
      <c r="B769" t="s">
        <v>17</v>
      </c>
      <c r="C769">
        <v>30.5</v>
      </c>
      <c r="D769">
        <f>IF(C769="",SUMIFS(Ave_Age,Pclass_Age,A769,Sex_Age,B769),C769)</f>
        <v>30.5</v>
      </c>
    </row>
    <row r="770" spans="1:4" x14ac:dyDescent="0.2">
      <c r="A770">
        <v>3</v>
      </c>
      <c r="B770" t="s">
        <v>13</v>
      </c>
      <c r="D770">
        <f>IF(C770="",SUMIFS(Ave_Age,Pclass_Age,A770,Sex_Age,B770),C770)</f>
        <v>25.962263610315187</v>
      </c>
    </row>
    <row r="771" spans="1:4" x14ac:dyDescent="0.2">
      <c r="A771">
        <v>3</v>
      </c>
      <c r="B771" t="s">
        <v>13</v>
      </c>
      <c r="C771">
        <v>32</v>
      </c>
      <c r="D771">
        <f>IF(C771="",SUMIFS(Ave_Age,Pclass_Age,A771,Sex_Age,B771),C771)</f>
        <v>32</v>
      </c>
    </row>
    <row r="772" spans="1:4" x14ac:dyDescent="0.2">
      <c r="A772">
        <v>3</v>
      </c>
      <c r="B772" t="s">
        <v>13</v>
      </c>
      <c r="C772">
        <v>24</v>
      </c>
      <c r="D772">
        <f>IF(C772="",SUMIFS(Ave_Age,Pclass_Age,A772,Sex_Age,B772),C772)</f>
        <v>24</v>
      </c>
    </row>
    <row r="773" spans="1:4" x14ac:dyDescent="0.2">
      <c r="A773">
        <v>3</v>
      </c>
      <c r="B773" t="s">
        <v>13</v>
      </c>
      <c r="C773">
        <v>48</v>
      </c>
      <c r="D773">
        <f>IF(C773="",SUMIFS(Ave_Age,Pclass_Age,A773,Sex_Age,B773),C773)</f>
        <v>48</v>
      </c>
    </row>
    <row r="774" spans="1:4" x14ac:dyDescent="0.2">
      <c r="A774">
        <v>2</v>
      </c>
      <c r="B774" t="s">
        <v>17</v>
      </c>
      <c r="C774">
        <v>57</v>
      </c>
      <c r="D774">
        <f>IF(C774="",SUMIFS(Ave_Age,Pclass_Age,A774,Sex_Age,B774),C774)</f>
        <v>57</v>
      </c>
    </row>
    <row r="775" spans="1:4" x14ac:dyDescent="0.2">
      <c r="A775">
        <v>3</v>
      </c>
      <c r="B775" t="s">
        <v>13</v>
      </c>
      <c r="D775">
        <f>IF(C775="",SUMIFS(Ave_Age,Pclass_Age,A775,Sex_Age,B775),C775)</f>
        <v>25.962263610315187</v>
      </c>
    </row>
    <row r="776" spans="1:4" x14ac:dyDescent="0.2">
      <c r="A776">
        <v>2</v>
      </c>
      <c r="B776" t="s">
        <v>17</v>
      </c>
      <c r="C776">
        <v>54</v>
      </c>
      <c r="D776">
        <f>IF(C776="",SUMIFS(Ave_Age,Pclass_Age,A776,Sex_Age,B776),C776)</f>
        <v>54</v>
      </c>
    </row>
    <row r="777" spans="1:4" x14ac:dyDescent="0.2">
      <c r="A777">
        <v>3</v>
      </c>
      <c r="B777" t="s">
        <v>13</v>
      </c>
      <c r="C777">
        <v>18</v>
      </c>
      <c r="D777">
        <f>IF(C777="",SUMIFS(Ave_Age,Pclass_Age,A777,Sex_Age,B777),C777)</f>
        <v>18</v>
      </c>
    </row>
    <row r="778" spans="1:4" x14ac:dyDescent="0.2">
      <c r="A778">
        <v>3</v>
      </c>
      <c r="B778" t="s">
        <v>13</v>
      </c>
      <c r="D778">
        <f>IF(C778="",SUMIFS(Ave_Age,Pclass_Age,A778,Sex_Age,B778),C778)</f>
        <v>25.962263610315187</v>
      </c>
    </row>
    <row r="779" spans="1:4" x14ac:dyDescent="0.2">
      <c r="A779">
        <v>3</v>
      </c>
      <c r="B779" t="s">
        <v>17</v>
      </c>
      <c r="C779">
        <v>5</v>
      </c>
      <c r="D779">
        <f>IF(C779="",SUMIFS(Ave_Age,Pclass_Age,A779,Sex_Age,B779),C779)</f>
        <v>5</v>
      </c>
    </row>
    <row r="780" spans="1:4" x14ac:dyDescent="0.2">
      <c r="A780">
        <v>3</v>
      </c>
      <c r="B780" t="s">
        <v>13</v>
      </c>
      <c r="D780">
        <f>IF(C780="",SUMIFS(Ave_Age,Pclass_Age,A780,Sex_Age,B780),C780)</f>
        <v>25.962263610315187</v>
      </c>
    </row>
    <row r="781" spans="1:4" x14ac:dyDescent="0.2">
      <c r="A781">
        <v>1</v>
      </c>
      <c r="B781" t="s">
        <v>17</v>
      </c>
      <c r="C781">
        <v>43</v>
      </c>
      <c r="D781">
        <f>IF(C781="",SUMIFS(Ave_Age,Pclass_Age,A781,Sex_Age,B781),C781)</f>
        <v>43</v>
      </c>
    </row>
    <row r="782" spans="1:4" x14ac:dyDescent="0.2">
      <c r="A782">
        <v>3</v>
      </c>
      <c r="B782" t="s">
        <v>17</v>
      </c>
      <c r="C782">
        <v>13</v>
      </c>
      <c r="D782">
        <f>IF(C782="",SUMIFS(Ave_Age,Pclass_Age,A782,Sex_Age,B782),C782)</f>
        <v>13</v>
      </c>
    </row>
    <row r="783" spans="1:4" x14ac:dyDescent="0.2">
      <c r="A783">
        <v>1</v>
      </c>
      <c r="B783" t="s">
        <v>17</v>
      </c>
      <c r="C783">
        <v>17</v>
      </c>
      <c r="D783">
        <f>IF(C783="",SUMIFS(Ave_Age,Pclass_Age,A783,Sex_Age,B783),C783)</f>
        <v>17</v>
      </c>
    </row>
    <row r="784" spans="1:4" x14ac:dyDescent="0.2">
      <c r="A784">
        <v>1</v>
      </c>
      <c r="B784" t="s">
        <v>13</v>
      </c>
      <c r="C784">
        <v>29</v>
      </c>
      <c r="D784">
        <f>IF(C784="",SUMIFS(Ave_Age,Pclass_Age,A784,Sex_Age,B784),C784)</f>
        <v>29</v>
      </c>
    </row>
    <row r="785" spans="1:4" x14ac:dyDescent="0.2">
      <c r="A785">
        <v>3</v>
      </c>
      <c r="B785" t="s">
        <v>13</v>
      </c>
      <c r="D785">
        <f>IF(C785="",SUMIFS(Ave_Age,Pclass_Age,A785,Sex_Age,B785),C785)</f>
        <v>25.962263610315187</v>
      </c>
    </row>
    <row r="786" spans="1:4" x14ac:dyDescent="0.2">
      <c r="A786">
        <v>3</v>
      </c>
      <c r="B786" t="s">
        <v>13</v>
      </c>
      <c r="C786">
        <v>25</v>
      </c>
      <c r="D786">
        <f>IF(C786="",SUMIFS(Ave_Age,Pclass_Age,A786,Sex_Age,B786),C786)</f>
        <v>25</v>
      </c>
    </row>
    <row r="787" spans="1:4" x14ac:dyDescent="0.2">
      <c r="A787">
        <v>3</v>
      </c>
      <c r="B787" t="s">
        <v>13</v>
      </c>
      <c r="C787">
        <v>25</v>
      </c>
      <c r="D787">
        <f>IF(C787="",SUMIFS(Ave_Age,Pclass_Age,A787,Sex_Age,B787),C787)</f>
        <v>25</v>
      </c>
    </row>
    <row r="788" spans="1:4" x14ac:dyDescent="0.2">
      <c r="A788">
        <v>3</v>
      </c>
      <c r="B788" t="s">
        <v>17</v>
      </c>
      <c r="C788">
        <v>18</v>
      </c>
      <c r="D788">
        <f>IF(C788="",SUMIFS(Ave_Age,Pclass_Age,A788,Sex_Age,B788),C788)</f>
        <v>18</v>
      </c>
    </row>
    <row r="789" spans="1:4" x14ac:dyDescent="0.2">
      <c r="A789">
        <v>3</v>
      </c>
      <c r="B789" t="s">
        <v>13</v>
      </c>
      <c r="C789">
        <v>8</v>
      </c>
      <c r="D789">
        <f>IF(C789="",SUMIFS(Ave_Age,Pclass_Age,A789,Sex_Age,B789),C789)</f>
        <v>8</v>
      </c>
    </row>
    <row r="790" spans="1:4" x14ac:dyDescent="0.2">
      <c r="A790">
        <v>3</v>
      </c>
      <c r="B790" t="s">
        <v>13</v>
      </c>
      <c r="C790">
        <v>1</v>
      </c>
      <c r="D790">
        <f>IF(C790="",SUMIFS(Ave_Age,Pclass_Age,A790,Sex_Age,B790),C790)</f>
        <v>1</v>
      </c>
    </row>
    <row r="791" spans="1:4" x14ac:dyDescent="0.2">
      <c r="A791">
        <v>1</v>
      </c>
      <c r="B791" t="s">
        <v>13</v>
      </c>
      <c r="C791">
        <v>46</v>
      </c>
      <c r="D791">
        <f>IF(C791="",SUMIFS(Ave_Age,Pclass_Age,A791,Sex_Age,B791),C791)</f>
        <v>46</v>
      </c>
    </row>
    <row r="792" spans="1:4" x14ac:dyDescent="0.2">
      <c r="A792">
        <v>3</v>
      </c>
      <c r="B792" t="s">
        <v>13</v>
      </c>
      <c r="D792">
        <f>IF(C792="",SUMIFS(Ave_Age,Pclass_Age,A792,Sex_Age,B792),C792)</f>
        <v>25.962263610315187</v>
      </c>
    </row>
    <row r="793" spans="1:4" x14ac:dyDescent="0.2">
      <c r="A793">
        <v>2</v>
      </c>
      <c r="B793" t="s">
        <v>13</v>
      </c>
      <c r="C793">
        <v>16</v>
      </c>
      <c r="D793">
        <f>IF(C793="",SUMIFS(Ave_Age,Pclass_Age,A793,Sex_Age,B793),C793)</f>
        <v>16</v>
      </c>
    </row>
    <row r="794" spans="1:4" x14ac:dyDescent="0.2">
      <c r="A794">
        <v>3</v>
      </c>
      <c r="B794" t="s">
        <v>17</v>
      </c>
      <c r="D794">
        <f>IF(C794="",SUMIFS(Ave_Age,Pclass_Age,A794,Sex_Age,B794),C794)</f>
        <v>22.185328947368422</v>
      </c>
    </row>
    <row r="795" spans="1:4" x14ac:dyDescent="0.2">
      <c r="A795">
        <v>1</v>
      </c>
      <c r="B795" t="s">
        <v>13</v>
      </c>
      <c r="D795">
        <f>IF(C795="",SUMIFS(Ave_Age,Pclass_Age,A795,Sex_Age,B795),C795)</f>
        <v>41.029271523178807</v>
      </c>
    </row>
    <row r="796" spans="1:4" x14ac:dyDescent="0.2">
      <c r="A796">
        <v>3</v>
      </c>
      <c r="B796" t="s">
        <v>13</v>
      </c>
      <c r="C796">
        <v>25</v>
      </c>
      <c r="D796">
        <f>IF(C796="",SUMIFS(Ave_Age,Pclass_Age,A796,Sex_Age,B796),C796)</f>
        <v>25</v>
      </c>
    </row>
    <row r="797" spans="1:4" x14ac:dyDescent="0.2">
      <c r="A797">
        <v>2</v>
      </c>
      <c r="B797" t="s">
        <v>13</v>
      </c>
      <c r="C797">
        <v>39</v>
      </c>
      <c r="D797">
        <f>IF(C797="",SUMIFS(Ave_Age,Pclass_Age,A797,Sex_Age,B797),C797)</f>
        <v>39</v>
      </c>
    </row>
    <row r="798" spans="1:4" x14ac:dyDescent="0.2">
      <c r="A798">
        <v>1</v>
      </c>
      <c r="B798" t="s">
        <v>17</v>
      </c>
      <c r="C798">
        <v>49</v>
      </c>
      <c r="D798">
        <f>IF(C798="",SUMIFS(Ave_Age,Pclass_Age,A798,Sex_Age,B798),C798)</f>
        <v>49</v>
      </c>
    </row>
    <row r="799" spans="1:4" x14ac:dyDescent="0.2">
      <c r="A799">
        <v>3</v>
      </c>
      <c r="B799" t="s">
        <v>17</v>
      </c>
      <c r="C799">
        <v>31</v>
      </c>
      <c r="D799">
        <f>IF(C799="",SUMIFS(Ave_Age,Pclass_Age,A799,Sex_Age,B799),C799)</f>
        <v>31</v>
      </c>
    </row>
    <row r="800" spans="1:4" x14ac:dyDescent="0.2">
      <c r="A800">
        <v>3</v>
      </c>
      <c r="B800" t="s">
        <v>13</v>
      </c>
      <c r="C800">
        <v>30</v>
      </c>
      <c r="D800">
        <f>IF(C800="",SUMIFS(Ave_Age,Pclass_Age,A800,Sex_Age,B800),C800)</f>
        <v>30</v>
      </c>
    </row>
    <row r="801" spans="1:4" x14ac:dyDescent="0.2">
      <c r="A801">
        <v>3</v>
      </c>
      <c r="B801" t="s">
        <v>17</v>
      </c>
      <c r="C801">
        <v>30</v>
      </c>
      <c r="D801">
        <f>IF(C801="",SUMIFS(Ave_Age,Pclass_Age,A801,Sex_Age,B801),C801)</f>
        <v>30</v>
      </c>
    </row>
    <row r="802" spans="1:4" x14ac:dyDescent="0.2">
      <c r="A802">
        <v>2</v>
      </c>
      <c r="B802" t="s">
        <v>13</v>
      </c>
      <c r="C802">
        <v>34</v>
      </c>
      <c r="D802">
        <f>IF(C802="",SUMIFS(Ave_Age,Pclass_Age,A802,Sex_Age,B802),C802)</f>
        <v>34</v>
      </c>
    </row>
    <row r="803" spans="1:4" x14ac:dyDescent="0.2">
      <c r="A803">
        <v>2</v>
      </c>
      <c r="B803" t="s">
        <v>17</v>
      </c>
      <c r="C803">
        <v>31</v>
      </c>
      <c r="D803">
        <f>IF(C803="",SUMIFS(Ave_Age,Pclass_Age,A803,Sex_Age,B803),C803)</f>
        <v>31</v>
      </c>
    </row>
    <row r="804" spans="1:4" x14ac:dyDescent="0.2">
      <c r="A804">
        <v>1</v>
      </c>
      <c r="B804" t="s">
        <v>13</v>
      </c>
      <c r="C804">
        <v>11</v>
      </c>
      <c r="D804">
        <f>IF(C804="",SUMIFS(Ave_Age,Pclass_Age,A804,Sex_Age,B804),C804)</f>
        <v>11</v>
      </c>
    </row>
    <row r="805" spans="1:4" x14ac:dyDescent="0.2">
      <c r="A805">
        <v>3</v>
      </c>
      <c r="B805" t="s">
        <v>13</v>
      </c>
      <c r="C805">
        <v>0.42</v>
      </c>
      <c r="D805">
        <f>IF(C805="",SUMIFS(Ave_Age,Pclass_Age,A805,Sex_Age,B805),C805)</f>
        <v>0.42</v>
      </c>
    </row>
    <row r="806" spans="1:4" x14ac:dyDescent="0.2">
      <c r="A806">
        <v>3</v>
      </c>
      <c r="B806" t="s">
        <v>13</v>
      </c>
      <c r="C806">
        <v>27</v>
      </c>
      <c r="D806">
        <f>IF(C806="",SUMIFS(Ave_Age,Pclass_Age,A806,Sex_Age,B806),C806)</f>
        <v>27</v>
      </c>
    </row>
    <row r="807" spans="1:4" x14ac:dyDescent="0.2">
      <c r="A807">
        <v>3</v>
      </c>
      <c r="B807" t="s">
        <v>13</v>
      </c>
      <c r="C807">
        <v>31</v>
      </c>
      <c r="D807">
        <f>IF(C807="",SUMIFS(Ave_Age,Pclass_Age,A807,Sex_Age,B807),C807)</f>
        <v>31</v>
      </c>
    </row>
    <row r="808" spans="1:4" x14ac:dyDescent="0.2">
      <c r="A808">
        <v>1</v>
      </c>
      <c r="B808" t="s">
        <v>13</v>
      </c>
      <c r="C808">
        <v>39</v>
      </c>
      <c r="D808">
        <f>IF(C808="",SUMIFS(Ave_Age,Pclass_Age,A808,Sex_Age,B808),C808)</f>
        <v>39</v>
      </c>
    </row>
    <row r="809" spans="1:4" x14ac:dyDescent="0.2">
      <c r="A809">
        <v>3</v>
      </c>
      <c r="B809" t="s">
        <v>17</v>
      </c>
      <c r="C809">
        <v>18</v>
      </c>
      <c r="D809">
        <f>IF(C809="",SUMIFS(Ave_Age,Pclass_Age,A809,Sex_Age,B809),C809)</f>
        <v>18</v>
      </c>
    </row>
    <row r="810" spans="1:4" x14ac:dyDescent="0.2">
      <c r="A810">
        <v>2</v>
      </c>
      <c r="B810" t="s">
        <v>13</v>
      </c>
      <c r="C810">
        <v>39</v>
      </c>
      <c r="D810">
        <f>IF(C810="",SUMIFS(Ave_Age,Pclass_Age,A810,Sex_Age,B810),C810)</f>
        <v>39</v>
      </c>
    </row>
    <row r="811" spans="1:4" x14ac:dyDescent="0.2">
      <c r="A811">
        <v>1</v>
      </c>
      <c r="B811" t="s">
        <v>17</v>
      </c>
      <c r="C811">
        <v>33</v>
      </c>
      <c r="D811">
        <f>IF(C811="",SUMIFS(Ave_Age,Pclass_Age,A811,Sex_Age,B811),C811)</f>
        <v>33</v>
      </c>
    </row>
    <row r="812" spans="1:4" x14ac:dyDescent="0.2">
      <c r="A812">
        <v>3</v>
      </c>
      <c r="B812" t="s">
        <v>13</v>
      </c>
      <c r="C812">
        <v>26</v>
      </c>
      <c r="D812">
        <f>IF(C812="",SUMIFS(Ave_Age,Pclass_Age,A812,Sex_Age,B812),C812)</f>
        <v>26</v>
      </c>
    </row>
    <row r="813" spans="1:4" x14ac:dyDescent="0.2">
      <c r="A813">
        <v>3</v>
      </c>
      <c r="B813" t="s">
        <v>13</v>
      </c>
      <c r="C813">
        <v>39</v>
      </c>
      <c r="D813">
        <f>IF(C813="",SUMIFS(Ave_Age,Pclass_Age,A813,Sex_Age,B813),C813)</f>
        <v>39</v>
      </c>
    </row>
    <row r="814" spans="1:4" x14ac:dyDescent="0.2">
      <c r="A814">
        <v>2</v>
      </c>
      <c r="B814" t="s">
        <v>13</v>
      </c>
      <c r="C814">
        <v>35</v>
      </c>
      <c r="D814">
        <f>IF(C814="",SUMIFS(Ave_Age,Pclass_Age,A814,Sex_Age,B814),C814)</f>
        <v>35</v>
      </c>
    </row>
    <row r="815" spans="1:4" x14ac:dyDescent="0.2">
      <c r="A815">
        <v>3</v>
      </c>
      <c r="B815" t="s">
        <v>17</v>
      </c>
      <c r="C815">
        <v>6</v>
      </c>
      <c r="D815">
        <f>IF(C815="",SUMIFS(Ave_Age,Pclass_Age,A815,Sex_Age,B815),C815)</f>
        <v>6</v>
      </c>
    </row>
    <row r="816" spans="1:4" x14ac:dyDescent="0.2">
      <c r="A816">
        <v>3</v>
      </c>
      <c r="B816" t="s">
        <v>13</v>
      </c>
      <c r="C816">
        <v>30.5</v>
      </c>
      <c r="D816">
        <f>IF(C816="",SUMIFS(Ave_Age,Pclass_Age,A816,Sex_Age,B816),C816)</f>
        <v>30.5</v>
      </c>
    </row>
    <row r="817" spans="1:4" x14ac:dyDescent="0.2">
      <c r="A817">
        <v>1</v>
      </c>
      <c r="B817" t="s">
        <v>13</v>
      </c>
      <c r="D817">
        <f>IF(C817="",SUMIFS(Ave_Age,Pclass_Age,A817,Sex_Age,B817),C817)</f>
        <v>41.029271523178807</v>
      </c>
    </row>
    <row r="818" spans="1:4" x14ac:dyDescent="0.2">
      <c r="A818">
        <v>3</v>
      </c>
      <c r="B818" t="s">
        <v>17</v>
      </c>
      <c r="C818">
        <v>23</v>
      </c>
      <c r="D818">
        <f>IF(C818="",SUMIFS(Ave_Age,Pclass_Age,A818,Sex_Age,B818),C818)</f>
        <v>23</v>
      </c>
    </row>
    <row r="819" spans="1:4" x14ac:dyDescent="0.2">
      <c r="A819">
        <v>2</v>
      </c>
      <c r="B819" t="s">
        <v>13</v>
      </c>
      <c r="C819">
        <v>31</v>
      </c>
      <c r="D819">
        <f>IF(C819="",SUMIFS(Ave_Age,Pclass_Age,A819,Sex_Age,B819),C819)</f>
        <v>31</v>
      </c>
    </row>
    <row r="820" spans="1:4" x14ac:dyDescent="0.2">
      <c r="A820">
        <v>3</v>
      </c>
      <c r="B820" t="s">
        <v>13</v>
      </c>
      <c r="C820">
        <v>43</v>
      </c>
      <c r="D820">
        <f>IF(C820="",SUMIFS(Ave_Age,Pclass_Age,A820,Sex_Age,B820),C820)</f>
        <v>43</v>
      </c>
    </row>
    <row r="821" spans="1:4" x14ac:dyDescent="0.2">
      <c r="A821">
        <v>3</v>
      </c>
      <c r="B821" t="s">
        <v>13</v>
      </c>
      <c r="C821">
        <v>10</v>
      </c>
      <c r="D821">
        <f>IF(C821="",SUMIFS(Ave_Age,Pclass_Age,A821,Sex_Age,B821),C821)</f>
        <v>10</v>
      </c>
    </row>
    <row r="822" spans="1:4" x14ac:dyDescent="0.2">
      <c r="A822">
        <v>1</v>
      </c>
      <c r="B822" t="s">
        <v>17</v>
      </c>
      <c r="C822">
        <v>52</v>
      </c>
      <c r="D822">
        <f>IF(C822="",SUMIFS(Ave_Age,Pclass_Age,A822,Sex_Age,B822),C822)</f>
        <v>52</v>
      </c>
    </row>
    <row r="823" spans="1:4" x14ac:dyDescent="0.2">
      <c r="A823">
        <v>3</v>
      </c>
      <c r="B823" t="s">
        <v>13</v>
      </c>
      <c r="C823">
        <v>27</v>
      </c>
      <c r="D823">
        <f>IF(C823="",SUMIFS(Ave_Age,Pclass_Age,A823,Sex_Age,B823),C823)</f>
        <v>27</v>
      </c>
    </row>
    <row r="824" spans="1:4" x14ac:dyDescent="0.2">
      <c r="A824">
        <v>1</v>
      </c>
      <c r="B824" t="s">
        <v>13</v>
      </c>
      <c r="C824">
        <v>38</v>
      </c>
      <c r="D824">
        <f>IF(C824="",SUMIFS(Ave_Age,Pclass_Age,A824,Sex_Age,B824),C824)</f>
        <v>38</v>
      </c>
    </row>
    <row r="825" spans="1:4" x14ac:dyDescent="0.2">
      <c r="A825">
        <v>3</v>
      </c>
      <c r="B825" t="s">
        <v>17</v>
      </c>
      <c r="C825">
        <v>27</v>
      </c>
      <c r="D825">
        <f>IF(C825="",SUMIFS(Ave_Age,Pclass_Age,A825,Sex_Age,B825),C825)</f>
        <v>27</v>
      </c>
    </row>
    <row r="826" spans="1:4" x14ac:dyDescent="0.2">
      <c r="A826">
        <v>3</v>
      </c>
      <c r="B826" t="s">
        <v>13</v>
      </c>
      <c r="C826">
        <v>2</v>
      </c>
      <c r="D826">
        <f>IF(C826="",SUMIFS(Ave_Age,Pclass_Age,A826,Sex_Age,B826),C826)</f>
        <v>2</v>
      </c>
    </row>
    <row r="827" spans="1:4" x14ac:dyDescent="0.2">
      <c r="A827">
        <v>3</v>
      </c>
      <c r="B827" t="s">
        <v>13</v>
      </c>
      <c r="D827">
        <f>IF(C827="",SUMIFS(Ave_Age,Pclass_Age,A827,Sex_Age,B827),C827)</f>
        <v>25.962263610315187</v>
      </c>
    </row>
    <row r="828" spans="1:4" x14ac:dyDescent="0.2">
      <c r="A828">
        <v>3</v>
      </c>
      <c r="B828" t="s">
        <v>13</v>
      </c>
      <c r="D828">
        <f>IF(C828="",SUMIFS(Ave_Age,Pclass_Age,A828,Sex_Age,B828),C828)</f>
        <v>25.962263610315187</v>
      </c>
    </row>
    <row r="829" spans="1:4" x14ac:dyDescent="0.2">
      <c r="A829">
        <v>2</v>
      </c>
      <c r="B829" t="s">
        <v>13</v>
      </c>
      <c r="C829">
        <v>1</v>
      </c>
      <c r="D829">
        <f>IF(C829="",SUMIFS(Ave_Age,Pclass_Age,A829,Sex_Age,B829),C829)</f>
        <v>1</v>
      </c>
    </row>
    <row r="830" spans="1:4" x14ac:dyDescent="0.2">
      <c r="A830">
        <v>3</v>
      </c>
      <c r="B830" t="s">
        <v>13</v>
      </c>
      <c r="D830">
        <f>IF(C830="",SUMIFS(Ave_Age,Pclass_Age,A830,Sex_Age,B830),C830)</f>
        <v>25.962263610315187</v>
      </c>
    </row>
    <row r="831" spans="1:4" x14ac:dyDescent="0.2">
      <c r="A831">
        <v>1</v>
      </c>
      <c r="B831" t="s">
        <v>17</v>
      </c>
      <c r="C831">
        <v>62</v>
      </c>
      <c r="D831">
        <f>IF(C831="",SUMIFS(Ave_Age,Pclass_Age,A831,Sex_Age,B831),C831)</f>
        <v>62</v>
      </c>
    </row>
    <row r="832" spans="1:4" x14ac:dyDescent="0.2">
      <c r="A832">
        <v>3</v>
      </c>
      <c r="B832" t="s">
        <v>17</v>
      </c>
      <c r="C832">
        <v>15</v>
      </c>
      <c r="D832">
        <f>IF(C832="",SUMIFS(Ave_Age,Pclass_Age,A832,Sex_Age,B832),C832)</f>
        <v>15</v>
      </c>
    </row>
    <row r="833" spans="1:4" x14ac:dyDescent="0.2">
      <c r="A833">
        <v>2</v>
      </c>
      <c r="B833" t="s">
        <v>13</v>
      </c>
      <c r="C833">
        <v>0.83</v>
      </c>
      <c r="D833">
        <f>IF(C833="",SUMIFS(Ave_Age,Pclass_Age,A833,Sex_Age,B833),C833)</f>
        <v>0.83</v>
      </c>
    </row>
    <row r="834" spans="1:4" x14ac:dyDescent="0.2">
      <c r="A834">
        <v>3</v>
      </c>
      <c r="B834" t="s">
        <v>13</v>
      </c>
      <c r="D834">
        <f>IF(C834="",SUMIFS(Ave_Age,Pclass_Age,A834,Sex_Age,B834),C834)</f>
        <v>25.962263610315187</v>
      </c>
    </row>
    <row r="835" spans="1:4" x14ac:dyDescent="0.2">
      <c r="A835">
        <v>3</v>
      </c>
      <c r="B835" t="s">
        <v>13</v>
      </c>
      <c r="C835">
        <v>23</v>
      </c>
      <c r="D835">
        <f>IF(C835="",SUMIFS(Ave_Age,Pclass_Age,A835,Sex_Age,B835),C835)</f>
        <v>23</v>
      </c>
    </row>
    <row r="836" spans="1:4" x14ac:dyDescent="0.2">
      <c r="A836">
        <v>3</v>
      </c>
      <c r="B836" t="s">
        <v>13</v>
      </c>
      <c r="C836">
        <v>18</v>
      </c>
      <c r="D836">
        <f>IF(C836="",SUMIFS(Ave_Age,Pclass_Age,A836,Sex_Age,B836),C836)</f>
        <v>18</v>
      </c>
    </row>
    <row r="837" spans="1:4" x14ac:dyDescent="0.2">
      <c r="A837">
        <v>1</v>
      </c>
      <c r="B837" t="s">
        <v>17</v>
      </c>
      <c r="C837">
        <v>39</v>
      </c>
      <c r="D837">
        <f>IF(C837="",SUMIFS(Ave_Age,Pclass_Age,A837,Sex_Age,B837),C837)</f>
        <v>39</v>
      </c>
    </row>
    <row r="838" spans="1:4" x14ac:dyDescent="0.2">
      <c r="A838">
        <v>3</v>
      </c>
      <c r="B838" t="s">
        <v>13</v>
      </c>
      <c r="C838">
        <v>21</v>
      </c>
      <c r="D838">
        <f>IF(C838="",SUMIFS(Ave_Age,Pclass_Age,A838,Sex_Age,B838),C838)</f>
        <v>21</v>
      </c>
    </row>
    <row r="839" spans="1:4" x14ac:dyDescent="0.2">
      <c r="A839">
        <v>3</v>
      </c>
      <c r="B839" t="s">
        <v>13</v>
      </c>
      <c r="D839">
        <f>IF(C839="",SUMIFS(Ave_Age,Pclass_Age,A839,Sex_Age,B839),C839)</f>
        <v>25.962263610315187</v>
      </c>
    </row>
    <row r="840" spans="1:4" x14ac:dyDescent="0.2">
      <c r="A840">
        <v>3</v>
      </c>
      <c r="B840" t="s">
        <v>13</v>
      </c>
      <c r="C840">
        <v>32</v>
      </c>
      <c r="D840">
        <f>IF(C840="",SUMIFS(Ave_Age,Pclass_Age,A840,Sex_Age,B840),C840)</f>
        <v>32</v>
      </c>
    </row>
    <row r="841" spans="1:4" x14ac:dyDescent="0.2">
      <c r="A841">
        <v>1</v>
      </c>
      <c r="B841" t="s">
        <v>13</v>
      </c>
      <c r="D841">
        <f>IF(C841="",SUMIFS(Ave_Age,Pclass_Age,A841,Sex_Age,B841),C841)</f>
        <v>41.029271523178807</v>
      </c>
    </row>
    <row r="842" spans="1:4" x14ac:dyDescent="0.2">
      <c r="A842">
        <v>3</v>
      </c>
      <c r="B842" t="s">
        <v>13</v>
      </c>
      <c r="C842">
        <v>20</v>
      </c>
      <c r="D842">
        <f>IF(C842="",SUMIFS(Ave_Age,Pclass_Age,A842,Sex_Age,B842),C842)</f>
        <v>20</v>
      </c>
    </row>
    <row r="843" spans="1:4" x14ac:dyDescent="0.2">
      <c r="A843">
        <v>2</v>
      </c>
      <c r="B843" t="s">
        <v>13</v>
      </c>
      <c r="C843">
        <v>16</v>
      </c>
      <c r="D843">
        <f>IF(C843="",SUMIFS(Ave_Age,Pclass_Age,A843,Sex_Age,B843),C843)</f>
        <v>16</v>
      </c>
    </row>
    <row r="844" spans="1:4" x14ac:dyDescent="0.2">
      <c r="A844">
        <v>1</v>
      </c>
      <c r="B844" t="s">
        <v>17</v>
      </c>
      <c r="C844">
        <v>30</v>
      </c>
      <c r="D844">
        <f>IF(C844="",SUMIFS(Ave_Age,Pclass_Age,A844,Sex_Age,B844),C844)</f>
        <v>30</v>
      </c>
    </row>
    <row r="845" spans="1:4" x14ac:dyDescent="0.2">
      <c r="A845">
        <v>3</v>
      </c>
      <c r="B845" t="s">
        <v>13</v>
      </c>
      <c r="C845">
        <v>34.5</v>
      </c>
      <c r="D845">
        <f>IF(C845="",SUMIFS(Ave_Age,Pclass_Age,A845,Sex_Age,B845),C845)</f>
        <v>34.5</v>
      </c>
    </row>
    <row r="846" spans="1:4" x14ac:dyDescent="0.2">
      <c r="A846">
        <v>3</v>
      </c>
      <c r="B846" t="s">
        <v>13</v>
      </c>
      <c r="C846">
        <v>17</v>
      </c>
      <c r="D846">
        <f>IF(C846="",SUMIFS(Ave_Age,Pclass_Age,A846,Sex_Age,B846),C846)</f>
        <v>17</v>
      </c>
    </row>
    <row r="847" spans="1:4" x14ac:dyDescent="0.2">
      <c r="A847">
        <v>3</v>
      </c>
      <c r="B847" t="s">
        <v>13</v>
      </c>
      <c r="C847">
        <v>42</v>
      </c>
      <c r="D847">
        <f>IF(C847="",SUMIFS(Ave_Age,Pclass_Age,A847,Sex_Age,B847),C847)</f>
        <v>42</v>
      </c>
    </row>
    <row r="848" spans="1:4" x14ac:dyDescent="0.2">
      <c r="A848">
        <v>3</v>
      </c>
      <c r="B848" t="s">
        <v>13</v>
      </c>
      <c r="D848">
        <f>IF(C848="",SUMIFS(Ave_Age,Pclass_Age,A848,Sex_Age,B848),C848)</f>
        <v>25.962263610315187</v>
      </c>
    </row>
    <row r="849" spans="1:4" x14ac:dyDescent="0.2">
      <c r="A849">
        <v>3</v>
      </c>
      <c r="B849" t="s">
        <v>13</v>
      </c>
      <c r="C849">
        <v>35</v>
      </c>
      <c r="D849">
        <f>IF(C849="",SUMIFS(Ave_Age,Pclass_Age,A849,Sex_Age,B849),C849)</f>
        <v>35</v>
      </c>
    </row>
    <row r="850" spans="1:4" x14ac:dyDescent="0.2">
      <c r="A850">
        <v>2</v>
      </c>
      <c r="B850" t="s">
        <v>13</v>
      </c>
      <c r="C850">
        <v>28</v>
      </c>
      <c r="D850">
        <f>IF(C850="",SUMIFS(Ave_Age,Pclass_Age,A850,Sex_Age,B850),C850)</f>
        <v>28</v>
      </c>
    </row>
    <row r="851" spans="1:4" x14ac:dyDescent="0.2">
      <c r="A851">
        <v>1</v>
      </c>
      <c r="B851" t="s">
        <v>17</v>
      </c>
      <c r="D851">
        <f>IF(C851="",SUMIFS(Ave_Age,Pclass_Age,A851,Sex_Age,B851),C851)</f>
        <v>37.037593984962406</v>
      </c>
    </row>
    <row r="852" spans="1:4" x14ac:dyDescent="0.2">
      <c r="A852">
        <v>3</v>
      </c>
      <c r="B852" t="s">
        <v>13</v>
      </c>
      <c r="C852">
        <v>4</v>
      </c>
      <c r="D852">
        <f>IF(C852="",SUMIFS(Ave_Age,Pclass_Age,A852,Sex_Age,B852),C852)</f>
        <v>4</v>
      </c>
    </row>
    <row r="853" spans="1:4" x14ac:dyDescent="0.2">
      <c r="A853">
        <v>3</v>
      </c>
      <c r="B853" t="s">
        <v>13</v>
      </c>
      <c r="C853">
        <v>74</v>
      </c>
      <c r="D853">
        <f>IF(C853="",SUMIFS(Ave_Age,Pclass_Age,A853,Sex_Age,B853),C853)</f>
        <v>74</v>
      </c>
    </row>
    <row r="854" spans="1:4" x14ac:dyDescent="0.2">
      <c r="A854">
        <v>3</v>
      </c>
      <c r="B854" t="s">
        <v>17</v>
      </c>
      <c r="C854">
        <v>9</v>
      </c>
      <c r="D854">
        <f>IF(C854="",SUMIFS(Ave_Age,Pclass_Age,A854,Sex_Age,B854),C854)</f>
        <v>9</v>
      </c>
    </row>
    <row r="855" spans="1:4" x14ac:dyDescent="0.2">
      <c r="A855">
        <v>1</v>
      </c>
      <c r="B855" t="s">
        <v>17</v>
      </c>
      <c r="C855">
        <v>16</v>
      </c>
      <c r="D855">
        <f>IF(C855="",SUMIFS(Ave_Age,Pclass_Age,A855,Sex_Age,B855),C855)</f>
        <v>16</v>
      </c>
    </row>
    <row r="856" spans="1:4" x14ac:dyDescent="0.2">
      <c r="A856">
        <v>2</v>
      </c>
      <c r="B856" t="s">
        <v>17</v>
      </c>
      <c r="C856">
        <v>44</v>
      </c>
      <c r="D856">
        <f>IF(C856="",SUMIFS(Ave_Age,Pclass_Age,A856,Sex_Age,B856),C856)</f>
        <v>44</v>
      </c>
    </row>
    <row r="857" spans="1:4" x14ac:dyDescent="0.2">
      <c r="A857">
        <v>3</v>
      </c>
      <c r="B857" t="s">
        <v>17</v>
      </c>
      <c r="C857">
        <v>18</v>
      </c>
      <c r="D857">
        <f>IF(C857="",SUMIFS(Ave_Age,Pclass_Age,A857,Sex_Age,B857),C857)</f>
        <v>18</v>
      </c>
    </row>
    <row r="858" spans="1:4" x14ac:dyDescent="0.2">
      <c r="A858">
        <v>1</v>
      </c>
      <c r="B858" t="s">
        <v>17</v>
      </c>
      <c r="C858">
        <v>45</v>
      </c>
      <c r="D858">
        <f>IF(C858="",SUMIFS(Ave_Age,Pclass_Age,A858,Sex_Age,B858),C858)</f>
        <v>45</v>
      </c>
    </row>
    <row r="859" spans="1:4" x14ac:dyDescent="0.2">
      <c r="A859">
        <v>1</v>
      </c>
      <c r="B859" t="s">
        <v>13</v>
      </c>
      <c r="C859">
        <v>51</v>
      </c>
      <c r="D859">
        <f>IF(C859="",SUMIFS(Ave_Age,Pclass_Age,A859,Sex_Age,B859),C859)</f>
        <v>51</v>
      </c>
    </row>
    <row r="860" spans="1:4" x14ac:dyDescent="0.2">
      <c r="A860">
        <v>3</v>
      </c>
      <c r="B860" t="s">
        <v>17</v>
      </c>
      <c r="C860">
        <v>24</v>
      </c>
      <c r="D860">
        <f>IF(C860="",SUMIFS(Ave_Age,Pclass_Age,A860,Sex_Age,B860),C860)</f>
        <v>24</v>
      </c>
    </row>
    <row r="861" spans="1:4" x14ac:dyDescent="0.2">
      <c r="A861">
        <v>3</v>
      </c>
      <c r="B861" t="s">
        <v>13</v>
      </c>
      <c r="D861">
        <f>IF(C861="",SUMIFS(Ave_Age,Pclass_Age,A861,Sex_Age,B861),C861)</f>
        <v>25.962263610315187</v>
      </c>
    </row>
    <row r="862" spans="1:4" x14ac:dyDescent="0.2">
      <c r="A862">
        <v>3</v>
      </c>
      <c r="B862" t="s">
        <v>13</v>
      </c>
      <c r="C862">
        <v>41</v>
      </c>
      <c r="D862">
        <f>IF(C862="",SUMIFS(Ave_Age,Pclass_Age,A862,Sex_Age,B862),C862)</f>
        <v>41</v>
      </c>
    </row>
    <row r="863" spans="1:4" x14ac:dyDescent="0.2">
      <c r="A863">
        <v>2</v>
      </c>
      <c r="B863" t="s">
        <v>13</v>
      </c>
      <c r="C863">
        <v>21</v>
      </c>
      <c r="D863">
        <f>IF(C863="",SUMIFS(Ave_Age,Pclass_Age,A863,Sex_Age,B863),C863)</f>
        <v>21</v>
      </c>
    </row>
    <row r="864" spans="1:4" x14ac:dyDescent="0.2">
      <c r="A864">
        <v>1</v>
      </c>
      <c r="B864" t="s">
        <v>17</v>
      </c>
      <c r="C864">
        <v>48</v>
      </c>
      <c r="D864">
        <f>IF(C864="",SUMIFS(Ave_Age,Pclass_Age,A864,Sex_Age,B864),C864)</f>
        <v>48</v>
      </c>
    </row>
    <row r="865" spans="1:4" x14ac:dyDescent="0.2">
      <c r="A865">
        <v>3</v>
      </c>
      <c r="B865" t="s">
        <v>17</v>
      </c>
      <c r="D865">
        <f>IF(C865="",SUMIFS(Ave_Age,Pclass_Age,A865,Sex_Age,B865),C865)</f>
        <v>22.185328947368422</v>
      </c>
    </row>
    <row r="866" spans="1:4" x14ac:dyDescent="0.2">
      <c r="A866">
        <v>2</v>
      </c>
      <c r="B866" t="s">
        <v>13</v>
      </c>
      <c r="C866">
        <v>24</v>
      </c>
      <c r="D866">
        <f>IF(C866="",SUMIFS(Ave_Age,Pclass_Age,A866,Sex_Age,B866),C866)</f>
        <v>24</v>
      </c>
    </row>
    <row r="867" spans="1:4" x14ac:dyDescent="0.2">
      <c r="A867">
        <v>2</v>
      </c>
      <c r="B867" t="s">
        <v>17</v>
      </c>
      <c r="C867">
        <v>42</v>
      </c>
      <c r="D867">
        <f>IF(C867="",SUMIFS(Ave_Age,Pclass_Age,A867,Sex_Age,B867),C867)</f>
        <v>42</v>
      </c>
    </row>
    <row r="868" spans="1:4" x14ac:dyDescent="0.2">
      <c r="A868">
        <v>2</v>
      </c>
      <c r="B868" t="s">
        <v>17</v>
      </c>
      <c r="C868">
        <v>27</v>
      </c>
      <c r="D868">
        <f>IF(C868="",SUMIFS(Ave_Age,Pclass_Age,A868,Sex_Age,B868),C868)</f>
        <v>27</v>
      </c>
    </row>
    <row r="869" spans="1:4" x14ac:dyDescent="0.2">
      <c r="A869">
        <v>1</v>
      </c>
      <c r="B869" t="s">
        <v>13</v>
      </c>
      <c r="C869">
        <v>31</v>
      </c>
      <c r="D869">
        <f>IF(C869="",SUMIFS(Ave_Age,Pclass_Age,A869,Sex_Age,B869),C869)</f>
        <v>31</v>
      </c>
    </row>
    <row r="870" spans="1:4" x14ac:dyDescent="0.2">
      <c r="A870">
        <v>3</v>
      </c>
      <c r="B870" t="s">
        <v>13</v>
      </c>
      <c r="D870">
        <f>IF(C870="",SUMIFS(Ave_Age,Pclass_Age,A870,Sex_Age,B870),C870)</f>
        <v>25.962263610315187</v>
      </c>
    </row>
    <row r="871" spans="1:4" x14ac:dyDescent="0.2">
      <c r="A871">
        <v>3</v>
      </c>
      <c r="B871" t="s">
        <v>13</v>
      </c>
      <c r="C871">
        <v>4</v>
      </c>
      <c r="D871">
        <f>IF(C871="",SUMIFS(Ave_Age,Pclass_Age,A871,Sex_Age,B871),C871)</f>
        <v>4</v>
      </c>
    </row>
    <row r="872" spans="1:4" x14ac:dyDescent="0.2">
      <c r="A872">
        <v>3</v>
      </c>
      <c r="B872" t="s">
        <v>13</v>
      </c>
      <c r="C872">
        <v>26</v>
      </c>
      <c r="D872">
        <f>IF(C872="",SUMIFS(Ave_Age,Pclass_Age,A872,Sex_Age,B872),C872)</f>
        <v>26</v>
      </c>
    </row>
    <row r="873" spans="1:4" x14ac:dyDescent="0.2">
      <c r="A873">
        <v>1</v>
      </c>
      <c r="B873" t="s">
        <v>17</v>
      </c>
      <c r="C873">
        <v>47</v>
      </c>
      <c r="D873">
        <f>IF(C873="",SUMIFS(Ave_Age,Pclass_Age,A873,Sex_Age,B873),C873)</f>
        <v>47</v>
      </c>
    </row>
    <row r="874" spans="1:4" x14ac:dyDescent="0.2">
      <c r="A874">
        <v>1</v>
      </c>
      <c r="B874" t="s">
        <v>13</v>
      </c>
      <c r="C874">
        <v>33</v>
      </c>
      <c r="D874">
        <f>IF(C874="",SUMIFS(Ave_Age,Pclass_Age,A874,Sex_Age,B874),C874)</f>
        <v>33</v>
      </c>
    </row>
    <row r="875" spans="1:4" x14ac:dyDescent="0.2">
      <c r="A875">
        <v>3</v>
      </c>
      <c r="B875" t="s">
        <v>13</v>
      </c>
      <c r="C875">
        <v>47</v>
      </c>
      <c r="D875">
        <f>IF(C875="",SUMIFS(Ave_Age,Pclass_Age,A875,Sex_Age,B875),C875)</f>
        <v>47</v>
      </c>
    </row>
    <row r="876" spans="1:4" x14ac:dyDescent="0.2">
      <c r="A876">
        <v>2</v>
      </c>
      <c r="B876" t="s">
        <v>17</v>
      </c>
      <c r="C876">
        <v>28</v>
      </c>
      <c r="D876">
        <f>IF(C876="",SUMIFS(Ave_Age,Pclass_Age,A876,Sex_Age,B876),C876)</f>
        <v>28</v>
      </c>
    </row>
    <row r="877" spans="1:4" x14ac:dyDescent="0.2">
      <c r="A877">
        <v>3</v>
      </c>
      <c r="B877" t="s">
        <v>17</v>
      </c>
      <c r="C877">
        <v>15</v>
      </c>
      <c r="D877">
        <f>IF(C877="",SUMIFS(Ave_Age,Pclass_Age,A877,Sex_Age,B877),C877)</f>
        <v>15</v>
      </c>
    </row>
    <row r="878" spans="1:4" x14ac:dyDescent="0.2">
      <c r="A878">
        <v>3</v>
      </c>
      <c r="B878" t="s">
        <v>13</v>
      </c>
      <c r="C878">
        <v>20</v>
      </c>
      <c r="D878">
        <f>IF(C878="",SUMIFS(Ave_Age,Pclass_Age,A878,Sex_Age,B878),C878)</f>
        <v>20</v>
      </c>
    </row>
    <row r="879" spans="1:4" x14ac:dyDescent="0.2">
      <c r="A879">
        <v>3</v>
      </c>
      <c r="B879" t="s">
        <v>13</v>
      </c>
      <c r="C879">
        <v>19</v>
      </c>
      <c r="D879">
        <f>IF(C879="",SUMIFS(Ave_Age,Pclass_Age,A879,Sex_Age,B879),C879)</f>
        <v>19</v>
      </c>
    </row>
    <row r="880" spans="1:4" x14ac:dyDescent="0.2">
      <c r="A880">
        <v>3</v>
      </c>
      <c r="B880" t="s">
        <v>13</v>
      </c>
      <c r="D880">
        <f>IF(C880="",SUMIFS(Ave_Age,Pclass_Age,A880,Sex_Age,B880),C880)</f>
        <v>25.962263610315187</v>
      </c>
    </row>
    <row r="881" spans="1:4" x14ac:dyDescent="0.2">
      <c r="A881">
        <v>1</v>
      </c>
      <c r="B881" t="s">
        <v>17</v>
      </c>
      <c r="C881">
        <v>56</v>
      </c>
      <c r="D881">
        <f>IF(C881="",SUMIFS(Ave_Age,Pclass_Age,A881,Sex_Age,B881),C881)</f>
        <v>56</v>
      </c>
    </row>
    <row r="882" spans="1:4" x14ac:dyDescent="0.2">
      <c r="A882">
        <v>2</v>
      </c>
      <c r="B882" t="s">
        <v>17</v>
      </c>
      <c r="C882">
        <v>25</v>
      </c>
      <c r="D882">
        <f>IF(C882="",SUMIFS(Ave_Age,Pclass_Age,A882,Sex_Age,B882),C882)</f>
        <v>25</v>
      </c>
    </row>
    <row r="883" spans="1:4" x14ac:dyDescent="0.2">
      <c r="A883">
        <v>3</v>
      </c>
      <c r="B883" t="s">
        <v>13</v>
      </c>
      <c r="C883">
        <v>33</v>
      </c>
      <c r="D883">
        <f>IF(C883="",SUMIFS(Ave_Age,Pclass_Age,A883,Sex_Age,B883),C883)</f>
        <v>33</v>
      </c>
    </row>
    <row r="884" spans="1:4" x14ac:dyDescent="0.2">
      <c r="A884">
        <v>3</v>
      </c>
      <c r="B884" t="s">
        <v>17</v>
      </c>
      <c r="C884">
        <v>22</v>
      </c>
      <c r="D884">
        <f>IF(C884="",SUMIFS(Ave_Age,Pclass_Age,A884,Sex_Age,B884),C884)</f>
        <v>22</v>
      </c>
    </row>
    <row r="885" spans="1:4" x14ac:dyDescent="0.2">
      <c r="A885">
        <v>2</v>
      </c>
      <c r="B885" t="s">
        <v>13</v>
      </c>
      <c r="C885">
        <v>28</v>
      </c>
      <c r="D885">
        <f>IF(C885="",SUMIFS(Ave_Age,Pclass_Age,A885,Sex_Age,B885),C885)</f>
        <v>28</v>
      </c>
    </row>
    <row r="886" spans="1:4" x14ac:dyDescent="0.2">
      <c r="A886">
        <v>3</v>
      </c>
      <c r="B886" t="s">
        <v>13</v>
      </c>
      <c r="C886">
        <v>25</v>
      </c>
      <c r="D886">
        <f>IF(C886="",SUMIFS(Ave_Age,Pclass_Age,A886,Sex_Age,B886),C886)</f>
        <v>25</v>
      </c>
    </row>
    <row r="887" spans="1:4" x14ac:dyDescent="0.2">
      <c r="A887">
        <v>3</v>
      </c>
      <c r="B887" t="s">
        <v>17</v>
      </c>
      <c r="C887">
        <v>39</v>
      </c>
      <c r="D887">
        <f>IF(C887="",SUMIFS(Ave_Age,Pclass_Age,A887,Sex_Age,B887),C887)</f>
        <v>39</v>
      </c>
    </row>
    <row r="888" spans="1:4" x14ac:dyDescent="0.2">
      <c r="A888">
        <v>2</v>
      </c>
      <c r="B888" t="s">
        <v>13</v>
      </c>
      <c r="C888">
        <v>27</v>
      </c>
      <c r="D888">
        <f>IF(C888="",SUMIFS(Ave_Age,Pclass_Age,A888,Sex_Age,B888),C888)</f>
        <v>27</v>
      </c>
    </row>
    <row r="889" spans="1:4" x14ac:dyDescent="0.2">
      <c r="A889">
        <v>1</v>
      </c>
      <c r="B889" t="s">
        <v>17</v>
      </c>
      <c r="C889">
        <v>19</v>
      </c>
      <c r="D889">
        <f>IF(C889="",SUMIFS(Ave_Age,Pclass_Age,A889,Sex_Age,B889),C889)</f>
        <v>19</v>
      </c>
    </row>
    <row r="890" spans="1:4" x14ac:dyDescent="0.2">
      <c r="A890">
        <v>3</v>
      </c>
      <c r="B890" t="s">
        <v>17</v>
      </c>
      <c r="D890">
        <f>IF(C890="",SUMIFS(Ave_Age,Pclass_Age,A890,Sex_Age,B890),C890)</f>
        <v>22.185328947368422</v>
      </c>
    </row>
    <row r="891" spans="1:4" x14ac:dyDescent="0.2">
      <c r="A891">
        <v>1</v>
      </c>
      <c r="B891" t="s">
        <v>13</v>
      </c>
      <c r="C891">
        <v>26</v>
      </c>
      <c r="D891">
        <f>IF(C891="",SUMIFS(Ave_Age,Pclass_Age,A891,Sex_Age,B891),C891)</f>
        <v>26</v>
      </c>
    </row>
    <row r="892" spans="1:4" x14ac:dyDescent="0.2">
      <c r="A892">
        <v>3</v>
      </c>
      <c r="B892" t="s">
        <v>13</v>
      </c>
      <c r="C892">
        <v>32</v>
      </c>
      <c r="D892">
        <f>IF(C892="",SUMIFS(Ave_Age,Pclass_Age,A892,Sex_Age,B892),C892)</f>
        <v>32</v>
      </c>
    </row>
    <row r="893" spans="1:4" x14ac:dyDescent="0.2">
      <c r="A893">
        <v>3</v>
      </c>
      <c r="B893" t="s">
        <v>13</v>
      </c>
      <c r="C893">
        <v>34.5</v>
      </c>
      <c r="D893">
        <f>IF(C893="",SUMIFS(Ave_Age,Pclass_Age,A893,Sex_Age,B893),C893)</f>
        <v>34.5</v>
      </c>
    </row>
    <row r="894" spans="1:4" x14ac:dyDescent="0.2">
      <c r="A894">
        <v>3</v>
      </c>
      <c r="B894" t="s">
        <v>17</v>
      </c>
      <c r="C894">
        <v>47</v>
      </c>
      <c r="D894">
        <f>IF(C894="",SUMIFS(Ave_Age,Pclass_Age,A894,Sex_Age,B894),C894)</f>
        <v>47</v>
      </c>
    </row>
    <row r="895" spans="1:4" x14ac:dyDescent="0.2">
      <c r="A895">
        <v>2</v>
      </c>
      <c r="B895" t="s">
        <v>13</v>
      </c>
      <c r="C895">
        <v>62</v>
      </c>
      <c r="D895">
        <f>IF(C895="",SUMIFS(Ave_Age,Pclass_Age,A895,Sex_Age,B895),C895)</f>
        <v>62</v>
      </c>
    </row>
    <row r="896" spans="1:4" x14ac:dyDescent="0.2">
      <c r="A896">
        <v>3</v>
      </c>
      <c r="B896" t="s">
        <v>13</v>
      </c>
      <c r="C896">
        <v>27</v>
      </c>
      <c r="D896">
        <f>IF(C896="",SUMIFS(Ave_Age,Pclass_Age,A896,Sex_Age,B896),C896)</f>
        <v>27</v>
      </c>
    </row>
    <row r="897" spans="1:4" x14ac:dyDescent="0.2">
      <c r="A897">
        <v>3</v>
      </c>
      <c r="B897" t="s">
        <v>17</v>
      </c>
      <c r="C897">
        <v>22</v>
      </c>
      <c r="D897">
        <f>IF(C897="",SUMIFS(Ave_Age,Pclass_Age,A897,Sex_Age,B897),C897)</f>
        <v>22</v>
      </c>
    </row>
    <row r="898" spans="1:4" x14ac:dyDescent="0.2">
      <c r="A898">
        <v>3</v>
      </c>
      <c r="B898" t="s">
        <v>13</v>
      </c>
      <c r="C898">
        <v>14</v>
      </c>
      <c r="D898">
        <f>IF(C898="",SUMIFS(Ave_Age,Pclass_Age,A898,Sex_Age,B898),C898)</f>
        <v>14</v>
      </c>
    </row>
    <row r="899" spans="1:4" x14ac:dyDescent="0.2">
      <c r="A899">
        <v>3</v>
      </c>
      <c r="B899" t="s">
        <v>17</v>
      </c>
      <c r="C899">
        <v>30</v>
      </c>
      <c r="D899">
        <f>IF(C899="",SUMIFS(Ave_Age,Pclass_Age,A899,Sex_Age,B899),C899)</f>
        <v>30</v>
      </c>
    </row>
    <row r="900" spans="1:4" x14ac:dyDescent="0.2">
      <c r="A900">
        <v>2</v>
      </c>
      <c r="B900" t="s">
        <v>13</v>
      </c>
      <c r="C900">
        <v>26</v>
      </c>
      <c r="D900">
        <f>IF(C900="",SUMIFS(Ave_Age,Pclass_Age,A900,Sex_Age,B900),C900)</f>
        <v>26</v>
      </c>
    </row>
    <row r="901" spans="1:4" x14ac:dyDescent="0.2">
      <c r="A901">
        <v>3</v>
      </c>
      <c r="B901" t="s">
        <v>17</v>
      </c>
      <c r="C901">
        <v>18</v>
      </c>
      <c r="D901">
        <f>IF(C901="",SUMIFS(Ave_Age,Pclass_Age,A901,Sex_Age,B901),C901)</f>
        <v>18</v>
      </c>
    </row>
    <row r="902" spans="1:4" x14ac:dyDescent="0.2">
      <c r="A902">
        <v>3</v>
      </c>
      <c r="B902" t="s">
        <v>13</v>
      </c>
      <c r="C902">
        <v>21</v>
      </c>
      <c r="D902">
        <f>IF(C902="",SUMIFS(Ave_Age,Pclass_Age,A902,Sex_Age,B902),C902)</f>
        <v>21</v>
      </c>
    </row>
    <row r="903" spans="1:4" x14ac:dyDescent="0.2">
      <c r="A903">
        <v>3</v>
      </c>
      <c r="B903" t="s">
        <v>13</v>
      </c>
      <c r="D903">
        <f>IF(C903="",SUMIFS(Ave_Age,Pclass_Age,A903,Sex_Age,B903),C903)</f>
        <v>25.962263610315187</v>
      </c>
    </row>
    <row r="904" spans="1:4" x14ac:dyDescent="0.2">
      <c r="A904">
        <v>1</v>
      </c>
      <c r="B904" t="s">
        <v>13</v>
      </c>
      <c r="C904">
        <v>46</v>
      </c>
      <c r="D904">
        <f>IF(C904="",SUMIFS(Ave_Age,Pclass_Age,A904,Sex_Age,B904),C904)</f>
        <v>46</v>
      </c>
    </row>
    <row r="905" spans="1:4" x14ac:dyDescent="0.2">
      <c r="A905">
        <v>1</v>
      </c>
      <c r="B905" t="s">
        <v>17</v>
      </c>
      <c r="C905">
        <v>23</v>
      </c>
      <c r="D905">
        <f>IF(C905="",SUMIFS(Ave_Age,Pclass_Age,A905,Sex_Age,B905),C905)</f>
        <v>23</v>
      </c>
    </row>
    <row r="906" spans="1:4" x14ac:dyDescent="0.2">
      <c r="A906">
        <v>2</v>
      </c>
      <c r="B906" t="s">
        <v>13</v>
      </c>
      <c r="C906">
        <v>63</v>
      </c>
      <c r="D906">
        <f>IF(C906="",SUMIFS(Ave_Age,Pclass_Age,A906,Sex_Age,B906),C906)</f>
        <v>63</v>
      </c>
    </row>
    <row r="907" spans="1:4" x14ac:dyDescent="0.2">
      <c r="A907">
        <v>1</v>
      </c>
      <c r="B907" t="s">
        <v>17</v>
      </c>
      <c r="C907">
        <v>47</v>
      </c>
      <c r="D907">
        <f>IF(C907="",SUMIFS(Ave_Age,Pclass_Age,A907,Sex_Age,B907),C907)</f>
        <v>47</v>
      </c>
    </row>
    <row r="908" spans="1:4" x14ac:dyDescent="0.2">
      <c r="A908">
        <v>2</v>
      </c>
      <c r="B908" t="s">
        <v>17</v>
      </c>
      <c r="C908">
        <v>24</v>
      </c>
      <c r="D908">
        <f>IF(C908="",SUMIFS(Ave_Age,Pclass_Age,A908,Sex_Age,B908),C908)</f>
        <v>24</v>
      </c>
    </row>
    <row r="909" spans="1:4" x14ac:dyDescent="0.2">
      <c r="A909">
        <v>2</v>
      </c>
      <c r="B909" t="s">
        <v>13</v>
      </c>
      <c r="C909">
        <v>35</v>
      </c>
      <c r="D909">
        <f>IF(C909="",SUMIFS(Ave_Age,Pclass_Age,A909,Sex_Age,B909),C909)</f>
        <v>35</v>
      </c>
    </row>
    <row r="910" spans="1:4" x14ac:dyDescent="0.2">
      <c r="A910">
        <v>3</v>
      </c>
      <c r="B910" t="s">
        <v>13</v>
      </c>
      <c r="C910">
        <v>21</v>
      </c>
      <c r="D910">
        <f>IF(C910="",SUMIFS(Ave_Age,Pclass_Age,A910,Sex_Age,B910),C910)</f>
        <v>21</v>
      </c>
    </row>
    <row r="911" spans="1:4" x14ac:dyDescent="0.2">
      <c r="A911">
        <v>3</v>
      </c>
      <c r="B911" t="s">
        <v>17</v>
      </c>
      <c r="C911">
        <v>27</v>
      </c>
      <c r="D911">
        <f>IF(C911="",SUMIFS(Ave_Age,Pclass_Age,A911,Sex_Age,B911),C911)</f>
        <v>27</v>
      </c>
    </row>
    <row r="912" spans="1:4" x14ac:dyDescent="0.2">
      <c r="A912">
        <v>3</v>
      </c>
      <c r="B912" t="s">
        <v>17</v>
      </c>
      <c r="C912">
        <v>45</v>
      </c>
      <c r="D912">
        <f>IF(C912="",SUMIFS(Ave_Age,Pclass_Age,A912,Sex_Age,B912),C912)</f>
        <v>45</v>
      </c>
    </row>
    <row r="913" spans="1:4" x14ac:dyDescent="0.2">
      <c r="A913">
        <v>1</v>
      </c>
      <c r="B913" t="s">
        <v>13</v>
      </c>
      <c r="C913">
        <v>55</v>
      </c>
      <c r="D913">
        <f>IF(C913="",SUMIFS(Ave_Age,Pclass_Age,A913,Sex_Age,B913),C913)</f>
        <v>55</v>
      </c>
    </row>
    <row r="914" spans="1:4" x14ac:dyDescent="0.2">
      <c r="A914">
        <v>3</v>
      </c>
      <c r="B914" t="s">
        <v>13</v>
      </c>
      <c r="C914">
        <v>9</v>
      </c>
      <c r="D914">
        <f>IF(C914="",SUMIFS(Ave_Age,Pclass_Age,A914,Sex_Age,B914),C914)</f>
        <v>9</v>
      </c>
    </row>
    <row r="915" spans="1:4" x14ac:dyDescent="0.2">
      <c r="A915">
        <v>1</v>
      </c>
      <c r="B915" t="s">
        <v>17</v>
      </c>
      <c r="D915">
        <f>IF(C915="",SUMIFS(Ave_Age,Pclass_Age,A915,Sex_Age,B915),C915)</f>
        <v>37.037593984962406</v>
      </c>
    </row>
    <row r="916" spans="1:4" x14ac:dyDescent="0.2">
      <c r="A916">
        <v>1</v>
      </c>
      <c r="B916" t="s">
        <v>13</v>
      </c>
      <c r="C916">
        <v>21</v>
      </c>
      <c r="D916">
        <f>IF(C916="",SUMIFS(Ave_Age,Pclass_Age,A916,Sex_Age,B916),C916)</f>
        <v>21</v>
      </c>
    </row>
    <row r="917" spans="1:4" x14ac:dyDescent="0.2">
      <c r="A917">
        <v>1</v>
      </c>
      <c r="B917" t="s">
        <v>17</v>
      </c>
      <c r="C917">
        <v>48</v>
      </c>
      <c r="D917">
        <f>IF(C917="",SUMIFS(Ave_Age,Pclass_Age,A917,Sex_Age,B917),C917)</f>
        <v>48</v>
      </c>
    </row>
    <row r="918" spans="1:4" x14ac:dyDescent="0.2">
      <c r="A918">
        <v>3</v>
      </c>
      <c r="B918" t="s">
        <v>13</v>
      </c>
      <c r="C918">
        <v>50</v>
      </c>
      <c r="D918">
        <f>IF(C918="",SUMIFS(Ave_Age,Pclass_Age,A918,Sex_Age,B918),C918)</f>
        <v>50</v>
      </c>
    </row>
    <row r="919" spans="1:4" x14ac:dyDescent="0.2">
      <c r="A919">
        <v>1</v>
      </c>
      <c r="B919" t="s">
        <v>17</v>
      </c>
      <c r="C919">
        <v>22</v>
      </c>
      <c r="D919">
        <f>IF(C919="",SUMIFS(Ave_Age,Pclass_Age,A919,Sex_Age,B919),C919)</f>
        <v>22</v>
      </c>
    </row>
    <row r="920" spans="1:4" x14ac:dyDescent="0.2">
      <c r="A920">
        <v>3</v>
      </c>
      <c r="B920" t="s">
        <v>13</v>
      </c>
      <c r="C920">
        <v>22.5</v>
      </c>
      <c r="D920">
        <f>IF(C920="",SUMIFS(Ave_Age,Pclass_Age,A920,Sex_Age,B920),C920)</f>
        <v>22.5</v>
      </c>
    </row>
    <row r="921" spans="1:4" x14ac:dyDescent="0.2">
      <c r="A921">
        <v>1</v>
      </c>
      <c r="B921" t="s">
        <v>13</v>
      </c>
      <c r="C921">
        <v>41</v>
      </c>
      <c r="D921">
        <f>IF(C921="",SUMIFS(Ave_Age,Pclass_Age,A921,Sex_Age,B921),C921)</f>
        <v>41</v>
      </c>
    </row>
    <row r="922" spans="1:4" x14ac:dyDescent="0.2">
      <c r="A922">
        <v>3</v>
      </c>
      <c r="B922" t="s">
        <v>13</v>
      </c>
      <c r="D922">
        <f>IF(C922="",SUMIFS(Ave_Age,Pclass_Age,A922,Sex_Age,B922),C922)</f>
        <v>25.962263610315187</v>
      </c>
    </row>
    <row r="923" spans="1:4" x14ac:dyDescent="0.2">
      <c r="A923">
        <v>2</v>
      </c>
      <c r="B923" t="s">
        <v>13</v>
      </c>
      <c r="C923">
        <v>50</v>
      </c>
      <c r="D923">
        <f>IF(C923="",SUMIFS(Ave_Age,Pclass_Age,A923,Sex_Age,B923),C923)</f>
        <v>50</v>
      </c>
    </row>
    <row r="924" spans="1:4" x14ac:dyDescent="0.2">
      <c r="A924">
        <v>2</v>
      </c>
      <c r="B924" t="s">
        <v>13</v>
      </c>
      <c r="C924">
        <v>24</v>
      </c>
      <c r="D924">
        <f>IF(C924="",SUMIFS(Ave_Age,Pclass_Age,A924,Sex_Age,B924),C924)</f>
        <v>24</v>
      </c>
    </row>
    <row r="925" spans="1:4" x14ac:dyDescent="0.2">
      <c r="A925">
        <v>3</v>
      </c>
      <c r="B925" t="s">
        <v>17</v>
      </c>
      <c r="C925">
        <v>33</v>
      </c>
      <c r="D925">
        <f>IF(C925="",SUMIFS(Ave_Age,Pclass_Age,A925,Sex_Age,B925),C925)</f>
        <v>33</v>
      </c>
    </row>
    <row r="926" spans="1:4" x14ac:dyDescent="0.2">
      <c r="A926">
        <v>3</v>
      </c>
      <c r="B926" t="s">
        <v>17</v>
      </c>
      <c r="D926">
        <f>IF(C926="",SUMIFS(Ave_Age,Pclass_Age,A926,Sex_Age,B926),C926)</f>
        <v>22.185328947368422</v>
      </c>
    </row>
    <row r="927" spans="1:4" x14ac:dyDescent="0.2">
      <c r="A927">
        <v>1</v>
      </c>
      <c r="B927" t="s">
        <v>13</v>
      </c>
      <c r="C927">
        <v>30</v>
      </c>
      <c r="D927">
        <f>IF(C927="",SUMIFS(Ave_Age,Pclass_Age,A927,Sex_Age,B927),C927)</f>
        <v>30</v>
      </c>
    </row>
    <row r="928" spans="1:4" x14ac:dyDescent="0.2">
      <c r="A928">
        <v>3</v>
      </c>
      <c r="B928" t="s">
        <v>13</v>
      </c>
      <c r="C928">
        <v>18.5</v>
      </c>
      <c r="D928">
        <f>IF(C928="",SUMIFS(Ave_Age,Pclass_Age,A928,Sex_Age,B928),C928)</f>
        <v>18.5</v>
      </c>
    </row>
    <row r="929" spans="1:4" x14ac:dyDescent="0.2">
      <c r="A929">
        <v>3</v>
      </c>
      <c r="B929" t="s">
        <v>17</v>
      </c>
      <c r="D929">
        <f>IF(C929="",SUMIFS(Ave_Age,Pclass_Age,A929,Sex_Age,B929),C929)</f>
        <v>22.185328947368422</v>
      </c>
    </row>
    <row r="930" spans="1:4" x14ac:dyDescent="0.2">
      <c r="A930">
        <v>3</v>
      </c>
      <c r="B930" t="s">
        <v>17</v>
      </c>
      <c r="C930">
        <v>21</v>
      </c>
      <c r="D930">
        <f>IF(C930="",SUMIFS(Ave_Age,Pclass_Age,A930,Sex_Age,B930),C930)</f>
        <v>21</v>
      </c>
    </row>
    <row r="931" spans="1:4" x14ac:dyDescent="0.2">
      <c r="A931">
        <v>3</v>
      </c>
      <c r="B931" t="s">
        <v>13</v>
      </c>
      <c r="C931">
        <v>25</v>
      </c>
      <c r="D931">
        <f>IF(C931="",SUMIFS(Ave_Age,Pclass_Age,A931,Sex_Age,B931),C931)</f>
        <v>25</v>
      </c>
    </row>
    <row r="932" spans="1:4" x14ac:dyDescent="0.2">
      <c r="A932">
        <v>3</v>
      </c>
      <c r="B932" t="s">
        <v>13</v>
      </c>
      <c r="D932">
        <f>IF(C932="",SUMIFS(Ave_Age,Pclass_Age,A932,Sex_Age,B932),C932)</f>
        <v>25.962263610315187</v>
      </c>
    </row>
    <row r="933" spans="1:4" x14ac:dyDescent="0.2">
      <c r="A933">
        <v>3</v>
      </c>
      <c r="B933" t="s">
        <v>13</v>
      </c>
      <c r="C933">
        <v>39</v>
      </c>
      <c r="D933">
        <f>IF(C933="",SUMIFS(Ave_Age,Pclass_Age,A933,Sex_Age,B933),C933)</f>
        <v>39</v>
      </c>
    </row>
    <row r="934" spans="1:4" x14ac:dyDescent="0.2">
      <c r="A934">
        <v>1</v>
      </c>
      <c r="B934" t="s">
        <v>13</v>
      </c>
      <c r="D934">
        <f>IF(C934="",SUMIFS(Ave_Age,Pclass_Age,A934,Sex_Age,B934),C934)</f>
        <v>41.029271523178807</v>
      </c>
    </row>
    <row r="935" spans="1:4" x14ac:dyDescent="0.2">
      <c r="A935">
        <v>3</v>
      </c>
      <c r="B935" t="s">
        <v>13</v>
      </c>
      <c r="C935">
        <v>41</v>
      </c>
      <c r="D935">
        <f>IF(C935="",SUMIFS(Ave_Age,Pclass_Age,A935,Sex_Age,B935),C935)</f>
        <v>41</v>
      </c>
    </row>
    <row r="936" spans="1:4" x14ac:dyDescent="0.2">
      <c r="A936">
        <v>2</v>
      </c>
      <c r="B936" t="s">
        <v>17</v>
      </c>
      <c r="C936">
        <v>30</v>
      </c>
      <c r="D936">
        <f>IF(C936="",SUMIFS(Ave_Age,Pclass_Age,A936,Sex_Age,B936),C936)</f>
        <v>30</v>
      </c>
    </row>
    <row r="937" spans="1:4" x14ac:dyDescent="0.2">
      <c r="A937">
        <v>1</v>
      </c>
      <c r="B937" t="s">
        <v>17</v>
      </c>
      <c r="C937">
        <v>45</v>
      </c>
      <c r="D937">
        <f>IF(C937="",SUMIFS(Ave_Age,Pclass_Age,A937,Sex_Age,B937),C937)</f>
        <v>45</v>
      </c>
    </row>
    <row r="938" spans="1:4" x14ac:dyDescent="0.2">
      <c r="A938">
        <v>3</v>
      </c>
      <c r="B938" t="s">
        <v>13</v>
      </c>
      <c r="C938">
        <v>25</v>
      </c>
      <c r="D938">
        <f>IF(C938="",SUMIFS(Ave_Age,Pclass_Age,A938,Sex_Age,B938),C938)</f>
        <v>25</v>
      </c>
    </row>
    <row r="939" spans="1:4" x14ac:dyDescent="0.2">
      <c r="A939">
        <v>1</v>
      </c>
      <c r="B939" t="s">
        <v>13</v>
      </c>
      <c r="C939">
        <v>45</v>
      </c>
      <c r="D939">
        <f>IF(C939="",SUMIFS(Ave_Age,Pclass_Age,A939,Sex_Age,B939),C939)</f>
        <v>45</v>
      </c>
    </row>
    <row r="940" spans="1:4" x14ac:dyDescent="0.2">
      <c r="A940">
        <v>3</v>
      </c>
      <c r="B940" t="s">
        <v>13</v>
      </c>
      <c r="D940">
        <f>IF(C940="",SUMIFS(Ave_Age,Pclass_Age,A940,Sex_Age,B940),C940)</f>
        <v>25.962263610315187</v>
      </c>
    </row>
    <row r="941" spans="1:4" x14ac:dyDescent="0.2">
      <c r="A941">
        <v>1</v>
      </c>
      <c r="B941" t="s">
        <v>17</v>
      </c>
      <c r="C941">
        <v>60</v>
      </c>
      <c r="D941">
        <f>IF(C941="",SUMIFS(Ave_Age,Pclass_Age,A941,Sex_Age,B941),C941)</f>
        <v>60</v>
      </c>
    </row>
    <row r="942" spans="1:4" x14ac:dyDescent="0.2">
      <c r="A942">
        <v>3</v>
      </c>
      <c r="B942" t="s">
        <v>17</v>
      </c>
      <c r="C942">
        <v>36</v>
      </c>
      <c r="D942">
        <f>IF(C942="",SUMIFS(Ave_Age,Pclass_Age,A942,Sex_Age,B942),C942)</f>
        <v>36</v>
      </c>
    </row>
    <row r="943" spans="1:4" x14ac:dyDescent="0.2">
      <c r="A943">
        <v>1</v>
      </c>
      <c r="B943" t="s">
        <v>13</v>
      </c>
      <c r="C943">
        <v>24</v>
      </c>
      <c r="D943">
        <f>IF(C943="",SUMIFS(Ave_Age,Pclass_Age,A943,Sex_Age,B943),C943)</f>
        <v>24</v>
      </c>
    </row>
    <row r="944" spans="1:4" x14ac:dyDescent="0.2">
      <c r="A944">
        <v>2</v>
      </c>
      <c r="B944" t="s">
        <v>13</v>
      </c>
      <c r="C944">
        <v>27</v>
      </c>
      <c r="D944">
        <f>IF(C944="",SUMIFS(Ave_Age,Pclass_Age,A944,Sex_Age,B944),C944)</f>
        <v>27</v>
      </c>
    </row>
    <row r="945" spans="1:4" x14ac:dyDescent="0.2">
      <c r="A945">
        <v>2</v>
      </c>
      <c r="B945" t="s">
        <v>17</v>
      </c>
      <c r="C945">
        <v>20</v>
      </c>
      <c r="D945">
        <f>IF(C945="",SUMIFS(Ave_Age,Pclass_Age,A945,Sex_Age,B945),C945)</f>
        <v>20</v>
      </c>
    </row>
    <row r="946" spans="1:4" x14ac:dyDescent="0.2">
      <c r="A946">
        <v>1</v>
      </c>
      <c r="B946" t="s">
        <v>17</v>
      </c>
      <c r="C946">
        <v>28</v>
      </c>
      <c r="D946">
        <f>IF(C946="",SUMIFS(Ave_Age,Pclass_Age,A946,Sex_Age,B946),C946)</f>
        <v>28</v>
      </c>
    </row>
    <row r="947" spans="1:4" x14ac:dyDescent="0.2">
      <c r="A947">
        <v>2</v>
      </c>
      <c r="B947" t="s">
        <v>13</v>
      </c>
      <c r="D947">
        <f>IF(C947="",SUMIFS(Ave_Age,Pclass_Age,A947,Sex_Age,B947),C947)</f>
        <v>30.815379746835443</v>
      </c>
    </row>
    <row r="948" spans="1:4" x14ac:dyDescent="0.2">
      <c r="A948">
        <v>3</v>
      </c>
      <c r="B948" t="s">
        <v>13</v>
      </c>
      <c r="C948">
        <v>10</v>
      </c>
      <c r="D948">
        <f>IF(C948="",SUMIFS(Ave_Age,Pclass_Age,A948,Sex_Age,B948),C948)</f>
        <v>10</v>
      </c>
    </row>
    <row r="949" spans="1:4" x14ac:dyDescent="0.2">
      <c r="A949">
        <v>3</v>
      </c>
      <c r="B949" t="s">
        <v>13</v>
      </c>
      <c r="C949">
        <v>35</v>
      </c>
      <c r="D949">
        <f>IF(C949="",SUMIFS(Ave_Age,Pclass_Age,A949,Sex_Age,B949),C949)</f>
        <v>35</v>
      </c>
    </row>
    <row r="950" spans="1:4" x14ac:dyDescent="0.2">
      <c r="A950">
        <v>3</v>
      </c>
      <c r="B950" t="s">
        <v>13</v>
      </c>
      <c r="C950">
        <v>25</v>
      </c>
      <c r="D950">
        <f>IF(C950="",SUMIFS(Ave_Age,Pclass_Age,A950,Sex_Age,B950),C950)</f>
        <v>25</v>
      </c>
    </row>
    <row r="951" spans="1:4" x14ac:dyDescent="0.2">
      <c r="A951">
        <v>3</v>
      </c>
      <c r="B951" t="s">
        <v>13</v>
      </c>
      <c r="D951">
        <f>IF(C951="",SUMIFS(Ave_Age,Pclass_Age,A951,Sex_Age,B951),C951)</f>
        <v>25.962263610315187</v>
      </c>
    </row>
    <row r="952" spans="1:4" x14ac:dyDescent="0.2">
      <c r="A952">
        <v>1</v>
      </c>
      <c r="B952" t="s">
        <v>17</v>
      </c>
      <c r="C952">
        <v>36</v>
      </c>
      <c r="D952">
        <f>IF(C952="",SUMIFS(Ave_Age,Pclass_Age,A952,Sex_Age,B952),C952)</f>
        <v>36</v>
      </c>
    </row>
    <row r="953" spans="1:4" x14ac:dyDescent="0.2">
      <c r="A953">
        <v>3</v>
      </c>
      <c r="B953" t="s">
        <v>13</v>
      </c>
      <c r="C953">
        <v>17</v>
      </c>
      <c r="D953">
        <f>IF(C953="",SUMIFS(Ave_Age,Pclass_Age,A953,Sex_Age,B953),C953)</f>
        <v>17</v>
      </c>
    </row>
    <row r="954" spans="1:4" x14ac:dyDescent="0.2">
      <c r="A954">
        <v>2</v>
      </c>
      <c r="B954" t="s">
        <v>13</v>
      </c>
      <c r="C954">
        <v>32</v>
      </c>
      <c r="D954">
        <f>IF(C954="",SUMIFS(Ave_Age,Pclass_Age,A954,Sex_Age,B954),C954)</f>
        <v>32</v>
      </c>
    </row>
    <row r="955" spans="1:4" x14ac:dyDescent="0.2">
      <c r="A955">
        <v>3</v>
      </c>
      <c r="B955" t="s">
        <v>13</v>
      </c>
      <c r="C955">
        <v>18</v>
      </c>
      <c r="D955">
        <f>IF(C955="",SUMIFS(Ave_Age,Pclass_Age,A955,Sex_Age,B955),C955)</f>
        <v>18</v>
      </c>
    </row>
    <row r="956" spans="1:4" x14ac:dyDescent="0.2">
      <c r="A956">
        <v>3</v>
      </c>
      <c r="B956" t="s">
        <v>17</v>
      </c>
      <c r="C956">
        <v>22</v>
      </c>
      <c r="D956">
        <f>IF(C956="",SUMIFS(Ave_Age,Pclass_Age,A956,Sex_Age,B956),C956)</f>
        <v>22</v>
      </c>
    </row>
    <row r="957" spans="1:4" x14ac:dyDescent="0.2">
      <c r="A957">
        <v>1</v>
      </c>
      <c r="B957" t="s">
        <v>13</v>
      </c>
      <c r="C957">
        <v>13</v>
      </c>
      <c r="D957">
        <f>IF(C957="",SUMIFS(Ave_Age,Pclass_Age,A957,Sex_Age,B957),C957)</f>
        <v>13</v>
      </c>
    </row>
    <row r="958" spans="1:4" x14ac:dyDescent="0.2">
      <c r="A958">
        <v>2</v>
      </c>
      <c r="B958" t="s">
        <v>17</v>
      </c>
      <c r="D958">
        <f>IF(C958="",SUMIFS(Ave_Age,Pclass_Age,A958,Sex_Age,B958),C958)</f>
        <v>27.499223300970876</v>
      </c>
    </row>
    <row r="959" spans="1:4" x14ac:dyDescent="0.2">
      <c r="A959">
        <v>3</v>
      </c>
      <c r="B959" t="s">
        <v>17</v>
      </c>
      <c r="C959">
        <v>18</v>
      </c>
      <c r="D959">
        <f>IF(C959="",SUMIFS(Ave_Age,Pclass_Age,A959,Sex_Age,B959),C959)</f>
        <v>18</v>
      </c>
    </row>
    <row r="960" spans="1:4" x14ac:dyDescent="0.2">
      <c r="A960">
        <v>1</v>
      </c>
      <c r="B960" t="s">
        <v>13</v>
      </c>
      <c r="C960">
        <v>47</v>
      </c>
      <c r="D960">
        <f>IF(C960="",SUMIFS(Ave_Age,Pclass_Age,A960,Sex_Age,B960),C960)</f>
        <v>47</v>
      </c>
    </row>
    <row r="961" spans="1:4" x14ac:dyDescent="0.2">
      <c r="A961">
        <v>1</v>
      </c>
      <c r="B961" t="s">
        <v>13</v>
      </c>
      <c r="C961">
        <v>31</v>
      </c>
      <c r="D961">
        <f>IF(C961="",SUMIFS(Ave_Age,Pclass_Age,A961,Sex_Age,B961),C961)</f>
        <v>31</v>
      </c>
    </row>
    <row r="962" spans="1:4" x14ac:dyDescent="0.2">
      <c r="A962">
        <v>1</v>
      </c>
      <c r="B962" t="s">
        <v>17</v>
      </c>
      <c r="C962">
        <v>60</v>
      </c>
      <c r="D962">
        <f>IF(C962="",SUMIFS(Ave_Age,Pclass_Age,A962,Sex_Age,B962),C962)</f>
        <v>60</v>
      </c>
    </row>
    <row r="963" spans="1:4" x14ac:dyDescent="0.2">
      <c r="A963">
        <v>3</v>
      </c>
      <c r="B963" t="s">
        <v>17</v>
      </c>
      <c r="C963">
        <v>24</v>
      </c>
      <c r="D963">
        <f>IF(C963="",SUMIFS(Ave_Age,Pclass_Age,A963,Sex_Age,B963),C963)</f>
        <v>24</v>
      </c>
    </row>
    <row r="964" spans="1:4" x14ac:dyDescent="0.2">
      <c r="A964">
        <v>3</v>
      </c>
      <c r="B964" t="s">
        <v>13</v>
      </c>
      <c r="C964">
        <v>21</v>
      </c>
      <c r="D964">
        <f>IF(C964="",SUMIFS(Ave_Age,Pclass_Age,A964,Sex_Age,B964),C964)</f>
        <v>21</v>
      </c>
    </row>
    <row r="965" spans="1:4" x14ac:dyDescent="0.2">
      <c r="A965">
        <v>3</v>
      </c>
      <c r="B965" t="s">
        <v>17</v>
      </c>
      <c r="C965">
        <v>29</v>
      </c>
      <c r="D965">
        <f>IF(C965="",SUMIFS(Ave_Age,Pclass_Age,A965,Sex_Age,B965),C965)</f>
        <v>29</v>
      </c>
    </row>
    <row r="966" spans="1:4" x14ac:dyDescent="0.2">
      <c r="A966">
        <v>1</v>
      </c>
      <c r="B966" t="s">
        <v>13</v>
      </c>
      <c r="C966">
        <v>28.5</v>
      </c>
      <c r="D966">
        <f>IF(C966="",SUMIFS(Ave_Age,Pclass_Age,A966,Sex_Age,B966),C966)</f>
        <v>28.5</v>
      </c>
    </row>
    <row r="967" spans="1:4" x14ac:dyDescent="0.2">
      <c r="A967">
        <v>1</v>
      </c>
      <c r="B967" t="s">
        <v>17</v>
      </c>
      <c r="C967">
        <v>35</v>
      </c>
      <c r="D967">
        <f>IF(C967="",SUMIFS(Ave_Age,Pclass_Age,A967,Sex_Age,B967),C967)</f>
        <v>35</v>
      </c>
    </row>
    <row r="968" spans="1:4" x14ac:dyDescent="0.2">
      <c r="A968">
        <v>1</v>
      </c>
      <c r="B968" t="s">
        <v>13</v>
      </c>
      <c r="C968">
        <v>32.5</v>
      </c>
      <c r="D968">
        <f>IF(C968="",SUMIFS(Ave_Age,Pclass_Age,A968,Sex_Age,B968),C968)</f>
        <v>32.5</v>
      </c>
    </row>
    <row r="969" spans="1:4" x14ac:dyDescent="0.2">
      <c r="A969">
        <v>3</v>
      </c>
      <c r="B969" t="s">
        <v>13</v>
      </c>
      <c r="D969">
        <f>IF(C969="",SUMIFS(Ave_Age,Pclass_Age,A969,Sex_Age,B969),C969)</f>
        <v>25.962263610315187</v>
      </c>
    </row>
    <row r="970" spans="1:4" x14ac:dyDescent="0.2">
      <c r="A970">
        <v>1</v>
      </c>
      <c r="B970" t="s">
        <v>17</v>
      </c>
      <c r="C970">
        <v>55</v>
      </c>
      <c r="D970">
        <f>IF(C970="",SUMIFS(Ave_Age,Pclass_Age,A970,Sex_Age,B970),C970)</f>
        <v>55</v>
      </c>
    </row>
    <row r="971" spans="1:4" x14ac:dyDescent="0.2">
      <c r="A971">
        <v>2</v>
      </c>
      <c r="B971" t="s">
        <v>13</v>
      </c>
      <c r="C971">
        <v>30</v>
      </c>
      <c r="D971">
        <f>IF(C971="",SUMIFS(Ave_Age,Pclass_Age,A971,Sex_Age,B971),C971)</f>
        <v>30</v>
      </c>
    </row>
    <row r="972" spans="1:4" x14ac:dyDescent="0.2">
      <c r="A972">
        <v>3</v>
      </c>
      <c r="B972" t="s">
        <v>17</v>
      </c>
      <c r="C972">
        <v>24</v>
      </c>
      <c r="D972">
        <f>IF(C972="",SUMIFS(Ave_Age,Pclass_Age,A972,Sex_Age,B972),C972)</f>
        <v>24</v>
      </c>
    </row>
    <row r="973" spans="1:4" x14ac:dyDescent="0.2">
      <c r="A973">
        <v>3</v>
      </c>
      <c r="B973" t="s">
        <v>13</v>
      </c>
      <c r="C973">
        <v>6</v>
      </c>
      <c r="D973">
        <f>IF(C973="",SUMIFS(Ave_Age,Pclass_Age,A973,Sex_Age,B973),C973)</f>
        <v>6</v>
      </c>
    </row>
    <row r="974" spans="1:4" x14ac:dyDescent="0.2">
      <c r="A974">
        <v>1</v>
      </c>
      <c r="B974" t="s">
        <v>13</v>
      </c>
      <c r="C974">
        <v>67</v>
      </c>
      <c r="D974">
        <f>IF(C974="",SUMIFS(Ave_Age,Pclass_Age,A974,Sex_Age,B974),C974)</f>
        <v>67</v>
      </c>
    </row>
    <row r="975" spans="1:4" x14ac:dyDescent="0.2">
      <c r="A975">
        <v>1</v>
      </c>
      <c r="B975" t="s">
        <v>13</v>
      </c>
      <c r="C975">
        <v>49</v>
      </c>
      <c r="D975">
        <f>IF(C975="",SUMIFS(Ave_Age,Pclass_Age,A975,Sex_Age,B975),C975)</f>
        <v>49</v>
      </c>
    </row>
    <row r="976" spans="1:4" x14ac:dyDescent="0.2">
      <c r="A976">
        <v>3</v>
      </c>
      <c r="B976" t="s">
        <v>13</v>
      </c>
      <c r="D976">
        <f>IF(C976="",SUMIFS(Ave_Age,Pclass_Age,A976,Sex_Age,B976),C976)</f>
        <v>25.962263610315187</v>
      </c>
    </row>
    <row r="977" spans="1:4" x14ac:dyDescent="0.2">
      <c r="A977">
        <v>2</v>
      </c>
      <c r="B977" t="s">
        <v>13</v>
      </c>
      <c r="D977">
        <f>IF(C977="",SUMIFS(Ave_Age,Pclass_Age,A977,Sex_Age,B977),C977)</f>
        <v>30.815379746835443</v>
      </c>
    </row>
    <row r="978" spans="1:4" x14ac:dyDescent="0.2">
      <c r="A978">
        <v>3</v>
      </c>
      <c r="B978" t="s">
        <v>13</v>
      </c>
      <c r="D978">
        <f>IF(C978="",SUMIFS(Ave_Age,Pclass_Age,A978,Sex_Age,B978),C978)</f>
        <v>25.962263610315187</v>
      </c>
    </row>
    <row r="979" spans="1:4" x14ac:dyDescent="0.2">
      <c r="A979">
        <v>3</v>
      </c>
      <c r="B979" t="s">
        <v>17</v>
      </c>
      <c r="C979">
        <v>27</v>
      </c>
      <c r="D979">
        <f>IF(C979="",SUMIFS(Ave_Age,Pclass_Age,A979,Sex_Age,B979),C979)</f>
        <v>27</v>
      </c>
    </row>
    <row r="980" spans="1:4" x14ac:dyDescent="0.2">
      <c r="A980">
        <v>3</v>
      </c>
      <c r="B980" t="s">
        <v>17</v>
      </c>
      <c r="C980">
        <v>18</v>
      </c>
      <c r="D980">
        <f>IF(C980="",SUMIFS(Ave_Age,Pclass_Age,A980,Sex_Age,B980),C980)</f>
        <v>18</v>
      </c>
    </row>
    <row r="981" spans="1:4" x14ac:dyDescent="0.2">
      <c r="A981">
        <v>3</v>
      </c>
      <c r="B981" t="s">
        <v>17</v>
      </c>
      <c r="D981">
        <f>IF(C981="",SUMIFS(Ave_Age,Pclass_Age,A981,Sex_Age,B981),C981)</f>
        <v>22.185328947368422</v>
      </c>
    </row>
    <row r="982" spans="1:4" x14ac:dyDescent="0.2">
      <c r="A982">
        <v>2</v>
      </c>
      <c r="B982" t="s">
        <v>13</v>
      </c>
      <c r="C982">
        <v>2</v>
      </c>
      <c r="D982">
        <f>IF(C982="",SUMIFS(Ave_Age,Pclass_Age,A982,Sex_Age,B982),C982)</f>
        <v>2</v>
      </c>
    </row>
    <row r="983" spans="1:4" x14ac:dyDescent="0.2">
      <c r="A983">
        <v>3</v>
      </c>
      <c r="B983" t="s">
        <v>17</v>
      </c>
      <c r="C983">
        <v>22</v>
      </c>
      <c r="D983">
        <f>IF(C983="",SUMIFS(Ave_Age,Pclass_Age,A983,Sex_Age,B983),C983)</f>
        <v>22</v>
      </c>
    </row>
    <row r="984" spans="1:4" x14ac:dyDescent="0.2">
      <c r="A984">
        <v>3</v>
      </c>
      <c r="B984" t="s">
        <v>13</v>
      </c>
      <c r="D984">
        <f>IF(C984="",SUMIFS(Ave_Age,Pclass_Age,A984,Sex_Age,B984),C984)</f>
        <v>25.962263610315187</v>
      </c>
    </row>
    <row r="985" spans="1:4" x14ac:dyDescent="0.2">
      <c r="A985">
        <v>1</v>
      </c>
      <c r="B985" t="s">
        <v>17</v>
      </c>
      <c r="C985">
        <v>27</v>
      </c>
      <c r="D985">
        <f>IF(C985="",SUMIFS(Ave_Age,Pclass_Age,A985,Sex_Age,B985),C985)</f>
        <v>27</v>
      </c>
    </row>
    <row r="986" spans="1:4" x14ac:dyDescent="0.2">
      <c r="A986">
        <v>3</v>
      </c>
      <c r="B986" t="s">
        <v>13</v>
      </c>
      <c r="D986">
        <f>IF(C986="",SUMIFS(Ave_Age,Pclass_Age,A986,Sex_Age,B986),C986)</f>
        <v>25.962263610315187</v>
      </c>
    </row>
    <row r="987" spans="1:4" x14ac:dyDescent="0.2">
      <c r="A987">
        <v>1</v>
      </c>
      <c r="B987" t="s">
        <v>13</v>
      </c>
      <c r="C987">
        <v>25</v>
      </c>
      <c r="D987">
        <f>IF(C987="",SUMIFS(Ave_Age,Pclass_Age,A987,Sex_Age,B987),C987)</f>
        <v>25</v>
      </c>
    </row>
    <row r="988" spans="1:4" x14ac:dyDescent="0.2">
      <c r="A988">
        <v>3</v>
      </c>
      <c r="B988" t="s">
        <v>13</v>
      </c>
      <c r="C988">
        <v>25</v>
      </c>
      <c r="D988">
        <f>IF(C988="",SUMIFS(Ave_Age,Pclass_Age,A988,Sex_Age,B988),C988)</f>
        <v>25</v>
      </c>
    </row>
    <row r="989" spans="1:4" x14ac:dyDescent="0.2">
      <c r="A989">
        <v>1</v>
      </c>
      <c r="B989" t="s">
        <v>17</v>
      </c>
      <c r="C989">
        <v>76</v>
      </c>
      <c r="D989">
        <f>IF(C989="",SUMIFS(Ave_Age,Pclass_Age,A989,Sex_Age,B989),C989)</f>
        <v>76</v>
      </c>
    </row>
    <row r="990" spans="1:4" x14ac:dyDescent="0.2">
      <c r="A990">
        <v>3</v>
      </c>
      <c r="B990" t="s">
        <v>13</v>
      </c>
      <c r="C990">
        <v>29</v>
      </c>
      <c r="D990">
        <f>IF(C990="",SUMIFS(Ave_Age,Pclass_Age,A990,Sex_Age,B990),C990)</f>
        <v>29</v>
      </c>
    </row>
    <row r="991" spans="1:4" x14ac:dyDescent="0.2">
      <c r="A991">
        <v>3</v>
      </c>
      <c r="B991" t="s">
        <v>17</v>
      </c>
      <c r="C991">
        <v>20</v>
      </c>
      <c r="D991">
        <f>IF(C991="",SUMIFS(Ave_Age,Pclass_Age,A991,Sex_Age,B991),C991)</f>
        <v>20</v>
      </c>
    </row>
    <row r="992" spans="1:4" x14ac:dyDescent="0.2">
      <c r="A992">
        <v>3</v>
      </c>
      <c r="B992" t="s">
        <v>13</v>
      </c>
      <c r="C992">
        <v>33</v>
      </c>
      <c r="D992">
        <f>IF(C992="",SUMIFS(Ave_Age,Pclass_Age,A992,Sex_Age,B992),C992)</f>
        <v>33</v>
      </c>
    </row>
    <row r="993" spans="1:4" x14ac:dyDescent="0.2">
      <c r="A993">
        <v>1</v>
      </c>
      <c r="B993" t="s">
        <v>17</v>
      </c>
      <c r="C993">
        <v>43</v>
      </c>
      <c r="D993">
        <f>IF(C993="",SUMIFS(Ave_Age,Pclass_Age,A993,Sex_Age,B993),C993)</f>
        <v>43</v>
      </c>
    </row>
    <row r="994" spans="1:4" x14ac:dyDescent="0.2">
      <c r="A994">
        <v>2</v>
      </c>
      <c r="B994" t="s">
        <v>13</v>
      </c>
      <c r="C994">
        <v>27</v>
      </c>
      <c r="D994">
        <f>IF(C994="",SUMIFS(Ave_Age,Pclass_Age,A994,Sex_Age,B994),C994)</f>
        <v>27</v>
      </c>
    </row>
    <row r="995" spans="1:4" x14ac:dyDescent="0.2">
      <c r="A995">
        <v>3</v>
      </c>
      <c r="B995" t="s">
        <v>13</v>
      </c>
      <c r="D995">
        <f>IF(C995="",SUMIFS(Ave_Age,Pclass_Age,A995,Sex_Age,B995),C995)</f>
        <v>25.962263610315187</v>
      </c>
    </row>
    <row r="996" spans="1:4" x14ac:dyDescent="0.2">
      <c r="A996">
        <v>3</v>
      </c>
      <c r="B996" t="s">
        <v>13</v>
      </c>
      <c r="C996">
        <v>26</v>
      </c>
      <c r="D996">
        <f>IF(C996="",SUMIFS(Ave_Age,Pclass_Age,A996,Sex_Age,B996),C996)</f>
        <v>26</v>
      </c>
    </row>
    <row r="997" spans="1:4" x14ac:dyDescent="0.2">
      <c r="A997">
        <v>3</v>
      </c>
      <c r="B997" t="s">
        <v>17</v>
      </c>
      <c r="C997">
        <v>16</v>
      </c>
      <c r="D997">
        <f>IF(C997="",SUMIFS(Ave_Age,Pclass_Age,A997,Sex_Age,B997),C997)</f>
        <v>16</v>
      </c>
    </row>
    <row r="998" spans="1:4" x14ac:dyDescent="0.2">
      <c r="A998">
        <v>3</v>
      </c>
      <c r="B998" t="s">
        <v>13</v>
      </c>
      <c r="C998">
        <v>28</v>
      </c>
      <c r="D998">
        <f>IF(C998="",SUMIFS(Ave_Age,Pclass_Age,A998,Sex_Age,B998),C998)</f>
        <v>28</v>
      </c>
    </row>
    <row r="999" spans="1:4" x14ac:dyDescent="0.2">
      <c r="A999">
        <v>3</v>
      </c>
      <c r="B999" t="s">
        <v>13</v>
      </c>
      <c r="C999">
        <v>21</v>
      </c>
      <c r="D999">
        <f>IF(C999="",SUMIFS(Ave_Age,Pclass_Age,A999,Sex_Age,B999),C999)</f>
        <v>21</v>
      </c>
    </row>
    <row r="1000" spans="1:4" x14ac:dyDescent="0.2">
      <c r="A1000">
        <v>3</v>
      </c>
      <c r="B1000" t="s">
        <v>13</v>
      </c>
      <c r="D1000">
        <f>IF(C1000="",SUMIFS(Ave_Age,Pclass_Age,A1000,Sex_Age,B1000),C1000)</f>
        <v>25.962263610315187</v>
      </c>
    </row>
    <row r="1001" spans="1:4" x14ac:dyDescent="0.2">
      <c r="A1001">
        <v>3</v>
      </c>
      <c r="B1001" t="s">
        <v>13</v>
      </c>
      <c r="D1001">
        <f>IF(C1001="",SUMIFS(Ave_Age,Pclass_Age,A1001,Sex_Age,B1001),C1001)</f>
        <v>25.962263610315187</v>
      </c>
    </row>
    <row r="1002" spans="1:4" x14ac:dyDescent="0.2">
      <c r="A1002">
        <v>2</v>
      </c>
      <c r="B1002" t="s">
        <v>13</v>
      </c>
      <c r="C1002">
        <v>18.5</v>
      </c>
      <c r="D1002">
        <f>IF(C1002="",SUMIFS(Ave_Age,Pclass_Age,A1002,Sex_Age,B1002),C1002)</f>
        <v>18.5</v>
      </c>
    </row>
    <row r="1003" spans="1:4" x14ac:dyDescent="0.2">
      <c r="A1003">
        <v>2</v>
      </c>
      <c r="B1003" t="s">
        <v>13</v>
      </c>
      <c r="C1003">
        <v>41</v>
      </c>
      <c r="D1003">
        <f>IF(C1003="",SUMIFS(Ave_Age,Pclass_Age,A1003,Sex_Age,B1003),C1003)</f>
        <v>41</v>
      </c>
    </row>
    <row r="1004" spans="1:4" x14ac:dyDescent="0.2">
      <c r="A1004">
        <v>3</v>
      </c>
      <c r="B1004" t="s">
        <v>17</v>
      </c>
      <c r="D1004">
        <f>IF(C1004="",SUMIFS(Ave_Age,Pclass_Age,A1004,Sex_Age,B1004),C1004)</f>
        <v>22.185328947368422</v>
      </c>
    </row>
    <row r="1005" spans="1:4" x14ac:dyDescent="0.2">
      <c r="A1005">
        <v>1</v>
      </c>
      <c r="B1005" t="s">
        <v>17</v>
      </c>
      <c r="C1005">
        <v>36</v>
      </c>
      <c r="D1005">
        <f>IF(C1005="",SUMIFS(Ave_Age,Pclass_Age,A1005,Sex_Age,B1005),C1005)</f>
        <v>36</v>
      </c>
    </row>
    <row r="1006" spans="1:4" x14ac:dyDescent="0.2">
      <c r="A1006">
        <v>3</v>
      </c>
      <c r="B1006" t="s">
        <v>17</v>
      </c>
      <c r="C1006">
        <v>18.5</v>
      </c>
      <c r="D1006">
        <f>IF(C1006="",SUMIFS(Ave_Age,Pclass_Age,A1006,Sex_Age,B1006),C1006)</f>
        <v>18.5</v>
      </c>
    </row>
    <row r="1007" spans="1:4" x14ac:dyDescent="0.2">
      <c r="A1007">
        <v>1</v>
      </c>
      <c r="B1007" t="s">
        <v>17</v>
      </c>
      <c r="C1007">
        <v>63</v>
      </c>
      <c r="D1007">
        <f>IF(C1007="",SUMIFS(Ave_Age,Pclass_Age,A1007,Sex_Age,B1007),C1007)</f>
        <v>63</v>
      </c>
    </row>
    <row r="1008" spans="1:4" x14ac:dyDescent="0.2">
      <c r="A1008">
        <v>3</v>
      </c>
      <c r="B1008" t="s">
        <v>13</v>
      </c>
      <c r="C1008">
        <v>18</v>
      </c>
      <c r="D1008">
        <f>IF(C1008="",SUMIFS(Ave_Age,Pclass_Age,A1008,Sex_Age,B1008),C1008)</f>
        <v>18</v>
      </c>
    </row>
    <row r="1009" spans="1:4" x14ac:dyDescent="0.2">
      <c r="A1009">
        <v>3</v>
      </c>
      <c r="B1009" t="s">
        <v>13</v>
      </c>
      <c r="D1009">
        <f>IF(C1009="",SUMIFS(Ave_Age,Pclass_Age,A1009,Sex_Age,B1009),C1009)</f>
        <v>25.962263610315187</v>
      </c>
    </row>
    <row r="1010" spans="1:4" x14ac:dyDescent="0.2">
      <c r="A1010">
        <v>3</v>
      </c>
      <c r="B1010" t="s">
        <v>17</v>
      </c>
      <c r="C1010">
        <v>1</v>
      </c>
      <c r="D1010">
        <f>IF(C1010="",SUMIFS(Ave_Age,Pclass_Age,A1010,Sex_Age,B1010),C1010)</f>
        <v>1</v>
      </c>
    </row>
    <row r="1011" spans="1:4" x14ac:dyDescent="0.2">
      <c r="A1011">
        <v>1</v>
      </c>
      <c r="B1011" t="s">
        <v>13</v>
      </c>
      <c r="C1011">
        <v>36</v>
      </c>
      <c r="D1011">
        <f>IF(C1011="",SUMIFS(Ave_Age,Pclass_Age,A1011,Sex_Age,B1011),C1011)</f>
        <v>36</v>
      </c>
    </row>
    <row r="1012" spans="1:4" x14ac:dyDescent="0.2">
      <c r="A1012">
        <v>2</v>
      </c>
      <c r="B1012" t="s">
        <v>17</v>
      </c>
      <c r="C1012">
        <v>29</v>
      </c>
      <c r="D1012">
        <f>IF(C1012="",SUMIFS(Ave_Age,Pclass_Age,A1012,Sex_Age,B1012),C1012)</f>
        <v>29</v>
      </c>
    </row>
    <row r="1013" spans="1:4" x14ac:dyDescent="0.2">
      <c r="A1013">
        <v>2</v>
      </c>
      <c r="B1013" t="s">
        <v>17</v>
      </c>
      <c r="C1013">
        <v>12</v>
      </c>
      <c r="D1013">
        <f>IF(C1013="",SUMIFS(Ave_Age,Pclass_Age,A1013,Sex_Age,B1013),C1013)</f>
        <v>12</v>
      </c>
    </row>
    <row r="1014" spans="1:4" x14ac:dyDescent="0.2">
      <c r="A1014">
        <v>3</v>
      </c>
      <c r="B1014" t="s">
        <v>13</v>
      </c>
      <c r="D1014">
        <f>IF(C1014="",SUMIFS(Ave_Age,Pclass_Age,A1014,Sex_Age,B1014),C1014)</f>
        <v>25.962263610315187</v>
      </c>
    </row>
    <row r="1015" spans="1:4" x14ac:dyDescent="0.2">
      <c r="A1015">
        <v>1</v>
      </c>
      <c r="B1015" t="s">
        <v>17</v>
      </c>
      <c r="C1015">
        <v>35</v>
      </c>
      <c r="D1015">
        <f>IF(C1015="",SUMIFS(Ave_Age,Pclass_Age,A1015,Sex_Age,B1015),C1015)</f>
        <v>35</v>
      </c>
    </row>
    <row r="1016" spans="1:4" x14ac:dyDescent="0.2">
      <c r="A1016">
        <v>3</v>
      </c>
      <c r="B1016" t="s">
        <v>13</v>
      </c>
      <c r="C1016">
        <v>28</v>
      </c>
      <c r="D1016">
        <f>IF(C1016="",SUMIFS(Ave_Age,Pclass_Age,A1016,Sex_Age,B1016),C1016)</f>
        <v>28</v>
      </c>
    </row>
    <row r="1017" spans="1:4" x14ac:dyDescent="0.2">
      <c r="A1017">
        <v>3</v>
      </c>
      <c r="B1017" t="s">
        <v>13</v>
      </c>
      <c r="D1017">
        <f>IF(C1017="",SUMIFS(Ave_Age,Pclass_Age,A1017,Sex_Age,B1017),C1017)</f>
        <v>25.962263610315187</v>
      </c>
    </row>
    <row r="1018" spans="1:4" x14ac:dyDescent="0.2">
      <c r="A1018">
        <v>3</v>
      </c>
      <c r="B1018" t="s">
        <v>17</v>
      </c>
      <c r="C1018">
        <v>17</v>
      </c>
      <c r="D1018">
        <f>IF(C1018="",SUMIFS(Ave_Age,Pclass_Age,A1018,Sex_Age,B1018),C1018)</f>
        <v>17</v>
      </c>
    </row>
    <row r="1019" spans="1:4" x14ac:dyDescent="0.2">
      <c r="A1019">
        <v>3</v>
      </c>
      <c r="B1019" t="s">
        <v>13</v>
      </c>
      <c r="C1019">
        <v>22</v>
      </c>
      <c r="D1019">
        <f>IF(C1019="",SUMIFS(Ave_Age,Pclass_Age,A1019,Sex_Age,B1019),C1019)</f>
        <v>22</v>
      </c>
    </row>
    <row r="1020" spans="1:4" x14ac:dyDescent="0.2">
      <c r="A1020">
        <v>3</v>
      </c>
      <c r="B1020" t="s">
        <v>17</v>
      </c>
      <c r="D1020">
        <f>IF(C1020="",SUMIFS(Ave_Age,Pclass_Age,A1020,Sex_Age,B1020),C1020)</f>
        <v>22.185328947368422</v>
      </c>
    </row>
    <row r="1021" spans="1:4" x14ac:dyDescent="0.2">
      <c r="A1021">
        <v>2</v>
      </c>
      <c r="B1021" t="s">
        <v>13</v>
      </c>
      <c r="C1021">
        <v>42</v>
      </c>
      <c r="D1021">
        <f>IF(C1021="",SUMIFS(Ave_Age,Pclass_Age,A1021,Sex_Age,B1021),C1021)</f>
        <v>42</v>
      </c>
    </row>
    <row r="1022" spans="1:4" x14ac:dyDescent="0.2">
      <c r="A1022">
        <v>3</v>
      </c>
      <c r="B1022" t="s">
        <v>13</v>
      </c>
      <c r="C1022">
        <v>24</v>
      </c>
      <c r="D1022">
        <f>IF(C1022="",SUMIFS(Ave_Age,Pclass_Age,A1022,Sex_Age,B1022),C1022)</f>
        <v>24</v>
      </c>
    </row>
    <row r="1023" spans="1:4" x14ac:dyDescent="0.2">
      <c r="A1023">
        <v>3</v>
      </c>
      <c r="B1023" t="s">
        <v>13</v>
      </c>
      <c r="C1023">
        <v>32</v>
      </c>
      <c r="D1023">
        <f>IF(C1023="",SUMIFS(Ave_Age,Pclass_Age,A1023,Sex_Age,B1023),C1023)</f>
        <v>32</v>
      </c>
    </row>
    <row r="1024" spans="1:4" x14ac:dyDescent="0.2">
      <c r="A1024">
        <v>1</v>
      </c>
      <c r="B1024" t="s">
        <v>13</v>
      </c>
      <c r="C1024">
        <v>53</v>
      </c>
      <c r="D1024">
        <f>IF(C1024="",SUMIFS(Ave_Age,Pclass_Age,A1024,Sex_Age,B1024),C1024)</f>
        <v>53</v>
      </c>
    </row>
    <row r="1025" spans="1:4" x14ac:dyDescent="0.2">
      <c r="A1025">
        <v>3</v>
      </c>
      <c r="B1025" t="s">
        <v>17</v>
      </c>
      <c r="D1025">
        <f>IF(C1025="",SUMIFS(Ave_Age,Pclass_Age,A1025,Sex_Age,B1025),C1025)</f>
        <v>22.185328947368422</v>
      </c>
    </row>
    <row r="1026" spans="1:4" x14ac:dyDescent="0.2">
      <c r="A1026">
        <v>3</v>
      </c>
      <c r="B1026" t="s">
        <v>13</v>
      </c>
      <c r="D1026">
        <f>IF(C1026="",SUMIFS(Ave_Age,Pclass_Age,A1026,Sex_Age,B1026),C1026)</f>
        <v>25.962263610315187</v>
      </c>
    </row>
    <row r="1027" spans="1:4" x14ac:dyDescent="0.2">
      <c r="A1027">
        <v>3</v>
      </c>
      <c r="B1027" t="s">
        <v>13</v>
      </c>
      <c r="C1027">
        <v>43</v>
      </c>
      <c r="D1027">
        <f>IF(C1027="",SUMIFS(Ave_Age,Pclass_Age,A1027,Sex_Age,B1027),C1027)</f>
        <v>43</v>
      </c>
    </row>
    <row r="1028" spans="1:4" x14ac:dyDescent="0.2">
      <c r="A1028">
        <v>3</v>
      </c>
      <c r="B1028" t="s">
        <v>13</v>
      </c>
      <c r="C1028">
        <v>24</v>
      </c>
      <c r="D1028">
        <f>IF(C1028="",SUMIFS(Ave_Age,Pclass_Age,A1028,Sex_Age,B1028),C1028)</f>
        <v>24</v>
      </c>
    </row>
    <row r="1029" spans="1:4" x14ac:dyDescent="0.2">
      <c r="A1029">
        <v>3</v>
      </c>
      <c r="B1029" t="s">
        <v>13</v>
      </c>
      <c r="C1029">
        <v>26.5</v>
      </c>
      <c r="D1029">
        <f>IF(C1029="",SUMIFS(Ave_Age,Pclass_Age,A1029,Sex_Age,B1029),C1029)</f>
        <v>26.5</v>
      </c>
    </row>
    <row r="1030" spans="1:4" x14ac:dyDescent="0.2">
      <c r="A1030">
        <v>2</v>
      </c>
      <c r="B1030" t="s">
        <v>13</v>
      </c>
      <c r="C1030">
        <v>26</v>
      </c>
      <c r="D1030">
        <f>IF(C1030="",SUMIFS(Ave_Age,Pclass_Age,A1030,Sex_Age,B1030),C1030)</f>
        <v>26</v>
      </c>
    </row>
    <row r="1031" spans="1:4" x14ac:dyDescent="0.2">
      <c r="A1031">
        <v>3</v>
      </c>
      <c r="B1031" t="s">
        <v>17</v>
      </c>
      <c r="C1031">
        <v>23</v>
      </c>
      <c r="D1031">
        <f>IF(C1031="",SUMIFS(Ave_Age,Pclass_Age,A1031,Sex_Age,B1031),C1031)</f>
        <v>23</v>
      </c>
    </row>
    <row r="1032" spans="1:4" x14ac:dyDescent="0.2">
      <c r="A1032">
        <v>3</v>
      </c>
      <c r="B1032" t="s">
        <v>13</v>
      </c>
      <c r="C1032">
        <v>40</v>
      </c>
      <c r="D1032">
        <f>IF(C1032="",SUMIFS(Ave_Age,Pclass_Age,A1032,Sex_Age,B1032),C1032)</f>
        <v>40</v>
      </c>
    </row>
    <row r="1033" spans="1:4" x14ac:dyDescent="0.2">
      <c r="A1033">
        <v>3</v>
      </c>
      <c r="B1033" t="s">
        <v>17</v>
      </c>
      <c r="C1033">
        <v>10</v>
      </c>
      <c r="D1033">
        <f>IF(C1033="",SUMIFS(Ave_Age,Pclass_Age,A1033,Sex_Age,B1033),C1033)</f>
        <v>10</v>
      </c>
    </row>
    <row r="1034" spans="1:4" x14ac:dyDescent="0.2">
      <c r="A1034">
        <v>1</v>
      </c>
      <c r="B1034" t="s">
        <v>17</v>
      </c>
      <c r="C1034">
        <v>33</v>
      </c>
      <c r="D1034">
        <f>IF(C1034="",SUMIFS(Ave_Age,Pclass_Age,A1034,Sex_Age,B1034),C1034)</f>
        <v>33</v>
      </c>
    </row>
    <row r="1035" spans="1:4" x14ac:dyDescent="0.2">
      <c r="A1035">
        <v>1</v>
      </c>
      <c r="B1035" t="s">
        <v>13</v>
      </c>
      <c r="C1035">
        <v>61</v>
      </c>
      <c r="D1035">
        <f>IF(C1035="",SUMIFS(Ave_Age,Pclass_Age,A1035,Sex_Age,B1035),C1035)</f>
        <v>61</v>
      </c>
    </row>
    <row r="1036" spans="1:4" x14ac:dyDescent="0.2">
      <c r="A1036">
        <v>2</v>
      </c>
      <c r="B1036" t="s">
        <v>13</v>
      </c>
      <c r="C1036">
        <v>28</v>
      </c>
      <c r="D1036">
        <f>IF(C1036="",SUMIFS(Ave_Age,Pclass_Age,A1036,Sex_Age,B1036),C1036)</f>
        <v>28</v>
      </c>
    </row>
    <row r="1037" spans="1:4" x14ac:dyDescent="0.2">
      <c r="A1037">
        <v>1</v>
      </c>
      <c r="B1037" t="s">
        <v>13</v>
      </c>
      <c r="C1037">
        <v>42</v>
      </c>
      <c r="D1037">
        <f>IF(C1037="",SUMIFS(Ave_Age,Pclass_Age,A1037,Sex_Age,B1037),C1037)</f>
        <v>42</v>
      </c>
    </row>
    <row r="1038" spans="1:4" x14ac:dyDescent="0.2">
      <c r="A1038">
        <v>3</v>
      </c>
      <c r="B1038" t="s">
        <v>13</v>
      </c>
      <c r="C1038">
        <v>31</v>
      </c>
      <c r="D1038">
        <f>IF(C1038="",SUMIFS(Ave_Age,Pclass_Age,A1038,Sex_Age,B1038),C1038)</f>
        <v>31</v>
      </c>
    </row>
    <row r="1039" spans="1:4" x14ac:dyDescent="0.2">
      <c r="A1039">
        <v>1</v>
      </c>
      <c r="B1039" t="s">
        <v>13</v>
      </c>
      <c r="D1039">
        <f>IF(C1039="",SUMIFS(Ave_Age,Pclass_Age,A1039,Sex_Age,B1039),C1039)</f>
        <v>41.029271523178807</v>
      </c>
    </row>
    <row r="1040" spans="1:4" x14ac:dyDescent="0.2">
      <c r="A1040">
        <v>3</v>
      </c>
      <c r="B1040" t="s">
        <v>13</v>
      </c>
      <c r="C1040">
        <v>22</v>
      </c>
      <c r="D1040">
        <f>IF(C1040="",SUMIFS(Ave_Age,Pclass_Age,A1040,Sex_Age,B1040),C1040)</f>
        <v>22</v>
      </c>
    </row>
    <row r="1041" spans="1:4" x14ac:dyDescent="0.2">
      <c r="A1041">
        <v>1</v>
      </c>
      <c r="B1041" t="s">
        <v>13</v>
      </c>
      <c r="D1041">
        <f>IF(C1041="",SUMIFS(Ave_Age,Pclass_Age,A1041,Sex_Age,B1041),C1041)</f>
        <v>41.029271523178807</v>
      </c>
    </row>
    <row r="1042" spans="1:4" x14ac:dyDescent="0.2">
      <c r="A1042">
        <v>2</v>
      </c>
      <c r="B1042" t="s">
        <v>13</v>
      </c>
      <c r="C1042">
        <v>30</v>
      </c>
      <c r="D1042">
        <f>IF(C1042="",SUMIFS(Ave_Age,Pclass_Age,A1042,Sex_Age,B1042),C1042)</f>
        <v>30</v>
      </c>
    </row>
    <row r="1043" spans="1:4" x14ac:dyDescent="0.2">
      <c r="A1043">
        <v>1</v>
      </c>
      <c r="B1043" t="s">
        <v>17</v>
      </c>
      <c r="C1043">
        <v>23</v>
      </c>
      <c r="D1043">
        <f>IF(C1043="",SUMIFS(Ave_Age,Pclass_Age,A1043,Sex_Age,B1043),C1043)</f>
        <v>23</v>
      </c>
    </row>
    <row r="1044" spans="1:4" x14ac:dyDescent="0.2">
      <c r="A1044">
        <v>3</v>
      </c>
      <c r="B1044" t="s">
        <v>13</v>
      </c>
      <c r="D1044">
        <f>IF(C1044="",SUMIFS(Ave_Age,Pclass_Age,A1044,Sex_Age,B1044),C1044)</f>
        <v>25.962263610315187</v>
      </c>
    </row>
    <row r="1045" spans="1:4" x14ac:dyDescent="0.2">
      <c r="A1045">
        <v>3</v>
      </c>
      <c r="B1045" t="s">
        <v>13</v>
      </c>
      <c r="C1045">
        <v>60.5</v>
      </c>
      <c r="D1045">
        <f>IF(C1045="",SUMIFS(Ave_Age,Pclass_Age,A1045,Sex_Age,B1045),C1045)</f>
        <v>60.5</v>
      </c>
    </row>
    <row r="1046" spans="1:4" x14ac:dyDescent="0.2">
      <c r="A1046">
        <v>3</v>
      </c>
      <c r="B1046" t="s">
        <v>17</v>
      </c>
      <c r="C1046">
        <v>36</v>
      </c>
      <c r="D1046">
        <f>IF(C1046="",SUMIFS(Ave_Age,Pclass_Age,A1046,Sex_Age,B1046),C1046)</f>
        <v>36</v>
      </c>
    </row>
    <row r="1047" spans="1:4" x14ac:dyDescent="0.2">
      <c r="A1047">
        <v>3</v>
      </c>
      <c r="B1047" t="s">
        <v>13</v>
      </c>
      <c r="C1047">
        <v>13</v>
      </c>
      <c r="D1047">
        <f>IF(C1047="",SUMIFS(Ave_Age,Pclass_Age,A1047,Sex_Age,B1047),C1047)</f>
        <v>13</v>
      </c>
    </row>
    <row r="1048" spans="1:4" x14ac:dyDescent="0.2">
      <c r="A1048">
        <v>3</v>
      </c>
      <c r="B1048" t="s">
        <v>13</v>
      </c>
      <c r="C1048">
        <v>24</v>
      </c>
      <c r="D1048">
        <f>IF(C1048="",SUMIFS(Ave_Age,Pclass_Age,A1048,Sex_Age,B1048),C1048)</f>
        <v>24</v>
      </c>
    </row>
    <row r="1049" spans="1:4" x14ac:dyDescent="0.2">
      <c r="A1049">
        <v>1</v>
      </c>
      <c r="B1049" t="s">
        <v>17</v>
      </c>
      <c r="C1049">
        <v>29</v>
      </c>
      <c r="D1049">
        <f>IF(C1049="",SUMIFS(Ave_Age,Pclass_Age,A1049,Sex_Age,B1049),C1049)</f>
        <v>29</v>
      </c>
    </row>
    <row r="1050" spans="1:4" x14ac:dyDescent="0.2">
      <c r="A1050">
        <v>3</v>
      </c>
      <c r="B1050" t="s">
        <v>17</v>
      </c>
      <c r="C1050">
        <v>23</v>
      </c>
      <c r="D1050">
        <f>IF(C1050="",SUMIFS(Ave_Age,Pclass_Age,A1050,Sex_Age,B1050),C1050)</f>
        <v>23</v>
      </c>
    </row>
    <row r="1051" spans="1:4" x14ac:dyDescent="0.2">
      <c r="A1051">
        <v>1</v>
      </c>
      <c r="B1051" t="s">
        <v>13</v>
      </c>
      <c r="C1051">
        <v>42</v>
      </c>
      <c r="D1051">
        <f>IF(C1051="",SUMIFS(Ave_Age,Pclass_Age,A1051,Sex_Age,B1051),C1051)</f>
        <v>42</v>
      </c>
    </row>
    <row r="1052" spans="1:4" x14ac:dyDescent="0.2">
      <c r="A1052">
        <v>3</v>
      </c>
      <c r="B1052" t="s">
        <v>17</v>
      </c>
      <c r="C1052">
        <v>26</v>
      </c>
      <c r="D1052">
        <f>IF(C1052="",SUMIFS(Ave_Age,Pclass_Age,A1052,Sex_Age,B1052),C1052)</f>
        <v>26</v>
      </c>
    </row>
    <row r="1053" spans="1:4" x14ac:dyDescent="0.2">
      <c r="A1053">
        <v>3</v>
      </c>
      <c r="B1053" t="s">
        <v>17</v>
      </c>
      <c r="D1053">
        <f>IF(C1053="",SUMIFS(Ave_Age,Pclass_Age,A1053,Sex_Age,B1053),C1053)</f>
        <v>22.185328947368422</v>
      </c>
    </row>
    <row r="1054" spans="1:4" x14ac:dyDescent="0.2">
      <c r="A1054">
        <v>3</v>
      </c>
      <c r="B1054" t="s">
        <v>13</v>
      </c>
      <c r="C1054">
        <v>7</v>
      </c>
      <c r="D1054">
        <f>IF(C1054="",SUMIFS(Ave_Age,Pclass_Age,A1054,Sex_Age,B1054),C1054)</f>
        <v>7</v>
      </c>
    </row>
    <row r="1055" spans="1:4" x14ac:dyDescent="0.2">
      <c r="A1055">
        <v>2</v>
      </c>
      <c r="B1055" t="s">
        <v>17</v>
      </c>
      <c r="C1055">
        <v>26</v>
      </c>
      <c r="D1055">
        <f>IF(C1055="",SUMIFS(Ave_Age,Pclass_Age,A1055,Sex_Age,B1055),C1055)</f>
        <v>26</v>
      </c>
    </row>
    <row r="1056" spans="1:4" x14ac:dyDescent="0.2">
      <c r="A1056">
        <v>3</v>
      </c>
      <c r="B1056" t="s">
        <v>13</v>
      </c>
      <c r="D1056">
        <f>IF(C1056="",SUMIFS(Ave_Age,Pclass_Age,A1056,Sex_Age,B1056),C1056)</f>
        <v>25.962263610315187</v>
      </c>
    </row>
    <row r="1057" spans="1:4" x14ac:dyDescent="0.2">
      <c r="A1057">
        <v>2</v>
      </c>
      <c r="B1057" t="s">
        <v>13</v>
      </c>
      <c r="C1057">
        <v>41</v>
      </c>
      <c r="D1057">
        <f>IF(C1057="",SUMIFS(Ave_Age,Pclass_Age,A1057,Sex_Age,B1057),C1057)</f>
        <v>41</v>
      </c>
    </row>
    <row r="1058" spans="1:4" x14ac:dyDescent="0.2">
      <c r="A1058">
        <v>3</v>
      </c>
      <c r="B1058" t="s">
        <v>17</v>
      </c>
      <c r="C1058">
        <v>26</v>
      </c>
      <c r="D1058">
        <f>IF(C1058="",SUMIFS(Ave_Age,Pclass_Age,A1058,Sex_Age,B1058),C1058)</f>
        <v>26</v>
      </c>
    </row>
    <row r="1059" spans="1:4" x14ac:dyDescent="0.2">
      <c r="A1059">
        <v>1</v>
      </c>
      <c r="B1059" t="s">
        <v>13</v>
      </c>
      <c r="C1059">
        <v>48</v>
      </c>
      <c r="D1059">
        <f>IF(C1059="",SUMIFS(Ave_Age,Pclass_Age,A1059,Sex_Age,B1059),C1059)</f>
        <v>48</v>
      </c>
    </row>
    <row r="1060" spans="1:4" x14ac:dyDescent="0.2">
      <c r="A1060">
        <v>3</v>
      </c>
      <c r="B1060" t="s">
        <v>13</v>
      </c>
      <c r="C1060">
        <v>18</v>
      </c>
      <c r="D1060">
        <f>IF(C1060="",SUMIFS(Ave_Age,Pclass_Age,A1060,Sex_Age,B1060),C1060)</f>
        <v>18</v>
      </c>
    </row>
    <row r="1061" spans="1:4" x14ac:dyDescent="0.2">
      <c r="A1061">
        <v>1</v>
      </c>
      <c r="B1061" t="s">
        <v>17</v>
      </c>
      <c r="D1061">
        <f>IF(C1061="",SUMIFS(Ave_Age,Pclass_Age,A1061,Sex_Age,B1061),C1061)</f>
        <v>37.037593984962406</v>
      </c>
    </row>
    <row r="1062" spans="1:4" x14ac:dyDescent="0.2">
      <c r="A1062">
        <v>3</v>
      </c>
      <c r="B1062" t="s">
        <v>17</v>
      </c>
      <c r="C1062">
        <v>22</v>
      </c>
      <c r="D1062">
        <f>IF(C1062="",SUMIFS(Ave_Age,Pclass_Age,A1062,Sex_Age,B1062),C1062)</f>
        <v>22</v>
      </c>
    </row>
    <row r="1063" spans="1:4" x14ac:dyDescent="0.2">
      <c r="A1063">
        <v>3</v>
      </c>
      <c r="B1063" t="s">
        <v>13</v>
      </c>
      <c r="D1063">
        <f>IF(C1063="",SUMIFS(Ave_Age,Pclass_Age,A1063,Sex_Age,B1063),C1063)</f>
        <v>25.962263610315187</v>
      </c>
    </row>
    <row r="1064" spans="1:4" x14ac:dyDescent="0.2">
      <c r="A1064">
        <v>3</v>
      </c>
      <c r="B1064" t="s">
        <v>13</v>
      </c>
      <c r="C1064">
        <v>27</v>
      </c>
      <c r="D1064">
        <f>IF(C1064="",SUMIFS(Ave_Age,Pclass_Age,A1064,Sex_Age,B1064),C1064)</f>
        <v>27</v>
      </c>
    </row>
    <row r="1065" spans="1:4" x14ac:dyDescent="0.2">
      <c r="A1065">
        <v>3</v>
      </c>
      <c r="B1065" t="s">
        <v>13</v>
      </c>
      <c r="C1065">
        <v>23</v>
      </c>
      <c r="D1065">
        <f>IF(C1065="",SUMIFS(Ave_Age,Pclass_Age,A1065,Sex_Age,B1065),C1065)</f>
        <v>23</v>
      </c>
    </row>
    <row r="1066" spans="1:4" x14ac:dyDescent="0.2">
      <c r="A1066">
        <v>3</v>
      </c>
      <c r="B1066" t="s">
        <v>13</v>
      </c>
      <c r="D1066">
        <f>IF(C1066="",SUMIFS(Ave_Age,Pclass_Age,A1066,Sex_Age,B1066),C1066)</f>
        <v>25.962263610315187</v>
      </c>
    </row>
    <row r="1067" spans="1:4" x14ac:dyDescent="0.2">
      <c r="A1067">
        <v>3</v>
      </c>
      <c r="B1067" t="s">
        <v>13</v>
      </c>
      <c r="C1067">
        <v>40</v>
      </c>
      <c r="D1067">
        <f>IF(C1067="",SUMIFS(Ave_Age,Pclass_Age,A1067,Sex_Age,B1067),C1067)</f>
        <v>40</v>
      </c>
    </row>
    <row r="1068" spans="1:4" x14ac:dyDescent="0.2">
      <c r="A1068">
        <v>2</v>
      </c>
      <c r="B1068" t="s">
        <v>17</v>
      </c>
      <c r="C1068">
        <v>15</v>
      </c>
      <c r="D1068">
        <f>IF(C1068="",SUMIFS(Ave_Age,Pclass_Age,A1068,Sex_Age,B1068),C1068)</f>
        <v>15</v>
      </c>
    </row>
    <row r="1069" spans="1:4" x14ac:dyDescent="0.2">
      <c r="A1069">
        <v>2</v>
      </c>
      <c r="B1069" t="s">
        <v>17</v>
      </c>
      <c r="C1069">
        <v>20</v>
      </c>
      <c r="D1069">
        <f>IF(C1069="",SUMIFS(Ave_Age,Pclass_Age,A1069,Sex_Age,B1069),C1069)</f>
        <v>20</v>
      </c>
    </row>
    <row r="1070" spans="1:4" x14ac:dyDescent="0.2">
      <c r="A1070">
        <v>1</v>
      </c>
      <c r="B1070" t="s">
        <v>13</v>
      </c>
      <c r="C1070">
        <v>54</v>
      </c>
      <c r="D1070">
        <f>IF(C1070="",SUMIFS(Ave_Age,Pclass_Age,A1070,Sex_Age,B1070),C1070)</f>
        <v>54</v>
      </c>
    </row>
    <row r="1071" spans="1:4" x14ac:dyDescent="0.2">
      <c r="A1071">
        <v>2</v>
      </c>
      <c r="B1071" t="s">
        <v>17</v>
      </c>
      <c r="C1071">
        <v>36</v>
      </c>
      <c r="D1071">
        <f>IF(C1071="",SUMIFS(Ave_Age,Pclass_Age,A1071,Sex_Age,B1071),C1071)</f>
        <v>36</v>
      </c>
    </row>
    <row r="1072" spans="1:4" x14ac:dyDescent="0.2">
      <c r="A1072">
        <v>1</v>
      </c>
      <c r="B1072" t="s">
        <v>17</v>
      </c>
      <c r="C1072">
        <v>64</v>
      </c>
      <c r="D1072">
        <f>IF(C1072="",SUMIFS(Ave_Age,Pclass_Age,A1072,Sex_Age,B1072),C1072)</f>
        <v>64</v>
      </c>
    </row>
    <row r="1073" spans="1:4" x14ac:dyDescent="0.2">
      <c r="A1073">
        <v>2</v>
      </c>
      <c r="B1073" t="s">
        <v>13</v>
      </c>
      <c r="C1073">
        <v>30</v>
      </c>
      <c r="D1073">
        <f>IF(C1073="",SUMIFS(Ave_Age,Pclass_Age,A1073,Sex_Age,B1073),C1073)</f>
        <v>30</v>
      </c>
    </row>
    <row r="1074" spans="1:4" x14ac:dyDescent="0.2">
      <c r="A1074">
        <v>1</v>
      </c>
      <c r="B1074" t="s">
        <v>13</v>
      </c>
      <c r="C1074">
        <v>37</v>
      </c>
      <c r="D1074">
        <f>IF(C1074="",SUMIFS(Ave_Age,Pclass_Age,A1074,Sex_Age,B1074),C1074)</f>
        <v>37</v>
      </c>
    </row>
    <row r="1075" spans="1:4" x14ac:dyDescent="0.2">
      <c r="A1075">
        <v>1</v>
      </c>
      <c r="B1075" t="s">
        <v>17</v>
      </c>
      <c r="C1075">
        <v>18</v>
      </c>
      <c r="D1075">
        <f>IF(C1075="",SUMIFS(Ave_Age,Pclass_Age,A1075,Sex_Age,B1075),C1075)</f>
        <v>18</v>
      </c>
    </row>
    <row r="1076" spans="1:4" x14ac:dyDescent="0.2">
      <c r="A1076">
        <v>3</v>
      </c>
      <c r="B1076" t="s">
        <v>13</v>
      </c>
      <c r="D1076">
        <f>IF(C1076="",SUMIFS(Ave_Age,Pclass_Age,A1076,Sex_Age,B1076),C1076)</f>
        <v>25.962263610315187</v>
      </c>
    </row>
    <row r="1077" spans="1:4" x14ac:dyDescent="0.2">
      <c r="A1077">
        <v>1</v>
      </c>
      <c r="B1077" t="s">
        <v>17</v>
      </c>
      <c r="C1077">
        <v>27</v>
      </c>
      <c r="D1077">
        <f>IF(C1077="",SUMIFS(Ave_Age,Pclass_Age,A1077,Sex_Age,B1077),C1077)</f>
        <v>27</v>
      </c>
    </row>
    <row r="1078" spans="1:4" x14ac:dyDescent="0.2">
      <c r="A1078">
        <v>2</v>
      </c>
      <c r="B1078" t="s">
        <v>13</v>
      </c>
      <c r="C1078">
        <v>40</v>
      </c>
      <c r="D1078">
        <f>IF(C1078="",SUMIFS(Ave_Age,Pclass_Age,A1078,Sex_Age,B1078),C1078)</f>
        <v>40</v>
      </c>
    </row>
    <row r="1079" spans="1:4" x14ac:dyDescent="0.2">
      <c r="A1079">
        <v>2</v>
      </c>
      <c r="B1079" t="s">
        <v>17</v>
      </c>
      <c r="C1079">
        <v>21</v>
      </c>
      <c r="D1079">
        <f>IF(C1079="",SUMIFS(Ave_Age,Pclass_Age,A1079,Sex_Age,B1079),C1079)</f>
        <v>21</v>
      </c>
    </row>
    <row r="1080" spans="1:4" x14ac:dyDescent="0.2">
      <c r="A1080">
        <v>3</v>
      </c>
      <c r="B1080" t="s">
        <v>13</v>
      </c>
      <c r="C1080">
        <v>17</v>
      </c>
      <c r="D1080">
        <f>IF(C1080="",SUMIFS(Ave_Age,Pclass_Age,A1080,Sex_Age,B1080),C1080)</f>
        <v>17</v>
      </c>
    </row>
    <row r="1081" spans="1:4" x14ac:dyDescent="0.2">
      <c r="A1081">
        <v>3</v>
      </c>
      <c r="B1081" t="s">
        <v>17</v>
      </c>
      <c r="D1081">
        <f>IF(C1081="",SUMIFS(Ave_Age,Pclass_Age,A1081,Sex_Age,B1081),C1081)</f>
        <v>22.185328947368422</v>
      </c>
    </row>
    <row r="1082" spans="1:4" x14ac:dyDescent="0.2">
      <c r="A1082">
        <v>2</v>
      </c>
      <c r="B1082" t="s">
        <v>13</v>
      </c>
      <c r="C1082">
        <v>40</v>
      </c>
      <c r="D1082">
        <f>IF(C1082="",SUMIFS(Ave_Age,Pclass_Age,A1082,Sex_Age,B1082),C1082)</f>
        <v>40</v>
      </c>
    </row>
    <row r="1083" spans="1:4" x14ac:dyDescent="0.2">
      <c r="A1083">
        <v>2</v>
      </c>
      <c r="B1083" t="s">
        <v>13</v>
      </c>
      <c r="C1083">
        <v>34</v>
      </c>
      <c r="D1083">
        <f>IF(C1083="",SUMIFS(Ave_Age,Pclass_Age,A1083,Sex_Age,B1083),C1083)</f>
        <v>34</v>
      </c>
    </row>
    <row r="1084" spans="1:4" x14ac:dyDescent="0.2">
      <c r="A1084">
        <v>1</v>
      </c>
      <c r="B1084" t="s">
        <v>13</v>
      </c>
      <c r="D1084">
        <f>IF(C1084="",SUMIFS(Ave_Age,Pclass_Age,A1084,Sex_Age,B1084),C1084)</f>
        <v>41.029271523178807</v>
      </c>
    </row>
    <row r="1085" spans="1:4" x14ac:dyDescent="0.2">
      <c r="A1085">
        <v>3</v>
      </c>
      <c r="B1085" t="s">
        <v>13</v>
      </c>
      <c r="C1085">
        <v>11.5</v>
      </c>
      <c r="D1085">
        <f>IF(C1085="",SUMIFS(Ave_Age,Pclass_Age,A1085,Sex_Age,B1085),C1085)</f>
        <v>11.5</v>
      </c>
    </row>
    <row r="1086" spans="1:4" x14ac:dyDescent="0.2">
      <c r="A1086">
        <v>2</v>
      </c>
      <c r="B1086" t="s">
        <v>13</v>
      </c>
      <c r="C1086">
        <v>61</v>
      </c>
      <c r="D1086">
        <f>IF(C1086="",SUMIFS(Ave_Age,Pclass_Age,A1086,Sex_Age,B1086),C1086)</f>
        <v>61</v>
      </c>
    </row>
    <row r="1087" spans="1:4" x14ac:dyDescent="0.2">
      <c r="A1087">
        <v>2</v>
      </c>
      <c r="B1087" t="s">
        <v>13</v>
      </c>
      <c r="C1087">
        <v>8</v>
      </c>
      <c r="D1087">
        <f>IF(C1087="",SUMIFS(Ave_Age,Pclass_Age,A1087,Sex_Age,B1087),C1087)</f>
        <v>8</v>
      </c>
    </row>
    <row r="1088" spans="1:4" x14ac:dyDescent="0.2">
      <c r="A1088">
        <v>3</v>
      </c>
      <c r="B1088" t="s">
        <v>13</v>
      </c>
      <c r="C1088">
        <v>33</v>
      </c>
      <c r="D1088">
        <f>IF(C1088="",SUMIFS(Ave_Age,Pclass_Age,A1088,Sex_Age,B1088),C1088)</f>
        <v>33</v>
      </c>
    </row>
    <row r="1089" spans="1:4" x14ac:dyDescent="0.2">
      <c r="A1089">
        <v>1</v>
      </c>
      <c r="B1089" t="s">
        <v>13</v>
      </c>
      <c r="C1089">
        <v>6</v>
      </c>
      <c r="D1089">
        <f>IF(C1089="",SUMIFS(Ave_Age,Pclass_Age,A1089,Sex_Age,B1089),C1089)</f>
        <v>6</v>
      </c>
    </row>
    <row r="1090" spans="1:4" x14ac:dyDescent="0.2">
      <c r="A1090">
        <v>3</v>
      </c>
      <c r="B1090" t="s">
        <v>17</v>
      </c>
      <c r="C1090">
        <v>18</v>
      </c>
      <c r="D1090">
        <f>IF(C1090="",SUMIFS(Ave_Age,Pclass_Age,A1090,Sex_Age,B1090),C1090)</f>
        <v>18</v>
      </c>
    </row>
    <row r="1091" spans="1:4" x14ac:dyDescent="0.2">
      <c r="A1091">
        <v>2</v>
      </c>
      <c r="B1091" t="s">
        <v>13</v>
      </c>
      <c r="C1091">
        <v>23</v>
      </c>
      <c r="D1091">
        <f>IF(C1091="",SUMIFS(Ave_Age,Pclass_Age,A1091,Sex_Age,B1091),C1091)</f>
        <v>23</v>
      </c>
    </row>
    <row r="1092" spans="1:4" x14ac:dyDescent="0.2">
      <c r="A1092">
        <v>3</v>
      </c>
      <c r="B1092" t="s">
        <v>17</v>
      </c>
      <c r="D1092">
        <f>IF(C1092="",SUMIFS(Ave_Age,Pclass_Age,A1092,Sex_Age,B1092),C1092)</f>
        <v>22.185328947368422</v>
      </c>
    </row>
    <row r="1093" spans="1:4" x14ac:dyDescent="0.2">
      <c r="A1093">
        <v>3</v>
      </c>
      <c r="B1093" t="s">
        <v>17</v>
      </c>
      <c r="D1093">
        <f>IF(C1093="",SUMIFS(Ave_Age,Pclass_Age,A1093,Sex_Age,B1093),C1093)</f>
        <v>22.185328947368422</v>
      </c>
    </row>
    <row r="1094" spans="1:4" x14ac:dyDescent="0.2">
      <c r="A1094">
        <v>3</v>
      </c>
      <c r="B1094" t="s">
        <v>13</v>
      </c>
      <c r="C1094">
        <v>0.33</v>
      </c>
      <c r="D1094">
        <f>IF(C1094="",SUMIFS(Ave_Age,Pclass_Age,A1094,Sex_Age,B1094),C1094)</f>
        <v>0.33</v>
      </c>
    </row>
    <row r="1095" spans="1:4" x14ac:dyDescent="0.2">
      <c r="A1095">
        <v>1</v>
      </c>
      <c r="B1095" t="s">
        <v>13</v>
      </c>
      <c r="C1095">
        <v>47</v>
      </c>
      <c r="D1095">
        <f>IF(C1095="",SUMIFS(Ave_Age,Pclass_Age,A1095,Sex_Age,B1095),C1095)</f>
        <v>47</v>
      </c>
    </row>
    <row r="1096" spans="1:4" x14ac:dyDescent="0.2">
      <c r="A1096">
        <v>2</v>
      </c>
      <c r="B1096" t="s">
        <v>17</v>
      </c>
      <c r="C1096">
        <v>8</v>
      </c>
      <c r="D1096">
        <f>IF(C1096="",SUMIFS(Ave_Age,Pclass_Age,A1096,Sex_Age,B1096),C1096)</f>
        <v>8</v>
      </c>
    </row>
    <row r="1097" spans="1:4" x14ac:dyDescent="0.2">
      <c r="A1097">
        <v>2</v>
      </c>
      <c r="B1097" t="s">
        <v>13</v>
      </c>
      <c r="C1097">
        <v>25</v>
      </c>
      <c r="D1097">
        <f>IF(C1097="",SUMIFS(Ave_Age,Pclass_Age,A1097,Sex_Age,B1097),C1097)</f>
        <v>25</v>
      </c>
    </row>
    <row r="1098" spans="1:4" x14ac:dyDescent="0.2">
      <c r="A1098">
        <v>1</v>
      </c>
      <c r="B1098" t="s">
        <v>13</v>
      </c>
      <c r="D1098">
        <f>IF(C1098="",SUMIFS(Ave_Age,Pclass_Age,A1098,Sex_Age,B1098),C1098)</f>
        <v>41.029271523178807</v>
      </c>
    </row>
    <row r="1099" spans="1:4" x14ac:dyDescent="0.2">
      <c r="A1099">
        <v>3</v>
      </c>
      <c r="B1099" t="s">
        <v>17</v>
      </c>
      <c r="C1099">
        <v>35</v>
      </c>
      <c r="D1099">
        <f>IF(C1099="",SUMIFS(Ave_Age,Pclass_Age,A1099,Sex_Age,B1099),C1099)</f>
        <v>35</v>
      </c>
    </row>
    <row r="1100" spans="1:4" x14ac:dyDescent="0.2">
      <c r="A1100">
        <v>2</v>
      </c>
      <c r="B1100" t="s">
        <v>13</v>
      </c>
      <c r="C1100">
        <v>24</v>
      </c>
      <c r="D1100">
        <f>IF(C1100="",SUMIFS(Ave_Age,Pclass_Age,A1100,Sex_Age,B1100),C1100)</f>
        <v>24</v>
      </c>
    </row>
    <row r="1101" spans="1:4" x14ac:dyDescent="0.2">
      <c r="A1101">
        <v>1</v>
      </c>
      <c r="B1101" t="s">
        <v>17</v>
      </c>
      <c r="C1101">
        <v>33</v>
      </c>
      <c r="D1101">
        <f>IF(C1101="",SUMIFS(Ave_Age,Pclass_Age,A1101,Sex_Age,B1101),C1101)</f>
        <v>33</v>
      </c>
    </row>
    <row r="1102" spans="1:4" x14ac:dyDescent="0.2">
      <c r="A1102">
        <v>3</v>
      </c>
      <c r="B1102" t="s">
        <v>13</v>
      </c>
      <c r="C1102">
        <v>25</v>
      </c>
      <c r="D1102">
        <f>IF(C1102="",SUMIFS(Ave_Age,Pclass_Age,A1102,Sex_Age,B1102),C1102)</f>
        <v>25</v>
      </c>
    </row>
    <row r="1103" spans="1:4" x14ac:dyDescent="0.2">
      <c r="A1103">
        <v>3</v>
      </c>
      <c r="B1103" t="s">
        <v>13</v>
      </c>
      <c r="C1103">
        <v>32</v>
      </c>
      <c r="D1103">
        <f>IF(C1103="",SUMIFS(Ave_Age,Pclass_Age,A1103,Sex_Age,B1103),C1103)</f>
        <v>32</v>
      </c>
    </row>
    <row r="1104" spans="1:4" x14ac:dyDescent="0.2">
      <c r="A1104">
        <v>3</v>
      </c>
      <c r="B1104" t="s">
        <v>13</v>
      </c>
      <c r="D1104">
        <f>IF(C1104="",SUMIFS(Ave_Age,Pclass_Age,A1104,Sex_Age,B1104),C1104)</f>
        <v>25.962263610315187</v>
      </c>
    </row>
    <row r="1105" spans="1:4" x14ac:dyDescent="0.2">
      <c r="A1105">
        <v>2</v>
      </c>
      <c r="B1105" t="s">
        <v>13</v>
      </c>
      <c r="C1105">
        <v>17</v>
      </c>
      <c r="D1105">
        <f>IF(C1105="",SUMIFS(Ave_Age,Pclass_Age,A1105,Sex_Age,B1105),C1105)</f>
        <v>17</v>
      </c>
    </row>
    <row r="1106" spans="1:4" x14ac:dyDescent="0.2">
      <c r="A1106">
        <v>2</v>
      </c>
      <c r="B1106" t="s">
        <v>17</v>
      </c>
      <c r="C1106">
        <v>60</v>
      </c>
      <c r="D1106">
        <f>IF(C1106="",SUMIFS(Ave_Age,Pclass_Age,A1106,Sex_Age,B1106),C1106)</f>
        <v>60</v>
      </c>
    </row>
    <row r="1107" spans="1:4" x14ac:dyDescent="0.2">
      <c r="A1107">
        <v>3</v>
      </c>
      <c r="B1107" t="s">
        <v>17</v>
      </c>
      <c r="C1107">
        <v>38</v>
      </c>
      <c r="D1107">
        <f>IF(C1107="",SUMIFS(Ave_Age,Pclass_Age,A1107,Sex_Age,B1107),C1107)</f>
        <v>38</v>
      </c>
    </row>
    <row r="1108" spans="1:4" x14ac:dyDescent="0.2">
      <c r="A1108">
        <v>1</v>
      </c>
      <c r="B1108" t="s">
        <v>13</v>
      </c>
      <c r="C1108">
        <v>42</v>
      </c>
      <c r="D1108">
        <f>IF(C1108="",SUMIFS(Ave_Age,Pclass_Age,A1108,Sex_Age,B1108),C1108)</f>
        <v>42</v>
      </c>
    </row>
    <row r="1109" spans="1:4" x14ac:dyDescent="0.2">
      <c r="A1109">
        <v>3</v>
      </c>
      <c r="B1109" t="s">
        <v>17</v>
      </c>
      <c r="D1109">
        <f>IF(C1109="",SUMIFS(Ave_Age,Pclass_Age,A1109,Sex_Age,B1109),C1109)</f>
        <v>22.185328947368422</v>
      </c>
    </row>
    <row r="1110" spans="1:4" x14ac:dyDescent="0.2">
      <c r="A1110">
        <v>1</v>
      </c>
      <c r="B1110" t="s">
        <v>13</v>
      </c>
      <c r="C1110">
        <v>57</v>
      </c>
      <c r="D1110">
        <f>IF(C1110="",SUMIFS(Ave_Age,Pclass_Age,A1110,Sex_Age,B1110),C1110)</f>
        <v>57</v>
      </c>
    </row>
    <row r="1111" spans="1:4" x14ac:dyDescent="0.2">
      <c r="A1111">
        <v>1</v>
      </c>
      <c r="B1111" t="s">
        <v>17</v>
      </c>
      <c r="C1111">
        <v>50</v>
      </c>
      <c r="D1111">
        <f>IF(C1111="",SUMIFS(Ave_Age,Pclass_Age,A1111,Sex_Age,B1111),C1111)</f>
        <v>50</v>
      </c>
    </row>
    <row r="1112" spans="1:4" x14ac:dyDescent="0.2">
      <c r="A1112">
        <v>3</v>
      </c>
      <c r="B1112" t="s">
        <v>13</v>
      </c>
      <c r="D1112">
        <f>IF(C1112="",SUMIFS(Ave_Age,Pclass_Age,A1112,Sex_Age,B1112),C1112)</f>
        <v>25.962263610315187</v>
      </c>
    </row>
    <row r="1113" spans="1:4" x14ac:dyDescent="0.2">
      <c r="A1113">
        <v>2</v>
      </c>
      <c r="B1113" t="s">
        <v>17</v>
      </c>
      <c r="C1113">
        <v>30</v>
      </c>
      <c r="D1113">
        <f>IF(C1113="",SUMIFS(Ave_Age,Pclass_Age,A1113,Sex_Age,B1113),C1113)</f>
        <v>30</v>
      </c>
    </row>
    <row r="1114" spans="1:4" x14ac:dyDescent="0.2">
      <c r="A1114">
        <v>3</v>
      </c>
      <c r="B1114" t="s">
        <v>13</v>
      </c>
      <c r="C1114">
        <v>21</v>
      </c>
      <c r="D1114">
        <f>IF(C1114="",SUMIFS(Ave_Age,Pclass_Age,A1114,Sex_Age,B1114),C1114)</f>
        <v>21</v>
      </c>
    </row>
    <row r="1115" spans="1:4" x14ac:dyDescent="0.2">
      <c r="A1115">
        <v>2</v>
      </c>
      <c r="B1115" t="s">
        <v>17</v>
      </c>
      <c r="C1115">
        <v>22</v>
      </c>
      <c r="D1115">
        <f>IF(C1115="",SUMIFS(Ave_Age,Pclass_Age,A1115,Sex_Age,B1115),C1115)</f>
        <v>22</v>
      </c>
    </row>
    <row r="1116" spans="1:4" x14ac:dyDescent="0.2">
      <c r="A1116">
        <v>3</v>
      </c>
      <c r="B1116" t="s">
        <v>13</v>
      </c>
      <c r="C1116">
        <v>21</v>
      </c>
      <c r="D1116">
        <f>IF(C1116="",SUMIFS(Ave_Age,Pclass_Age,A1116,Sex_Age,B1116),C1116)</f>
        <v>21</v>
      </c>
    </row>
    <row r="1117" spans="1:4" x14ac:dyDescent="0.2">
      <c r="A1117">
        <v>1</v>
      </c>
      <c r="B1117" t="s">
        <v>17</v>
      </c>
      <c r="C1117">
        <v>53</v>
      </c>
      <c r="D1117">
        <f>IF(C1117="",SUMIFS(Ave_Age,Pclass_Age,A1117,Sex_Age,B1117),C1117)</f>
        <v>53</v>
      </c>
    </row>
    <row r="1118" spans="1:4" x14ac:dyDescent="0.2">
      <c r="A1118">
        <v>3</v>
      </c>
      <c r="B1118" t="s">
        <v>17</v>
      </c>
      <c r="D1118">
        <f>IF(C1118="",SUMIFS(Ave_Age,Pclass_Age,A1118,Sex_Age,B1118),C1118)</f>
        <v>22.185328947368422</v>
      </c>
    </row>
    <row r="1119" spans="1:4" x14ac:dyDescent="0.2">
      <c r="A1119">
        <v>3</v>
      </c>
      <c r="B1119" t="s">
        <v>13</v>
      </c>
      <c r="C1119">
        <v>23</v>
      </c>
      <c r="D1119">
        <f>IF(C1119="",SUMIFS(Ave_Age,Pclass_Age,A1119,Sex_Age,B1119),C1119)</f>
        <v>23</v>
      </c>
    </row>
    <row r="1120" spans="1:4" x14ac:dyDescent="0.2">
      <c r="A1120">
        <v>3</v>
      </c>
      <c r="B1120" t="s">
        <v>17</v>
      </c>
      <c r="D1120">
        <f>IF(C1120="",SUMIFS(Ave_Age,Pclass_Age,A1120,Sex_Age,B1120),C1120)</f>
        <v>22.185328947368422</v>
      </c>
    </row>
    <row r="1121" spans="1:4" x14ac:dyDescent="0.2">
      <c r="A1121">
        <v>3</v>
      </c>
      <c r="B1121" t="s">
        <v>13</v>
      </c>
      <c r="C1121">
        <v>40.5</v>
      </c>
      <c r="D1121">
        <f>IF(C1121="",SUMIFS(Ave_Age,Pclass_Age,A1121,Sex_Age,B1121),C1121)</f>
        <v>40.5</v>
      </c>
    </row>
    <row r="1122" spans="1:4" x14ac:dyDescent="0.2">
      <c r="A1122">
        <v>2</v>
      </c>
      <c r="B1122" t="s">
        <v>13</v>
      </c>
      <c r="C1122">
        <v>36</v>
      </c>
      <c r="D1122">
        <f>IF(C1122="",SUMIFS(Ave_Age,Pclass_Age,A1122,Sex_Age,B1122),C1122)</f>
        <v>36</v>
      </c>
    </row>
    <row r="1123" spans="1:4" x14ac:dyDescent="0.2">
      <c r="A1123">
        <v>2</v>
      </c>
      <c r="B1123" t="s">
        <v>13</v>
      </c>
      <c r="C1123">
        <v>14</v>
      </c>
      <c r="D1123">
        <f>IF(C1123="",SUMIFS(Ave_Age,Pclass_Age,A1123,Sex_Age,B1123),C1123)</f>
        <v>14</v>
      </c>
    </row>
    <row r="1124" spans="1:4" x14ac:dyDescent="0.2">
      <c r="A1124">
        <v>1</v>
      </c>
      <c r="B1124" t="s">
        <v>17</v>
      </c>
      <c r="C1124">
        <v>21</v>
      </c>
      <c r="D1124">
        <f>IF(C1124="",SUMIFS(Ave_Age,Pclass_Age,A1124,Sex_Age,B1124),C1124)</f>
        <v>21</v>
      </c>
    </row>
    <row r="1125" spans="1:4" x14ac:dyDescent="0.2">
      <c r="A1125">
        <v>3</v>
      </c>
      <c r="B1125" t="s">
        <v>13</v>
      </c>
      <c r="C1125">
        <v>21</v>
      </c>
      <c r="D1125">
        <f>IF(C1125="",SUMIFS(Ave_Age,Pclass_Age,A1125,Sex_Age,B1125),C1125)</f>
        <v>21</v>
      </c>
    </row>
    <row r="1126" spans="1:4" x14ac:dyDescent="0.2">
      <c r="A1126">
        <v>3</v>
      </c>
      <c r="B1126" t="s">
        <v>13</v>
      </c>
      <c r="D1126">
        <f>IF(C1126="",SUMIFS(Ave_Age,Pclass_Age,A1126,Sex_Age,B1126),C1126)</f>
        <v>25.962263610315187</v>
      </c>
    </row>
    <row r="1127" spans="1:4" x14ac:dyDescent="0.2">
      <c r="A1127">
        <v>1</v>
      </c>
      <c r="B1127" t="s">
        <v>13</v>
      </c>
      <c r="C1127">
        <v>39</v>
      </c>
      <c r="D1127">
        <f>IF(C1127="",SUMIFS(Ave_Age,Pclass_Age,A1127,Sex_Age,B1127),C1127)</f>
        <v>39</v>
      </c>
    </row>
    <row r="1128" spans="1:4" x14ac:dyDescent="0.2">
      <c r="A1128">
        <v>3</v>
      </c>
      <c r="B1128" t="s">
        <v>13</v>
      </c>
      <c r="C1128">
        <v>20</v>
      </c>
      <c r="D1128">
        <f>IF(C1128="",SUMIFS(Ave_Age,Pclass_Age,A1128,Sex_Age,B1128),C1128)</f>
        <v>20</v>
      </c>
    </row>
    <row r="1129" spans="1:4" x14ac:dyDescent="0.2">
      <c r="A1129">
        <v>1</v>
      </c>
      <c r="B1129" t="s">
        <v>13</v>
      </c>
      <c r="C1129">
        <v>64</v>
      </c>
      <c r="D1129">
        <f>IF(C1129="",SUMIFS(Ave_Age,Pclass_Age,A1129,Sex_Age,B1129),C1129)</f>
        <v>64</v>
      </c>
    </row>
    <row r="1130" spans="1:4" x14ac:dyDescent="0.2">
      <c r="A1130">
        <v>3</v>
      </c>
      <c r="B1130" t="s">
        <v>13</v>
      </c>
      <c r="C1130">
        <v>20</v>
      </c>
      <c r="D1130">
        <f>IF(C1130="",SUMIFS(Ave_Age,Pclass_Age,A1130,Sex_Age,B1130),C1130)</f>
        <v>20</v>
      </c>
    </row>
    <row r="1131" spans="1:4" x14ac:dyDescent="0.2">
      <c r="A1131">
        <v>2</v>
      </c>
      <c r="B1131" t="s">
        <v>17</v>
      </c>
      <c r="C1131">
        <v>18</v>
      </c>
      <c r="D1131">
        <f>IF(C1131="",SUMIFS(Ave_Age,Pclass_Age,A1131,Sex_Age,B1131),C1131)</f>
        <v>18</v>
      </c>
    </row>
    <row r="1132" spans="1:4" x14ac:dyDescent="0.2">
      <c r="A1132">
        <v>1</v>
      </c>
      <c r="B1132" t="s">
        <v>17</v>
      </c>
      <c r="C1132">
        <v>48</v>
      </c>
      <c r="D1132">
        <f>IF(C1132="",SUMIFS(Ave_Age,Pclass_Age,A1132,Sex_Age,B1132),C1132)</f>
        <v>48</v>
      </c>
    </row>
    <row r="1133" spans="1:4" x14ac:dyDescent="0.2">
      <c r="A1133">
        <v>1</v>
      </c>
      <c r="B1133" t="s">
        <v>17</v>
      </c>
      <c r="C1133">
        <v>55</v>
      </c>
      <c r="D1133">
        <f>IF(C1133="",SUMIFS(Ave_Age,Pclass_Age,A1133,Sex_Age,B1133),C1133)</f>
        <v>55</v>
      </c>
    </row>
    <row r="1134" spans="1:4" x14ac:dyDescent="0.2">
      <c r="A1134">
        <v>2</v>
      </c>
      <c r="B1134" t="s">
        <v>17</v>
      </c>
      <c r="C1134">
        <v>45</v>
      </c>
      <c r="D1134">
        <f>IF(C1134="",SUMIFS(Ave_Age,Pclass_Age,A1134,Sex_Age,B1134),C1134)</f>
        <v>45</v>
      </c>
    </row>
    <row r="1135" spans="1:4" x14ac:dyDescent="0.2">
      <c r="A1135">
        <v>1</v>
      </c>
      <c r="B1135" t="s">
        <v>13</v>
      </c>
      <c r="C1135">
        <v>45</v>
      </c>
      <c r="D1135">
        <f>IF(C1135="",SUMIFS(Ave_Age,Pclass_Age,A1135,Sex_Age,B1135),C1135)</f>
        <v>45</v>
      </c>
    </row>
    <row r="1136" spans="1:4" x14ac:dyDescent="0.2">
      <c r="A1136">
        <v>3</v>
      </c>
      <c r="B1136" t="s">
        <v>13</v>
      </c>
      <c r="D1136">
        <f>IF(C1136="",SUMIFS(Ave_Age,Pclass_Age,A1136,Sex_Age,B1136),C1136)</f>
        <v>25.962263610315187</v>
      </c>
    </row>
    <row r="1137" spans="1:4" x14ac:dyDescent="0.2">
      <c r="A1137">
        <v>3</v>
      </c>
      <c r="B1137" t="s">
        <v>13</v>
      </c>
      <c r="D1137">
        <f>IF(C1137="",SUMIFS(Ave_Age,Pclass_Age,A1137,Sex_Age,B1137),C1137)</f>
        <v>25.962263610315187</v>
      </c>
    </row>
    <row r="1138" spans="1:4" x14ac:dyDescent="0.2">
      <c r="A1138">
        <v>1</v>
      </c>
      <c r="B1138" t="s">
        <v>13</v>
      </c>
      <c r="C1138">
        <v>41</v>
      </c>
      <c r="D1138">
        <f>IF(C1138="",SUMIFS(Ave_Age,Pclass_Age,A1138,Sex_Age,B1138),C1138)</f>
        <v>41</v>
      </c>
    </row>
    <row r="1139" spans="1:4" x14ac:dyDescent="0.2">
      <c r="A1139">
        <v>2</v>
      </c>
      <c r="B1139" t="s">
        <v>17</v>
      </c>
      <c r="C1139">
        <v>22</v>
      </c>
      <c r="D1139">
        <f>IF(C1139="",SUMIFS(Ave_Age,Pclass_Age,A1139,Sex_Age,B1139),C1139)</f>
        <v>22</v>
      </c>
    </row>
    <row r="1140" spans="1:4" x14ac:dyDescent="0.2">
      <c r="A1140">
        <v>2</v>
      </c>
      <c r="B1140" t="s">
        <v>13</v>
      </c>
      <c r="C1140">
        <v>42</v>
      </c>
      <c r="D1140">
        <f>IF(C1140="",SUMIFS(Ave_Age,Pclass_Age,A1140,Sex_Age,B1140),C1140)</f>
        <v>42</v>
      </c>
    </row>
    <row r="1141" spans="1:4" x14ac:dyDescent="0.2">
      <c r="A1141">
        <v>2</v>
      </c>
      <c r="B1141" t="s">
        <v>17</v>
      </c>
      <c r="C1141">
        <v>29</v>
      </c>
      <c r="D1141">
        <f>IF(C1141="",SUMIFS(Ave_Age,Pclass_Age,A1141,Sex_Age,B1141),C1141)</f>
        <v>29</v>
      </c>
    </row>
    <row r="1142" spans="1:4" x14ac:dyDescent="0.2">
      <c r="A1142">
        <v>3</v>
      </c>
      <c r="B1142" t="s">
        <v>17</v>
      </c>
      <c r="D1142">
        <f>IF(C1142="",SUMIFS(Ave_Age,Pclass_Age,A1142,Sex_Age,B1142),C1142)</f>
        <v>22.185328947368422</v>
      </c>
    </row>
    <row r="1143" spans="1:4" x14ac:dyDescent="0.2">
      <c r="A1143">
        <v>2</v>
      </c>
      <c r="B1143" t="s">
        <v>17</v>
      </c>
      <c r="C1143">
        <v>0.92</v>
      </c>
      <c r="D1143">
        <f>IF(C1143="",SUMIFS(Ave_Age,Pclass_Age,A1143,Sex_Age,B1143),C1143)</f>
        <v>0.92</v>
      </c>
    </row>
    <row r="1144" spans="1:4" x14ac:dyDescent="0.2">
      <c r="A1144">
        <v>3</v>
      </c>
      <c r="B1144" t="s">
        <v>13</v>
      </c>
      <c r="C1144">
        <v>20</v>
      </c>
      <c r="D1144">
        <f>IF(C1144="",SUMIFS(Ave_Age,Pclass_Age,A1144,Sex_Age,B1144),C1144)</f>
        <v>20</v>
      </c>
    </row>
    <row r="1145" spans="1:4" x14ac:dyDescent="0.2">
      <c r="A1145">
        <v>1</v>
      </c>
      <c r="B1145" t="s">
        <v>13</v>
      </c>
      <c r="C1145">
        <v>27</v>
      </c>
      <c r="D1145">
        <f>IF(C1145="",SUMIFS(Ave_Age,Pclass_Age,A1145,Sex_Age,B1145),C1145)</f>
        <v>27</v>
      </c>
    </row>
    <row r="1146" spans="1:4" x14ac:dyDescent="0.2">
      <c r="A1146">
        <v>3</v>
      </c>
      <c r="B1146" t="s">
        <v>13</v>
      </c>
      <c r="C1146">
        <v>24</v>
      </c>
      <c r="D1146">
        <f>IF(C1146="",SUMIFS(Ave_Age,Pclass_Age,A1146,Sex_Age,B1146),C1146)</f>
        <v>24</v>
      </c>
    </row>
    <row r="1147" spans="1:4" x14ac:dyDescent="0.2">
      <c r="A1147">
        <v>3</v>
      </c>
      <c r="B1147" t="s">
        <v>13</v>
      </c>
      <c r="C1147">
        <v>32.5</v>
      </c>
      <c r="D1147">
        <f>IF(C1147="",SUMIFS(Ave_Age,Pclass_Age,A1147,Sex_Age,B1147),C1147)</f>
        <v>32.5</v>
      </c>
    </row>
    <row r="1148" spans="1:4" x14ac:dyDescent="0.2">
      <c r="A1148">
        <v>3</v>
      </c>
      <c r="B1148" t="s">
        <v>13</v>
      </c>
      <c r="D1148">
        <f>IF(C1148="",SUMIFS(Ave_Age,Pclass_Age,A1148,Sex_Age,B1148),C1148)</f>
        <v>25.962263610315187</v>
      </c>
    </row>
    <row r="1149" spans="1:4" x14ac:dyDescent="0.2">
      <c r="A1149">
        <v>3</v>
      </c>
      <c r="B1149" t="s">
        <v>13</v>
      </c>
      <c r="D1149">
        <f>IF(C1149="",SUMIFS(Ave_Age,Pclass_Age,A1149,Sex_Age,B1149),C1149)</f>
        <v>25.962263610315187</v>
      </c>
    </row>
    <row r="1150" spans="1:4" x14ac:dyDescent="0.2">
      <c r="A1150">
        <v>3</v>
      </c>
      <c r="B1150" t="s">
        <v>13</v>
      </c>
      <c r="C1150">
        <v>28</v>
      </c>
      <c r="D1150">
        <f>IF(C1150="",SUMIFS(Ave_Age,Pclass_Age,A1150,Sex_Age,B1150),C1150)</f>
        <v>28</v>
      </c>
    </row>
    <row r="1151" spans="1:4" x14ac:dyDescent="0.2">
      <c r="A1151">
        <v>2</v>
      </c>
      <c r="B1151" t="s">
        <v>17</v>
      </c>
      <c r="C1151">
        <v>19</v>
      </c>
      <c r="D1151">
        <f>IF(C1151="",SUMIFS(Ave_Age,Pclass_Age,A1151,Sex_Age,B1151),C1151)</f>
        <v>19</v>
      </c>
    </row>
    <row r="1152" spans="1:4" x14ac:dyDescent="0.2">
      <c r="A1152">
        <v>3</v>
      </c>
      <c r="B1152" t="s">
        <v>13</v>
      </c>
      <c r="C1152">
        <v>21</v>
      </c>
      <c r="D1152">
        <f>IF(C1152="",SUMIFS(Ave_Age,Pclass_Age,A1152,Sex_Age,B1152),C1152)</f>
        <v>21</v>
      </c>
    </row>
    <row r="1153" spans="1:4" x14ac:dyDescent="0.2">
      <c r="A1153">
        <v>3</v>
      </c>
      <c r="B1153" t="s">
        <v>13</v>
      </c>
      <c r="C1153">
        <v>36.5</v>
      </c>
      <c r="D1153">
        <f>IF(C1153="",SUMIFS(Ave_Age,Pclass_Age,A1153,Sex_Age,B1153),C1153)</f>
        <v>36.5</v>
      </c>
    </row>
    <row r="1154" spans="1:4" x14ac:dyDescent="0.2">
      <c r="A1154">
        <v>3</v>
      </c>
      <c r="B1154" t="s">
        <v>13</v>
      </c>
      <c r="C1154">
        <v>21</v>
      </c>
      <c r="D1154">
        <f>IF(C1154="",SUMIFS(Ave_Age,Pclass_Age,A1154,Sex_Age,B1154),C1154)</f>
        <v>21</v>
      </c>
    </row>
    <row r="1155" spans="1:4" x14ac:dyDescent="0.2">
      <c r="A1155">
        <v>2</v>
      </c>
      <c r="B1155" t="s">
        <v>17</v>
      </c>
      <c r="C1155">
        <v>29</v>
      </c>
      <c r="D1155">
        <f>IF(C1155="",SUMIFS(Ave_Age,Pclass_Age,A1155,Sex_Age,B1155),C1155)</f>
        <v>29</v>
      </c>
    </row>
    <row r="1156" spans="1:4" x14ac:dyDescent="0.2">
      <c r="A1156">
        <v>3</v>
      </c>
      <c r="B1156" t="s">
        <v>17</v>
      </c>
      <c r="C1156">
        <v>1</v>
      </c>
      <c r="D1156">
        <f>IF(C1156="",SUMIFS(Ave_Age,Pclass_Age,A1156,Sex_Age,B1156),C1156)</f>
        <v>1</v>
      </c>
    </row>
    <row r="1157" spans="1:4" x14ac:dyDescent="0.2">
      <c r="A1157">
        <v>2</v>
      </c>
      <c r="B1157" t="s">
        <v>13</v>
      </c>
      <c r="C1157">
        <v>30</v>
      </c>
      <c r="D1157">
        <f>IF(C1157="",SUMIFS(Ave_Age,Pclass_Age,A1157,Sex_Age,B1157),C1157)</f>
        <v>30</v>
      </c>
    </row>
    <row r="1158" spans="1:4" x14ac:dyDescent="0.2">
      <c r="A1158">
        <v>3</v>
      </c>
      <c r="B1158" t="s">
        <v>13</v>
      </c>
      <c r="D1158">
        <f>IF(C1158="",SUMIFS(Ave_Age,Pclass_Age,A1158,Sex_Age,B1158),C1158)</f>
        <v>25.962263610315187</v>
      </c>
    </row>
    <row r="1159" spans="1:4" x14ac:dyDescent="0.2">
      <c r="A1159">
        <v>1</v>
      </c>
      <c r="B1159" t="s">
        <v>13</v>
      </c>
      <c r="D1159">
        <f>IF(C1159="",SUMIFS(Ave_Age,Pclass_Age,A1159,Sex_Age,B1159),C1159)</f>
        <v>41.029271523178807</v>
      </c>
    </row>
    <row r="1160" spans="1:4" x14ac:dyDescent="0.2">
      <c r="A1160">
        <v>3</v>
      </c>
      <c r="B1160" t="s">
        <v>13</v>
      </c>
      <c r="D1160">
        <f>IF(C1160="",SUMIFS(Ave_Age,Pclass_Age,A1160,Sex_Age,B1160),C1160)</f>
        <v>25.962263610315187</v>
      </c>
    </row>
    <row r="1161" spans="1:4" x14ac:dyDescent="0.2">
      <c r="A1161">
        <v>3</v>
      </c>
      <c r="B1161" t="s">
        <v>17</v>
      </c>
      <c r="D1161">
        <f>IF(C1161="",SUMIFS(Ave_Age,Pclass_Age,A1161,Sex_Age,B1161),C1161)</f>
        <v>22.185328947368422</v>
      </c>
    </row>
    <row r="1162" spans="1:4" x14ac:dyDescent="0.2">
      <c r="A1162">
        <v>3</v>
      </c>
      <c r="B1162" t="s">
        <v>13</v>
      </c>
      <c r="C1162">
        <v>17</v>
      </c>
      <c r="D1162">
        <f>IF(C1162="",SUMIFS(Ave_Age,Pclass_Age,A1162,Sex_Age,B1162),C1162)</f>
        <v>17</v>
      </c>
    </row>
    <row r="1163" spans="1:4" x14ac:dyDescent="0.2">
      <c r="A1163">
        <v>1</v>
      </c>
      <c r="B1163" t="s">
        <v>13</v>
      </c>
      <c r="C1163">
        <v>46</v>
      </c>
      <c r="D1163">
        <f>IF(C1163="",SUMIFS(Ave_Age,Pclass_Age,A1163,Sex_Age,B1163),C1163)</f>
        <v>46</v>
      </c>
    </row>
    <row r="1164" spans="1:4" x14ac:dyDescent="0.2">
      <c r="A1164">
        <v>3</v>
      </c>
      <c r="B1164" t="s">
        <v>13</v>
      </c>
      <c r="D1164">
        <f>IF(C1164="",SUMIFS(Ave_Age,Pclass_Age,A1164,Sex_Age,B1164),C1164)</f>
        <v>25.962263610315187</v>
      </c>
    </row>
    <row r="1165" spans="1:4" x14ac:dyDescent="0.2">
      <c r="A1165">
        <v>1</v>
      </c>
      <c r="B1165" t="s">
        <v>17</v>
      </c>
      <c r="C1165">
        <v>26</v>
      </c>
      <c r="D1165">
        <f>IF(C1165="",SUMIFS(Ave_Age,Pclass_Age,A1165,Sex_Age,B1165),C1165)</f>
        <v>26</v>
      </c>
    </row>
    <row r="1166" spans="1:4" x14ac:dyDescent="0.2">
      <c r="A1166">
        <v>3</v>
      </c>
      <c r="B1166" t="s">
        <v>17</v>
      </c>
      <c r="D1166">
        <f>IF(C1166="",SUMIFS(Ave_Age,Pclass_Age,A1166,Sex_Age,B1166),C1166)</f>
        <v>22.185328947368422</v>
      </c>
    </row>
    <row r="1167" spans="1:4" x14ac:dyDescent="0.2">
      <c r="A1167">
        <v>3</v>
      </c>
      <c r="B1167" t="s">
        <v>13</v>
      </c>
      <c r="D1167">
        <f>IF(C1167="",SUMIFS(Ave_Age,Pclass_Age,A1167,Sex_Age,B1167),C1167)</f>
        <v>25.962263610315187</v>
      </c>
    </row>
    <row r="1168" spans="1:4" x14ac:dyDescent="0.2">
      <c r="A1168">
        <v>2</v>
      </c>
      <c r="B1168" t="s">
        <v>17</v>
      </c>
      <c r="C1168">
        <v>20</v>
      </c>
      <c r="D1168">
        <f>IF(C1168="",SUMIFS(Ave_Age,Pclass_Age,A1168,Sex_Age,B1168),C1168)</f>
        <v>20</v>
      </c>
    </row>
    <row r="1169" spans="1:4" x14ac:dyDescent="0.2">
      <c r="A1169">
        <v>2</v>
      </c>
      <c r="B1169" t="s">
        <v>13</v>
      </c>
      <c r="C1169">
        <v>28</v>
      </c>
      <c r="D1169">
        <f>IF(C1169="",SUMIFS(Ave_Age,Pclass_Age,A1169,Sex_Age,B1169),C1169)</f>
        <v>28</v>
      </c>
    </row>
    <row r="1170" spans="1:4" x14ac:dyDescent="0.2">
      <c r="A1170">
        <v>2</v>
      </c>
      <c r="B1170" t="s">
        <v>13</v>
      </c>
      <c r="C1170">
        <v>40</v>
      </c>
      <c r="D1170">
        <f>IF(C1170="",SUMIFS(Ave_Age,Pclass_Age,A1170,Sex_Age,B1170),C1170)</f>
        <v>40</v>
      </c>
    </row>
    <row r="1171" spans="1:4" x14ac:dyDescent="0.2">
      <c r="A1171">
        <v>2</v>
      </c>
      <c r="B1171" t="s">
        <v>13</v>
      </c>
      <c r="C1171">
        <v>30</v>
      </c>
      <c r="D1171">
        <f>IF(C1171="",SUMIFS(Ave_Age,Pclass_Age,A1171,Sex_Age,B1171),C1171)</f>
        <v>30</v>
      </c>
    </row>
    <row r="1172" spans="1:4" x14ac:dyDescent="0.2">
      <c r="A1172">
        <v>2</v>
      </c>
      <c r="B1172" t="s">
        <v>13</v>
      </c>
      <c r="C1172">
        <v>22</v>
      </c>
      <c r="D1172">
        <f>IF(C1172="",SUMIFS(Ave_Age,Pclass_Age,A1172,Sex_Age,B1172),C1172)</f>
        <v>22</v>
      </c>
    </row>
    <row r="1173" spans="1:4" x14ac:dyDescent="0.2">
      <c r="A1173">
        <v>3</v>
      </c>
      <c r="B1173" t="s">
        <v>17</v>
      </c>
      <c r="C1173">
        <v>23</v>
      </c>
      <c r="D1173">
        <f>IF(C1173="",SUMIFS(Ave_Age,Pclass_Age,A1173,Sex_Age,B1173),C1173)</f>
        <v>23</v>
      </c>
    </row>
    <row r="1174" spans="1:4" x14ac:dyDescent="0.2">
      <c r="A1174">
        <v>3</v>
      </c>
      <c r="B1174" t="s">
        <v>13</v>
      </c>
      <c r="C1174">
        <v>0.75</v>
      </c>
      <c r="D1174">
        <f>IF(C1174="",SUMIFS(Ave_Age,Pclass_Age,A1174,Sex_Age,B1174),C1174)</f>
        <v>0.75</v>
      </c>
    </row>
    <row r="1175" spans="1:4" x14ac:dyDescent="0.2">
      <c r="A1175">
        <v>3</v>
      </c>
      <c r="B1175" t="s">
        <v>17</v>
      </c>
      <c r="D1175">
        <f>IF(C1175="",SUMIFS(Ave_Age,Pclass_Age,A1175,Sex_Age,B1175),C1175)</f>
        <v>22.185328947368422</v>
      </c>
    </row>
    <row r="1176" spans="1:4" x14ac:dyDescent="0.2">
      <c r="A1176">
        <v>3</v>
      </c>
      <c r="B1176" t="s">
        <v>17</v>
      </c>
      <c r="C1176">
        <v>9</v>
      </c>
      <c r="D1176">
        <f>IF(C1176="",SUMIFS(Ave_Age,Pclass_Age,A1176,Sex_Age,B1176),C1176)</f>
        <v>9</v>
      </c>
    </row>
    <row r="1177" spans="1:4" x14ac:dyDescent="0.2">
      <c r="A1177">
        <v>3</v>
      </c>
      <c r="B1177" t="s">
        <v>17</v>
      </c>
      <c r="C1177">
        <v>2</v>
      </c>
      <c r="D1177">
        <f>IF(C1177="",SUMIFS(Ave_Age,Pclass_Age,A1177,Sex_Age,B1177),C1177)</f>
        <v>2</v>
      </c>
    </row>
    <row r="1178" spans="1:4" x14ac:dyDescent="0.2">
      <c r="A1178">
        <v>3</v>
      </c>
      <c r="B1178" t="s">
        <v>13</v>
      </c>
      <c r="C1178">
        <v>36</v>
      </c>
      <c r="D1178">
        <f>IF(C1178="",SUMIFS(Ave_Age,Pclass_Age,A1178,Sex_Age,B1178),C1178)</f>
        <v>36</v>
      </c>
    </row>
    <row r="1179" spans="1:4" x14ac:dyDescent="0.2">
      <c r="A1179">
        <v>3</v>
      </c>
      <c r="B1179" t="s">
        <v>13</v>
      </c>
      <c r="D1179">
        <f>IF(C1179="",SUMIFS(Ave_Age,Pclass_Age,A1179,Sex_Age,B1179),C1179)</f>
        <v>25.962263610315187</v>
      </c>
    </row>
    <row r="1180" spans="1:4" x14ac:dyDescent="0.2">
      <c r="A1180">
        <v>1</v>
      </c>
      <c r="B1180" t="s">
        <v>13</v>
      </c>
      <c r="C1180">
        <v>24</v>
      </c>
      <c r="D1180">
        <f>IF(C1180="",SUMIFS(Ave_Age,Pclass_Age,A1180,Sex_Age,B1180),C1180)</f>
        <v>24</v>
      </c>
    </row>
    <row r="1181" spans="1:4" x14ac:dyDescent="0.2">
      <c r="A1181">
        <v>3</v>
      </c>
      <c r="B1181" t="s">
        <v>13</v>
      </c>
      <c r="D1181">
        <f>IF(C1181="",SUMIFS(Ave_Age,Pclass_Age,A1181,Sex_Age,B1181),C1181)</f>
        <v>25.962263610315187</v>
      </c>
    </row>
    <row r="1182" spans="1:4" x14ac:dyDescent="0.2">
      <c r="A1182">
        <v>3</v>
      </c>
      <c r="B1182" t="s">
        <v>13</v>
      </c>
      <c r="D1182">
        <f>IF(C1182="",SUMIFS(Ave_Age,Pclass_Age,A1182,Sex_Age,B1182),C1182)</f>
        <v>25.962263610315187</v>
      </c>
    </row>
    <row r="1183" spans="1:4" x14ac:dyDescent="0.2">
      <c r="A1183">
        <v>1</v>
      </c>
      <c r="B1183" t="s">
        <v>13</v>
      </c>
      <c r="D1183">
        <f>IF(C1183="",SUMIFS(Ave_Age,Pclass_Age,A1183,Sex_Age,B1183),C1183)</f>
        <v>41.029271523178807</v>
      </c>
    </row>
    <row r="1184" spans="1:4" x14ac:dyDescent="0.2">
      <c r="A1184">
        <v>3</v>
      </c>
      <c r="B1184" t="s">
        <v>17</v>
      </c>
      <c r="C1184">
        <v>30</v>
      </c>
      <c r="D1184">
        <f>IF(C1184="",SUMIFS(Ave_Age,Pclass_Age,A1184,Sex_Age,B1184),C1184)</f>
        <v>30</v>
      </c>
    </row>
    <row r="1185" spans="1:4" x14ac:dyDescent="0.2">
      <c r="A1185">
        <v>3</v>
      </c>
      <c r="B1185" t="s">
        <v>13</v>
      </c>
      <c r="D1185">
        <f>IF(C1185="",SUMIFS(Ave_Age,Pclass_Age,A1185,Sex_Age,B1185),C1185)</f>
        <v>25.962263610315187</v>
      </c>
    </row>
    <row r="1186" spans="1:4" x14ac:dyDescent="0.2">
      <c r="A1186">
        <v>1</v>
      </c>
      <c r="B1186" t="s">
        <v>13</v>
      </c>
      <c r="C1186">
        <v>53</v>
      </c>
      <c r="D1186">
        <f>IF(C1186="",SUMIFS(Ave_Age,Pclass_Age,A1186,Sex_Age,B1186),C1186)</f>
        <v>53</v>
      </c>
    </row>
    <row r="1187" spans="1:4" x14ac:dyDescent="0.2">
      <c r="A1187">
        <v>3</v>
      </c>
      <c r="B1187" t="s">
        <v>13</v>
      </c>
      <c r="C1187">
        <v>36</v>
      </c>
      <c r="D1187">
        <f>IF(C1187="",SUMIFS(Ave_Age,Pclass_Age,A1187,Sex_Age,B1187),C1187)</f>
        <v>36</v>
      </c>
    </row>
    <row r="1188" spans="1:4" x14ac:dyDescent="0.2">
      <c r="A1188">
        <v>3</v>
      </c>
      <c r="B1188" t="s">
        <v>13</v>
      </c>
      <c r="C1188">
        <v>26</v>
      </c>
      <c r="D1188">
        <f>IF(C1188="",SUMIFS(Ave_Age,Pclass_Age,A1188,Sex_Age,B1188),C1188)</f>
        <v>26</v>
      </c>
    </row>
    <row r="1189" spans="1:4" x14ac:dyDescent="0.2">
      <c r="A1189">
        <v>2</v>
      </c>
      <c r="B1189" t="s">
        <v>17</v>
      </c>
      <c r="C1189">
        <v>1</v>
      </c>
      <c r="D1189">
        <f>IF(C1189="",SUMIFS(Ave_Age,Pclass_Age,A1189,Sex_Age,B1189),C1189)</f>
        <v>1</v>
      </c>
    </row>
    <row r="1190" spans="1:4" x14ac:dyDescent="0.2">
      <c r="A1190">
        <v>3</v>
      </c>
      <c r="B1190" t="s">
        <v>13</v>
      </c>
      <c r="D1190">
        <f>IF(C1190="",SUMIFS(Ave_Age,Pclass_Age,A1190,Sex_Age,B1190),C1190)</f>
        <v>25.962263610315187</v>
      </c>
    </row>
    <row r="1191" spans="1:4" x14ac:dyDescent="0.2">
      <c r="A1191">
        <v>1</v>
      </c>
      <c r="B1191" t="s">
        <v>13</v>
      </c>
      <c r="C1191">
        <v>30</v>
      </c>
      <c r="D1191">
        <f>IF(C1191="",SUMIFS(Ave_Age,Pclass_Age,A1191,Sex_Age,B1191),C1191)</f>
        <v>30</v>
      </c>
    </row>
    <row r="1192" spans="1:4" x14ac:dyDescent="0.2">
      <c r="A1192">
        <v>3</v>
      </c>
      <c r="B1192" t="s">
        <v>13</v>
      </c>
      <c r="C1192">
        <v>29</v>
      </c>
      <c r="D1192">
        <f>IF(C1192="",SUMIFS(Ave_Age,Pclass_Age,A1192,Sex_Age,B1192),C1192)</f>
        <v>29</v>
      </c>
    </row>
    <row r="1193" spans="1:4" x14ac:dyDescent="0.2">
      <c r="A1193">
        <v>3</v>
      </c>
      <c r="B1193" t="s">
        <v>13</v>
      </c>
      <c r="C1193">
        <v>32</v>
      </c>
      <c r="D1193">
        <f>IF(C1193="",SUMIFS(Ave_Age,Pclass_Age,A1193,Sex_Age,B1193),C1193)</f>
        <v>32</v>
      </c>
    </row>
    <row r="1194" spans="1:4" x14ac:dyDescent="0.2">
      <c r="A1194">
        <v>2</v>
      </c>
      <c r="B1194" t="s">
        <v>13</v>
      </c>
      <c r="D1194">
        <f>IF(C1194="",SUMIFS(Ave_Age,Pclass_Age,A1194,Sex_Age,B1194),C1194)</f>
        <v>30.815379746835443</v>
      </c>
    </row>
    <row r="1195" spans="1:4" x14ac:dyDescent="0.2">
      <c r="A1195">
        <v>2</v>
      </c>
      <c r="B1195" t="s">
        <v>13</v>
      </c>
      <c r="C1195">
        <v>43</v>
      </c>
      <c r="D1195">
        <f>IF(C1195="",SUMIFS(Ave_Age,Pclass_Age,A1195,Sex_Age,B1195),C1195)</f>
        <v>43</v>
      </c>
    </row>
    <row r="1196" spans="1:4" x14ac:dyDescent="0.2">
      <c r="A1196">
        <v>3</v>
      </c>
      <c r="B1196" t="s">
        <v>13</v>
      </c>
      <c r="C1196">
        <v>24</v>
      </c>
      <c r="D1196">
        <f>IF(C1196="",SUMIFS(Ave_Age,Pclass_Age,A1196,Sex_Age,B1196),C1196)</f>
        <v>24</v>
      </c>
    </row>
    <row r="1197" spans="1:4" x14ac:dyDescent="0.2">
      <c r="A1197">
        <v>3</v>
      </c>
      <c r="B1197" t="s">
        <v>17</v>
      </c>
      <c r="D1197">
        <f>IF(C1197="",SUMIFS(Ave_Age,Pclass_Age,A1197,Sex_Age,B1197),C1197)</f>
        <v>22.185328947368422</v>
      </c>
    </row>
    <row r="1198" spans="1:4" x14ac:dyDescent="0.2">
      <c r="A1198">
        <v>1</v>
      </c>
      <c r="B1198" t="s">
        <v>17</v>
      </c>
      <c r="C1198">
        <v>64</v>
      </c>
      <c r="D1198">
        <f>IF(C1198="",SUMIFS(Ave_Age,Pclass_Age,A1198,Sex_Age,B1198),C1198)</f>
        <v>64</v>
      </c>
    </row>
    <row r="1199" spans="1:4" x14ac:dyDescent="0.2">
      <c r="A1199">
        <v>1</v>
      </c>
      <c r="B1199" t="s">
        <v>13</v>
      </c>
      <c r="C1199">
        <v>30</v>
      </c>
      <c r="D1199">
        <f>IF(C1199="",SUMIFS(Ave_Age,Pclass_Age,A1199,Sex_Age,B1199),C1199)</f>
        <v>30</v>
      </c>
    </row>
    <row r="1200" spans="1:4" x14ac:dyDescent="0.2">
      <c r="A1200">
        <v>3</v>
      </c>
      <c r="B1200" t="s">
        <v>13</v>
      </c>
      <c r="C1200">
        <v>0.83</v>
      </c>
      <c r="D1200">
        <f>IF(C1200="",SUMIFS(Ave_Age,Pclass_Age,A1200,Sex_Age,B1200),C1200)</f>
        <v>0.83</v>
      </c>
    </row>
    <row r="1201" spans="1:4" x14ac:dyDescent="0.2">
      <c r="A1201">
        <v>1</v>
      </c>
      <c r="B1201" t="s">
        <v>13</v>
      </c>
      <c r="C1201">
        <v>55</v>
      </c>
      <c r="D1201">
        <f>IF(C1201="",SUMIFS(Ave_Age,Pclass_Age,A1201,Sex_Age,B1201),C1201)</f>
        <v>55</v>
      </c>
    </row>
    <row r="1202" spans="1:4" x14ac:dyDescent="0.2">
      <c r="A1202">
        <v>3</v>
      </c>
      <c r="B1202" t="s">
        <v>17</v>
      </c>
      <c r="C1202">
        <v>45</v>
      </c>
      <c r="D1202">
        <f>IF(C1202="",SUMIFS(Ave_Age,Pclass_Age,A1202,Sex_Age,B1202),C1202)</f>
        <v>45</v>
      </c>
    </row>
    <row r="1203" spans="1:4" x14ac:dyDescent="0.2">
      <c r="A1203">
        <v>3</v>
      </c>
      <c r="B1203" t="s">
        <v>13</v>
      </c>
      <c r="C1203">
        <v>18</v>
      </c>
      <c r="D1203">
        <f>IF(C1203="",SUMIFS(Ave_Age,Pclass_Age,A1203,Sex_Age,B1203),C1203)</f>
        <v>18</v>
      </c>
    </row>
    <row r="1204" spans="1:4" x14ac:dyDescent="0.2">
      <c r="A1204">
        <v>3</v>
      </c>
      <c r="B1204" t="s">
        <v>13</v>
      </c>
      <c r="C1204">
        <v>22</v>
      </c>
      <c r="D1204">
        <f>IF(C1204="",SUMIFS(Ave_Age,Pclass_Age,A1204,Sex_Age,B1204),C1204)</f>
        <v>22</v>
      </c>
    </row>
    <row r="1205" spans="1:4" x14ac:dyDescent="0.2">
      <c r="A1205">
        <v>3</v>
      </c>
      <c r="B1205" t="s">
        <v>13</v>
      </c>
      <c r="D1205">
        <f>IF(C1205="",SUMIFS(Ave_Age,Pclass_Age,A1205,Sex_Age,B1205),C1205)</f>
        <v>25.962263610315187</v>
      </c>
    </row>
    <row r="1206" spans="1:4" x14ac:dyDescent="0.2">
      <c r="A1206">
        <v>3</v>
      </c>
      <c r="B1206" t="s">
        <v>17</v>
      </c>
      <c r="C1206">
        <v>37</v>
      </c>
      <c r="D1206">
        <f>IF(C1206="",SUMIFS(Ave_Age,Pclass_Age,A1206,Sex_Age,B1206),C1206)</f>
        <v>37</v>
      </c>
    </row>
    <row r="1207" spans="1:4" x14ac:dyDescent="0.2">
      <c r="A1207">
        <v>1</v>
      </c>
      <c r="B1207" t="s">
        <v>17</v>
      </c>
      <c r="C1207">
        <v>55</v>
      </c>
      <c r="D1207">
        <f>IF(C1207="",SUMIFS(Ave_Age,Pclass_Age,A1207,Sex_Age,B1207),C1207)</f>
        <v>55</v>
      </c>
    </row>
    <row r="1208" spans="1:4" x14ac:dyDescent="0.2">
      <c r="A1208">
        <v>3</v>
      </c>
      <c r="B1208" t="s">
        <v>17</v>
      </c>
      <c r="C1208">
        <v>17</v>
      </c>
      <c r="D1208">
        <f>IF(C1208="",SUMIFS(Ave_Age,Pclass_Age,A1208,Sex_Age,B1208),C1208)</f>
        <v>17</v>
      </c>
    </row>
    <row r="1209" spans="1:4" x14ac:dyDescent="0.2">
      <c r="A1209">
        <v>1</v>
      </c>
      <c r="B1209" t="s">
        <v>13</v>
      </c>
      <c r="C1209">
        <v>57</v>
      </c>
      <c r="D1209">
        <f>IF(C1209="",SUMIFS(Ave_Age,Pclass_Age,A1209,Sex_Age,B1209),C1209)</f>
        <v>57</v>
      </c>
    </row>
    <row r="1210" spans="1:4" x14ac:dyDescent="0.2">
      <c r="A1210">
        <v>2</v>
      </c>
      <c r="B1210" t="s">
        <v>13</v>
      </c>
      <c r="C1210">
        <v>19</v>
      </c>
      <c r="D1210">
        <f>IF(C1210="",SUMIFS(Ave_Age,Pclass_Age,A1210,Sex_Age,B1210),C1210)</f>
        <v>19</v>
      </c>
    </row>
    <row r="1211" spans="1:4" x14ac:dyDescent="0.2">
      <c r="A1211">
        <v>3</v>
      </c>
      <c r="B1211" t="s">
        <v>13</v>
      </c>
      <c r="C1211">
        <v>27</v>
      </c>
      <c r="D1211">
        <f>IF(C1211="",SUMIFS(Ave_Age,Pclass_Age,A1211,Sex_Age,B1211),C1211)</f>
        <v>27</v>
      </c>
    </row>
    <row r="1212" spans="1:4" x14ac:dyDescent="0.2">
      <c r="A1212">
        <v>2</v>
      </c>
      <c r="B1212" t="s">
        <v>13</v>
      </c>
      <c r="C1212">
        <v>22</v>
      </c>
      <c r="D1212">
        <f>IF(C1212="",SUMIFS(Ave_Age,Pclass_Age,A1212,Sex_Age,B1212),C1212)</f>
        <v>22</v>
      </c>
    </row>
    <row r="1213" spans="1:4" x14ac:dyDescent="0.2">
      <c r="A1213">
        <v>3</v>
      </c>
      <c r="B1213" t="s">
        <v>13</v>
      </c>
      <c r="C1213">
        <v>26</v>
      </c>
      <c r="D1213">
        <f>IF(C1213="",SUMIFS(Ave_Age,Pclass_Age,A1213,Sex_Age,B1213),C1213)</f>
        <v>26</v>
      </c>
    </row>
    <row r="1214" spans="1:4" x14ac:dyDescent="0.2">
      <c r="A1214">
        <v>3</v>
      </c>
      <c r="B1214" t="s">
        <v>13</v>
      </c>
      <c r="C1214">
        <v>25</v>
      </c>
      <c r="D1214">
        <f>IF(C1214="",SUMIFS(Ave_Age,Pclass_Age,A1214,Sex_Age,B1214),C1214)</f>
        <v>25</v>
      </c>
    </row>
    <row r="1215" spans="1:4" x14ac:dyDescent="0.2">
      <c r="A1215">
        <v>2</v>
      </c>
      <c r="B1215" t="s">
        <v>13</v>
      </c>
      <c r="C1215">
        <v>26</v>
      </c>
      <c r="D1215">
        <f>IF(C1215="",SUMIFS(Ave_Age,Pclass_Age,A1215,Sex_Age,B1215),C1215)</f>
        <v>26</v>
      </c>
    </row>
    <row r="1216" spans="1:4" x14ac:dyDescent="0.2">
      <c r="A1216">
        <v>1</v>
      </c>
      <c r="B1216" t="s">
        <v>13</v>
      </c>
      <c r="C1216">
        <v>33</v>
      </c>
      <c r="D1216">
        <f>IF(C1216="",SUMIFS(Ave_Age,Pclass_Age,A1216,Sex_Age,B1216),C1216)</f>
        <v>33</v>
      </c>
    </row>
    <row r="1217" spans="1:4" x14ac:dyDescent="0.2">
      <c r="A1217">
        <v>1</v>
      </c>
      <c r="B1217" t="s">
        <v>17</v>
      </c>
      <c r="C1217">
        <v>39</v>
      </c>
      <c r="D1217">
        <f>IF(C1217="",SUMIFS(Ave_Age,Pclass_Age,A1217,Sex_Age,B1217),C1217)</f>
        <v>39</v>
      </c>
    </row>
    <row r="1218" spans="1:4" x14ac:dyDescent="0.2">
      <c r="A1218">
        <v>3</v>
      </c>
      <c r="B1218" t="s">
        <v>13</v>
      </c>
      <c r="C1218">
        <v>23</v>
      </c>
      <c r="D1218">
        <f>IF(C1218="",SUMIFS(Ave_Age,Pclass_Age,A1218,Sex_Age,B1218),C1218)</f>
        <v>23</v>
      </c>
    </row>
    <row r="1219" spans="1:4" x14ac:dyDescent="0.2">
      <c r="A1219">
        <v>2</v>
      </c>
      <c r="B1219" t="s">
        <v>17</v>
      </c>
      <c r="C1219">
        <v>12</v>
      </c>
      <c r="D1219">
        <f>IF(C1219="",SUMIFS(Ave_Age,Pclass_Age,A1219,Sex_Age,B1219),C1219)</f>
        <v>12</v>
      </c>
    </row>
    <row r="1220" spans="1:4" x14ac:dyDescent="0.2">
      <c r="A1220">
        <v>1</v>
      </c>
      <c r="B1220" t="s">
        <v>13</v>
      </c>
      <c r="C1220">
        <v>46</v>
      </c>
      <c r="D1220">
        <f>IF(C1220="",SUMIFS(Ave_Age,Pclass_Age,A1220,Sex_Age,B1220),C1220)</f>
        <v>46</v>
      </c>
    </row>
    <row r="1221" spans="1:4" x14ac:dyDescent="0.2">
      <c r="A1221">
        <v>2</v>
      </c>
      <c r="B1221" t="s">
        <v>13</v>
      </c>
      <c r="C1221">
        <v>29</v>
      </c>
      <c r="D1221">
        <f>IF(C1221="",SUMIFS(Ave_Age,Pclass_Age,A1221,Sex_Age,B1221),C1221)</f>
        <v>29</v>
      </c>
    </row>
    <row r="1222" spans="1:4" x14ac:dyDescent="0.2">
      <c r="A1222">
        <v>2</v>
      </c>
      <c r="B1222" t="s">
        <v>13</v>
      </c>
      <c r="C1222">
        <v>21</v>
      </c>
      <c r="D1222">
        <f>IF(C1222="",SUMIFS(Ave_Age,Pclass_Age,A1222,Sex_Age,B1222),C1222)</f>
        <v>21</v>
      </c>
    </row>
    <row r="1223" spans="1:4" x14ac:dyDescent="0.2">
      <c r="A1223">
        <v>2</v>
      </c>
      <c r="B1223" t="s">
        <v>17</v>
      </c>
      <c r="C1223">
        <v>48</v>
      </c>
      <c r="D1223">
        <f>IF(C1223="",SUMIFS(Ave_Age,Pclass_Age,A1223,Sex_Age,B1223),C1223)</f>
        <v>48</v>
      </c>
    </row>
    <row r="1224" spans="1:4" x14ac:dyDescent="0.2">
      <c r="A1224">
        <v>1</v>
      </c>
      <c r="B1224" t="s">
        <v>13</v>
      </c>
      <c r="C1224">
        <v>39</v>
      </c>
      <c r="D1224">
        <f>IF(C1224="",SUMIFS(Ave_Age,Pclass_Age,A1224,Sex_Age,B1224),C1224)</f>
        <v>39</v>
      </c>
    </row>
    <row r="1225" spans="1:4" x14ac:dyDescent="0.2">
      <c r="A1225">
        <v>3</v>
      </c>
      <c r="B1225" t="s">
        <v>13</v>
      </c>
      <c r="D1225">
        <f>IF(C1225="",SUMIFS(Ave_Age,Pclass_Age,A1225,Sex_Age,B1225),C1225)</f>
        <v>25.962263610315187</v>
      </c>
    </row>
    <row r="1226" spans="1:4" x14ac:dyDescent="0.2">
      <c r="A1226">
        <v>3</v>
      </c>
      <c r="B1226" t="s">
        <v>17</v>
      </c>
      <c r="C1226">
        <v>19</v>
      </c>
      <c r="D1226">
        <f>IF(C1226="",SUMIFS(Ave_Age,Pclass_Age,A1226,Sex_Age,B1226),C1226)</f>
        <v>19</v>
      </c>
    </row>
    <row r="1227" spans="1:4" x14ac:dyDescent="0.2">
      <c r="A1227">
        <v>3</v>
      </c>
      <c r="B1227" t="s">
        <v>13</v>
      </c>
      <c r="C1227">
        <v>27</v>
      </c>
      <c r="D1227">
        <f>IF(C1227="",SUMIFS(Ave_Age,Pclass_Age,A1227,Sex_Age,B1227),C1227)</f>
        <v>27</v>
      </c>
    </row>
    <row r="1228" spans="1:4" x14ac:dyDescent="0.2">
      <c r="A1228">
        <v>1</v>
      </c>
      <c r="B1228" t="s">
        <v>13</v>
      </c>
      <c r="C1228">
        <v>30</v>
      </c>
      <c r="D1228">
        <f>IF(C1228="",SUMIFS(Ave_Age,Pclass_Age,A1228,Sex_Age,B1228),C1228)</f>
        <v>30</v>
      </c>
    </row>
    <row r="1229" spans="1:4" x14ac:dyDescent="0.2">
      <c r="A1229">
        <v>2</v>
      </c>
      <c r="B1229" t="s">
        <v>13</v>
      </c>
      <c r="C1229">
        <v>32</v>
      </c>
      <c r="D1229">
        <f>IF(C1229="",SUMIFS(Ave_Age,Pclass_Age,A1229,Sex_Age,B1229),C1229)</f>
        <v>32</v>
      </c>
    </row>
    <row r="1230" spans="1:4" x14ac:dyDescent="0.2">
      <c r="A1230">
        <v>3</v>
      </c>
      <c r="B1230" t="s">
        <v>13</v>
      </c>
      <c r="C1230">
        <v>39</v>
      </c>
      <c r="D1230">
        <f>IF(C1230="",SUMIFS(Ave_Age,Pclass_Age,A1230,Sex_Age,B1230),C1230)</f>
        <v>39</v>
      </c>
    </row>
    <row r="1231" spans="1:4" x14ac:dyDescent="0.2">
      <c r="A1231">
        <v>2</v>
      </c>
      <c r="B1231" t="s">
        <v>13</v>
      </c>
      <c r="C1231">
        <v>25</v>
      </c>
      <c r="D1231">
        <f>IF(C1231="",SUMIFS(Ave_Age,Pclass_Age,A1231,Sex_Age,B1231),C1231)</f>
        <v>25</v>
      </c>
    </row>
    <row r="1232" spans="1:4" x14ac:dyDescent="0.2">
      <c r="A1232">
        <v>3</v>
      </c>
      <c r="B1232" t="s">
        <v>13</v>
      </c>
      <c r="D1232">
        <f>IF(C1232="",SUMIFS(Ave_Age,Pclass_Age,A1232,Sex_Age,B1232),C1232)</f>
        <v>25.962263610315187</v>
      </c>
    </row>
    <row r="1233" spans="1:4" x14ac:dyDescent="0.2">
      <c r="A1233">
        <v>2</v>
      </c>
      <c r="B1233" t="s">
        <v>13</v>
      </c>
      <c r="C1233">
        <v>18</v>
      </c>
      <c r="D1233">
        <f>IF(C1233="",SUMIFS(Ave_Age,Pclass_Age,A1233,Sex_Age,B1233),C1233)</f>
        <v>18</v>
      </c>
    </row>
    <row r="1234" spans="1:4" x14ac:dyDescent="0.2">
      <c r="A1234">
        <v>3</v>
      </c>
      <c r="B1234" t="s">
        <v>13</v>
      </c>
      <c r="C1234">
        <v>32</v>
      </c>
      <c r="D1234">
        <f>IF(C1234="",SUMIFS(Ave_Age,Pclass_Age,A1234,Sex_Age,B1234),C1234)</f>
        <v>32</v>
      </c>
    </row>
    <row r="1235" spans="1:4" x14ac:dyDescent="0.2">
      <c r="A1235">
        <v>3</v>
      </c>
      <c r="B1235" t="s">
        <v>13</v>
      </c>
      <c r="D1235">
        <f>IF(C1235="",SUMIFS(Ave_Age,Pclass_Age,A1235,Sex_Age,B1235),C1235)</f>
        <v>25.962263610315187</v>
      </c>
    </row>
    <row r="1236" spans="1:4" x14ac:dyDescent="0.2">
      <c r="A1236">
        <v>1</v>
      </c>
      <c r="B1236" t="s">
        <v>17</v>
      </c>
      <c r="C1236">
        <v>58</v>
      </c>
      <c r="D1236">
        <f>IF(C1236="",SUMIFS(Ave_Age,Pclass_Age,A1236,Sex_Age,B1236),C1236)</f>
        <v>58</v>
      </c>
    </row>
    <row r="1237" spans="1:4" x14ac:dyDescent="0.2">
      <c r="A1237">
        <v>3</v>
      </c>
      <c r="B1237" t="s">
        <v>13</v>
      </c>
      <c r="D1237">
        <f>IF(C1237="",SUMIFS(Ave_Age,Pclass_Age,A1237,Sex_Age,B1237),C1237)</f>
        <v>25.962263610315187</v>
      </c>
    </row>
    <row r="1238" spans="1:4" x14ac:dyDescent="0.2">
      <c r="A1238">
        <v>3</v>
      </c>
      <c r="B1238" t="s">
        <v>17</v>
      </c>
      <c r="C1238">
        <v>16</v>
      </c>
      <c r="D1238">
        <f>IF(C1238="",SUMIFS(Ave_Age,Pclass_Age,A1238,Sex_Age,B1238),C1238)</f>
        <v>16</v>
      </c>
    </row>
    <row r="1239" spans="1:4" x14ac:dyDescent="0.2">
      <c r="A1239">
        <v>2</v>
      </c>
      <c r="B1239" t="s">
        <v>13</v>
      </c>
      <c r="C1239">
        <v>26</v>
      </c>
      <c r="D1239">
        <f>IF(C1239="",SUMIFS(Ave_Age,Pclass_Age,A1239,Sex_Age,B1239),C1239)</f>
        <v>26</v>
      </c>
    </row>
    <row r="1240" spans="1:4" x14ac:dyDescent="0.2">
      <c r="A1240">
        <v>3</v>
      </c>
      <c r="B1240" t="s">
        <v>17</v>
      </c>
      <c r="C1240">
        <v>38</v>
      </c>
      <c r="D1240">
        <f>IF(C1240="",SUMIFS(Ave_Age,Pclass_Age,A1240,Sex_Age,B1240),C1240)</f>
        <v>38</v>
      </c>
    </row>
    <row r="1241" spans="1:4" x14ac:dyDescent="0.2">
      <c r="A1241">
        <v>2</v>
      </c>
      <c r="B1241" t="s">
        <v>13</v>
      </c>
      <c r="C1241">
        <v>24</v>
      </c>
      <c r="D1241">
        <f>IF(C1241="",SUMIFS(Ave_Age,Pclass_Age,A1241,Sex_Age,B1241),C1241)</f>
        <v>24</v>
      </c>
    </row>
    <row r="1242" spans="1:4" x14ac:dyDescent="0.2">
      <c r="A1242">
        <v>2</v>
      </c>
      <c r="B1242" t="s">
        <v>17</v>
      </c>
      <c r="C1242">
        <v>31</v>
      </c>
      <c r="D1242">
        <f>IF(C1242="",SUMIFS(Ave_Age,Pclass_Age,A1242,Sex_Age,B1242),C1242)</f>
        <v>31</v>
      </c>
    </row>
    <row r="1243" spans="1:4" x14ac:dyDescent="0.2">
      <c r="A1243">
        <v>1</v>
      </c>
      <c r="B1243" t="s">
        <v>17</v>
      </c>
      <c r="C1243">
        <v>45</v>
      </c>
      <c r="D1243">
        <f>IF(C1243="",SUMIFS(Ave_Age,Pclass_Age,A1243,Sex_Age,B1243),C1243)</f>
        <v>45</v>
      </c>
    </row>
    <row r="1244" spans="1:4" x14ac:dyDescent="0.2">
      <c r="A1244">
        <v>2</v>
      </c>
      <c r="B1244" t="s">
        <v>13</v>
      </c>
      <c r="C1244">
        <v>25</v>
      </c>
      <c r="D1244">
        <f>IF(C1244="",SUMIFS(Ave_Age,Pclass_Age,A1244,Sex_Age,B1244),C1244)</f>
        <v>25</v>
      </c>
    </row>
    <row r="1245" spans="1:4" x14ac:dyDescent="0.2">
      <c r="A1245">
        <v>2</v>
      </c>
      <c r="B1245" t="s">
        <v>13</v>
      </c>
      <c r="C1245">
        <v>18</v>
      </c>
      <c r="D1245">
        <f>IF(C1245="",SUMIFS(Ave_Age,Pclass_Age,A1245,Sex_Age,B1245),C1245)</f>
        <v>18</v>
      </c>
    </row>
    <row r="1246" spans="1:4" x14ac:dyDescent="0.2">
      <c r="A1246">
        <v>2</v>
      </c>
      <c r="B1246" t="s">
        <v>13</v>
      </c>
      <c r="C1246">
        <v>49</v>
      </c>
      <c r="D1246">
        <f>IF(C1246="",SUMIFS(Ave_Age,Pclass_Age,A1246,Sex_Age,B1246),C1246)</f>
        <v>49</v>
      </c>
    </row>
    <row r="1247" spans="1:4" x14ac:dyDescent="0.2">
      <c r="A1247">
        <v>3</v>
      </c>
      <c r="B1247" t="s">
        <v>17</v>
      </c>
      <c r="C1247">
        <v>0.17</v>
      </c>
      <c r="D1247">
        <f>IF(C1247="",SUMIFS(Ave_Age,Pclass_Age,A1247,Sex_Age,B1247),C1247)</f>
        <v>0.17</v>
      </c>
    </row>
    <row r="1248" spans="1:4" x14ac:dyDescent="0.2">
      <c r="A1248">
        <v>1</v>
      </c>
      <c r="B1248" t="s">
        <v>13</v>
      </c>
      <c r="C1248">
        <v>50</v>
      </c>
      <c r="D1248">
        <f>IF(C1248="",SUMIFS(Ave_Age,Pclass_Age,A1248,Sex_Age,B1248),C1248)</f>
        <v>50</v>
      </c>
    </row>
    <row r="1249" spans="1:4" x14ac:dyDescent="0.2">
      <c r="A1249">
        <v>1</v>
      </c>
      <c r="B1249" t="s">
        <v>17</v>
      </c>
      <c r="C1249">
        <v>59</v>
      </c>
      <c r="D1249">
        <f>IF(C1249="",SUMIFS(Ave_Age,Pclass_Age,A1249,Sex_Age,B1249),C1249)</f>
        <v>59</v>
      </c>
    </row>
    <row r="1250" spans="1:4" x14ac:dyDescent="0.2">
      <c r="A1250">
        <v>3</v>
      </c>
      <c r="B1250" t="s">
        <v>13</v>
      </c>
      <c r="D1250">
        <f>IF(C1250="",SUMIFS(Ave_Age,Pclass_Age,A1250,Sex_Age,B1250),C1250)</f>
        <v>25.962263610315187</v>
      </c>
    </row>
    <row r="1251" spans="1:4" x14ac:dyDescent="0.2">
      <c r="A1251">
        <v>3</v>
      </c>
      <c r="B1251" t="s">
        <v>13</v>
      </c>
      <c r="D1251">
        <f>IF(C1251="",SUMIFS(Ave_Age,Pclass_Age,A1251,Sex_Age,B1251),C1251)</f>
        <v>25.962263610315187</v>
      </c>
    </row>
    <row r="1252" spans="1:4" x14ac:dyDescent="0.2">
      <c r="A1252">
        <v>3</v>
      </c>
      <c r="B1252" t="s">
        <v>17</v>
      </c>
      <c r="C1252">
        <v>30</v>
      </c>
      <c r="D1252">
        <f>IF(C1252="",SUMIFS(Ave_Age,Pclass_Age,A1252,Sex_Age,B1252),C1252)</f>
        <v>30</v>
      </c>
    </row>
    <row r="1253" spans="1:4" x14ac:dyDescent="0.2">
      <c r="A1253">
        <v>3</v>
      </c>
      <c r="B1253" t="s">
        <v>13</v>
      </c>
      <c r="C1253">
        <v>14.5</v>
      </c>
      <c r="D1253">
        <f>IF(C1253="",SUMIFS(Ave_Age,Pclass_Age,A1253,Sex_Age,B1253),C1253)</f>
        <v>14.5</v>
      </c>
    </row>
    <row r="1254" spans="1:4" x14ac:dyDescent="0.2">
      <c r="A1254">
        <v>2</v>
      </c>
      <c r="B1254" t="s">
        <v>17</v>
      </c>
      <c r="C1254">
        <v>24</v>
      </c>
      <c r="D1254">
        <f>IF(C1254="",SUMIFS(Ave_Age,Pclass_Age,A1254,Sex_Age,B1254),C1254)</f>
        <v>24</v>
      </c>
    </row>
    <row r="1255" spans="1:4" x14ac:dyDescent="0.2">
      <c r="A1255">
        <v>2</v>
      </c>
      <c r="B1255" t="s">
        <v>17</v>
      </c>
      <c r="C1255">
        <v>31</v>
      </c>
      <c r="D1255">
        <f>IF(C1255="",SUMIFS(Ave_Age,Pclass_Age,A1255,Sex_Age,B1255),C1255)</f>
        <v>31</v>
      </c>
    </row>
    <row r="1256" spans="1:4" x14ac:dyDescent="0.2">
      <c r="A1256">
        <v>3</v>
      </c>
      <c r="B1256" t="s">
        <v>13</v>
      </c>
      <c r="C1256">
        <v>27</v>
      </c>
      <c r="D1256">
        <f>IF(C1256="",SUMIFS(Ave_Age,Pclass_Age,A1256,Sex_Age,B1256),C1256)</f>
        <v>27</v>
      </c>
    </row>
    <row r="1257" spans="1:4" x14ac:dyDescent="0.2">
      <c r="A1257">
        <v>1</v>
      </c>
      <c r="B1257" t="s">
        <v>17</v>
      </c>
      <c r="C1257">
        <v>25</v>
      </c>
      <c r="D1257">
        <f>IF(C1257="",SUMIFS(Ave_Age,Pclass_Age,A1257,Sex_Age,B1257),C1257)</f>
        <v>25</v>
      </c>
    </row>
    <row r="1258" spans="1:4" x14ac:dyDescent="0.2">
      <c r="A1258">
        <v>3</v>
      </c>
      <c r="B1258" t="s">
        <v>17</v>
      </c>
      <c r="D1258">
        <f>IF(C1258="",SUMIFS(Ave_Age,Pclass_Age,A1258,Sex_Age,B1258),C1258)</f>
        <v>22.185328947368422</v>
      </c>
    </row>
    <row r="1259" spans="1:4" x14ac:dyDescent="0.2">
      <c r="A1259">
        <v>3</v>
      </c>
      <c r="B1259" t="s">
        <v>13</v>
      </c>
      <c r="D1259">
        <f>IF(C1259="",SUMIFS(Ave_Age,Pclass_Age,A1259,Sex_Age,B1259),C1259)</f>
        <v>25.962263610315187</v>
      </c>
    </row>
    <row r="1260" spans="1:4" x14ac:dyDescent="0.2">
      <c r="A1260">
        <v>3</v>
      </c>
      <c r="B1260" t="s">
        <v>17</v>
      </c>
      <c r="C1260">
        <v>22</v>
      </c>
      <c r="D1260">
        <f>IF(C1260="",SUMIFS(Ave_Age,Pclass_Age,A1260,Sex_Age,B1260),C1260)</f>
        <v>22</v>
      </c>
    </row>
    <row r="1261" spans="1:4" x14ac:dyDescent="0.2">
      <c r="A1261">
        <v>1</v>
      </c>
      <c r="B1261" t="s">
        <v>17</v>
      </c>
      <c r="C1261">
        <v>45</v>
      </c>
      <c r="D1261">
        <f>IF(C1261="",SUMIFS(Ave_Age,Pclass_Age,A1261,Sex_Age,B1261),C1261)</f>
        <v>45</v>
      </c>
    </row>
    <row r="1262" spans="1:4" x14ac:dyDescent="0.2">
      <c r="A1262">
        <v>2</v>
      </c>
      <c r="B1262" t="s">
        <v>13</v>
      </c>
      <c r="C1262">
        <v>29</v>
      </c>
      <c r="D1262">
        <f>IF(C1262="",SUMIFS(Ave_Age,Pclass_Age,A1262,Sex_Age,B1262),C1262)</f>
        <v>29</v>
      </c>
    </row>
    <row r="1263" spans="1:4" x14ac:dyDescent="0.2">
      <c r="A1263">
        <v>2</v>
      </c>
      <c r="B1263" t="s">
        <v>13</v>
      </c>
      <c r="C1263">
        <v>21</v>
      </c>
      <c r="D1263">
        <f>IF(C1263="",SUMIFS(Ave_Age,Pclass_Age,A1263,Sex_Age,B1263),C1263)</f>
        <v>21</v>
      </c>
    </row>
    <row r="1264" spans="1:4" x14ac:dyDescent="0.2">
      <c r="A1264">
        <v>1</v>
      </c>
      <c r="B1264" t="s">
        <v>17</v>
      </c>
      <c r="C1264">
        <v>31</v>
      </c>
      <c r="D1264">
        <f>IF(C1264="",SUMIFS(Ave_Age,Pclass_Age,A1264,Sex_Age,B1264),C1264)</f>
        <v>31</v>
      </c>
    </row>
    <row r="1265" spans="1:4" x14ac:dyDescent="0.2">
      <c r="A1265">
        <v>1</v>
      </c>
      <c r="B1265" t="s">
        <v>13</v>
      </c>
      <c r="C1265">
        <v>49</v>
      </c>
      <c r="D1265">
        <f>IF(C1265="",SUMIFS(Ave_Age,Pclass_Age,A1265,Sex_Age,B1265),C1265)</f>
        <v>49</v>
      </c>
    </row>
    <row r="1266" spans="1:4" x14ac:dyDescent="0.2">
      <c r="A1266">
        <v>2</v>
      </c>
      <c r="B1266" t="s">
        <v>13</v>
      </c>
      <c r="C1266">
        <v>44</v>
      </c>
      <c r="D1266">
        <f>IF(C1266="",SUMIFS(Ave_Age,Pclass_Age,A1266,Sex_Age,B1266),C1266)</f>
        <v>44</v>
      </c>
    </row>
    <row r="1267" spans="1:4" x14ac:dyDescent="0.2">
      <c r="A1267">
        <v>1</v>
      </c>
      <c r="B1267" t="s">
        <v>17</v>
      </c>
      <c r="C1267">
        <v>54</v>
      </c>
      <c r="D1267">
        <f>IF(C1267="",SUMIFS(Ave_Age,Pclass_Age,A1267,Sex_Age,B1267),C1267)</f>
        <v>54</v>
      </c>
    </row>
    <row r="1268" spans="1:4" x14ac:dyDescent="0.2">
      <c r="A1268">
        <v>1</v>
      </c>
      <c r="B1268" t="s">
        <v>17</v>
      </c>
      <c r="C1268">
        <v>45</v>
      </c>
      <c r="D1268">
        <f>IF(C1268="",SUMIFS(Ave_Age,Pclass_Age,A1268,Sex_Age,B1268),C1268)</f>
        <v>45</v>
      </c>
    </row>
    <row r="1269" spans="1:4" x14ac:dyDescent="0.2">
      <c r="A1269">
        <v>3</v>
      </c>
      <c r="B1269" t="s">
        <v>17</v>
      </c>
      <c r="C1269">
        <v>22</v>
      </c>
      <c r="D1269">
        <f>IF(C1269="",SUMIFS(Ave_Age,Pclass_Age,A1269,Sex_Age,B1269),C1269)</f>
        <v>22</v>
      </c>
    </row>
    <row r="1270" spans="1:4" x14ac:dyDescent="0.2">
      <c r="A1270">
        <v>2</v>
      </c>
      <c r="B1270" t="s">
        <v>13</v>
      </c>
      <c r="C1270">
        <v>21</v>
      </c>
      <c r="D1270">
        <f>IF(C1270="",SUMIFS(Ave_Age,Pclass_Age,A1270,Sex_Age,B1270),C1270)</f>
        <v>21</v>
      </c>
    </row>
    <row r="1271" spans="1:4" x14ac:dyDescent="0.2">
      <c r="A1271">
        <v>1</v>
      </c>
      <c r="B1271" t="s">
        <v>13</v>
      </c>
      <c r="C1271">
        <v>55</v>
      </c>
      <c r="D1271">
        <f>IF(C1271="",SUMIFS(Ave_Age,Pclass_Age,A1271,Sex_Age,B1271),C1271)</f>
        <v>55</v>
      </c>
    </row>
    <row r="1272" spans="1:4" x14ac:dyDescent="0.2">
      <c r="A1272">
        <v>3</v>
      </c>
      <c r="B1272" t="s">
        <v>13</v>
      </c>
      <c r="C1272">
        <v>5</v>
      </c>
      <c r="D1272">
        <f>IF(C1272="",SUMIFS(Ave_Age,Pclass_Age,A1272,Sex_Age,B1272),C1272)</f>
        <v>5</v>
      </c>
    </row>
    <row r="1273" spans="1:4" x14ac:dyDescent="0.2">
      <c r="A1273">
        <v>3</v>
      </c>
      <c r="B1273" t="s">
        <v>13</v>
      </c>
      <c r="D1273">
        <f>IF(C1273="",SUMIFS(Ave_Age,Pclass_Age,A1273,Sex_Age,B1273),C1273)</f>
        <v>25.962263610315187</v>
      </c>
    </row>
    <row r="1274" spans="1:4" x14ac:dyDescent="0.2">
      <c r="A1274">
        <v>3</v>
      </c>
      <c r="B1274" t="s">
        <v>13</v>
      </c>
      <c r="C1274">
        <v>26</v>
      </c>
      <c r="D1274">
        <f>IF(C1274="",SUMIFS(Ave_Age,Pclass_Age,A1274,Sex_Age,B1274),C1274)</f>
        <v>26</v>
      </c>
    </row>
    <row r="1275" spans="1:4" x14ac:dyDescent="0.2">
      <c r="A1275">
        <v>3</v>
      </c>
      <c r="B1275" t="s">
        <v>17</v>
      </c>
      <c r="D1275">
        <f>IF(C1275="",SUMIFS(Ave_Age,Pclass_Age,A1275,Sex_Age,B1275),C1275)</f>
        <v>22.185328947368422</v>
      </c>
    </row>
    <row r="1276" spans="1:4" x14ac:dyDescent="0.2">
      <c r="A1276">
        <v>3</v>
      </c>
      <c r="B1276" t="s">
        <v>17</v>
      </c>
      <c r="C1276">
        <v>19</v>
      </c>
      <c r="D1276">
        <f>IF(C1276="",SUMIFS(Ave_Age,Pclass_Age,A1276,Sex_Age,B1276),C1276)</f>
        <v>19</v>
      </c>
    </row>
    <row r="1277" spans="1:4" x14ac:dyDescent="0.2">
      <c r="A1277">
        <v>2</v>
      </c>
      <c r="B1277" t="s">
        <v>13</v>
      </c>
      <c r="D1277">
        <f>IF(C1277="",SUMIFS(Ave_Age,Pclass_Age,A1277,Sex_Age,B1277),C1277)</f>
        <v>30.815379746835443</v>
      </c>
    </row>
    <row r="1278" spans="1:4" x14ac:dyDescent="0.2">
      <c r="A1278">
        <v>2</v>
      </c>
      <c r="B1278" t="s">
        <v>17</v>
      </c>
      <c r="C1278">
        <v>24</v>
      </c>
      <c r="D1278">
        <f>IF(C1278="",SUMIFS(Ave_Age,Pclass_Age,A1278,Sex_Age,B1278),C1278)</f>
        <v>24</v>
      </c>
    </row>
    <row r="1279" spans="1:4" x14ac:dyDescent="0.2">
      <c r="A1279">
        <v>3</v>
      </c>
      <c r="B1279" t="s">
        <v>13</v>
      </c>
      <c r="C1279">
        <v>24</v>
      </c>
      <c r="D1279">
        <f>IF(C1279="",SUMIFS(Ave_Age,Pclass_Age,A1279,Sex_Age,B1279),C1279)</f>
        <v>24</v>
      </c>
    </row>
    <row r="1280" spans="1:4" x14ac:dyDescent="0.2">
      <c r="A1280">
        <v>2</v>
      </c>
      <c r="B1280" t="s">
        <v>13</v>
      </c>
      <c r="C1280">
        <v>57</v>
      </c>
      <c r="D1280">
        <f>IF(C1280="",SUMIFS(Ave_Age,Pclass_Age,A1280,Sex_Age,B1280),C1280)</f>
        <v>57</v>
      </c>
    </row>
    <row r="1281" spans="1:4" x14ac:dyDescent="0.2">
      <c r="A1281">
        <v>3</v>
      </c>
      <c r="B1281" t="s">
        <v>13</v>
      </c>
      <c r="C1281">
        <v>21</v>
      </c>
      <c r="D1281">
        <f>IF(C1281="",SUMIFS(Ave_Age,Pclass_Age,A1281,Sex_Age,B1281),C1281)</f>
        <v>21</v>
      </c>
    </row>
    <row r="1282" spans="1:4" x14ac:dyDescent="0.2">
      <c r="A1282">
        <v>3</v>
      </c>
      <c r="B1282" t="s">
        <v>13</v>
      </c>
      <c r="C1282">
        <v>6</v>
      </c>
      <c r="D1282">
        <f>IF(C1282="",SUMIFS(Ave_Age,Pclass_Age,A1282,Sex_Age,B1282),C1282)</f>
        <v>6</v>
      </c>
    </row>
    <row r="1283" spans="1:4" x14ac:dyDescent="0.2">
      <c r="A1283">
        <v>1</v>
      </c>
      <c r="B1283" t="s">
        <v>13</v>
      </c>
      <c r="C1283">
        <v>23</v>
      </c>
      <c r="D1283">
        <f>IF(C1283="",SUMIFS(Ave_Age,Pclass_Age,A1283,Sex_Age,B1283),C1283)</f>
        <v>23</v>
      </c>
    </row>
    <row r="1284" spans="1:4" x14ac:dyDescent="0.2">
      <c r="A1284">
        <v>1</v>
      </c>
      <c r="B1284" t="s">
        <v>17</v>
      </c>
      <c r="C1284">
        <v>51</v>
      </c>
      <c r="D1284">
        <f>IF(C1284="",SUMIFS(Ave_Age,Pclass_Age,A1284,Sex_Age,B1284),C1284)</f>
        <v>51</v>
      </c>
    </row>
    <row r="1285" spans="1:4" x14ac:dyDescent="0.2">
      <c r="A1285">
        <v>3</v>
      </c>
      <c r="B1285" t="s">
        <v>13</v>
      </c>
      <c r="C1285">
        <v>13</v>
      </c>
      <c r="D1285">
        <f>IF(C1285="",SUMIFS(Ave_Age,Pclass_Age,A1285,Sex_Age,B1285),C1285)</f>
        <v>13</v>
      </c>
    </row>
    <row r="1286" spans="1:4" x14ac:dyDescent="0.2">
      <c r="A1286">
        <v>2</v>
      </c>
      <c r="B1286" t="s">
        <v>13</v>
      </c>
      <c r="C1286">
        <v>47</v>
      </c>
      <c r="D1286">
        <f>IF(C1286="",SUMIFS(Ave_Age,Pclass_Age,A1286,Sex_Age,B1286),C1286)</f>
        <v>47</v>
      </c>
    </row>
    <row r="1287" spans="1:4" x14ac:dyDescent="0.2">
      <c r="A1287">
        <v>3</v>
      </c>
      <c r="B1287" t="s">
        <v>13</v>
      </c>
      <c r="C1287">
        <v>29</v>
      </c>
      <c r="D1287">
        <f>IF(C1287="",SUMIFS(Ave_Age,Pclass_Age,A1287,Sex_Age,B1287),C1287)</f>
        <v>29</v>
      </c>
    </row>
    <row r="1288" spans="1:4" x14ac:dyDescent="0.2">
      <c r="A1288">
        <v>1</v>
      </c>
      <c r="B1288" t="s">
        <v>17</v>
      </c>
      <c r="C1288">
        <v>18</v>
      </c>
      <c r="D1288">
        <f>IF(C1288="",SUMIFS(Ave_Age,Pclass_Age,A1288,Sex_Age,B1288),C1288)</f>
        <v>18</v>
      </c>
    </row>
    <row r="1289" spans="1:4" x14ac:dyDescent="0.2">
      <c r="A1289">
        <v>3</v>
      </c>
      <c r="B1289" t="s">
        <v>13</v>
      </c>
      <c r="C1289">
        <v>24</v>
      </c>
      <c r="D1289">
        <f>IF(C1289="",SUMIFS(Ave_Age,Pclass_Age,A1289,Sex_Age,B1289),C1289)</f>
        <v>24</v>
      </c>
    </row>
    <row r="1290" spans="1:4" x14ac:dyDescent="0.2">
      <c r="A1290">
        <v>1</v>
      </c>
      <c r="B1290" t="s">
        <v>17</v>
      </c>
      <c r="C1290">
        <v>48</v>
      </c>
      <c r="D1290">
        <f>IF(C1290="",SUMIFS(Ave_Age,Pclass_Age,A1290,Sex_Age,B1290),C1290)</f>
        <v>48</v>
      </c>
    </row>
    <row r="1291" spans="1:4" x14ac:dyDescent="0.2">
      <c r="A1291">
        <v>3</v>
      </c>
      <c r="B1291" t="s">
        <v>13</v>
      </c>
      <c r="C1291">
        <v>22</v>
      </c>
      <c r="D1291">
        <f>IF(C1291="",SUMIFS(Ave_Age,Pclass_Age,A1291,Sex_Age,B1291),C1291)</f>
        <v>22</v>
      </c>
    </row>
    <row r="1292" spans="1:4" x14ac:dyDescent="0.2">
      <c r="A1292">
        <v>3</v>
      </c>
      <c r="B1292" t="s">
        <v>13</v>
      </c>
      <c r="C1292">
        <v>31</v>
      </c>
      <c r="D1292">
        <f>IF(C1292="",SUMIFS(Ave_Age,Pclass_Age,A1292,Sex_Age,B1292),C1292)</f>
        <v>31</v>
      </c>
    </row>
    <row r="1293" spans="1:4" x14ac:dyDescent="0.2">
      <c r="A1293">
        <v>1</v>
      </c>
      <c r="B1293" t="s">
        <v>17</v>
      </c>
      <c r="C1293">
        <v>30</v>
      </c>
      <c r="D1293">
        <f>IF(C1293="",SUMIFS(Ave_Age,Pclass_Age,A1293,Sex_Age,B1293),C1293)</f>
        <v>30</v>
      </c>
    </row>
    <row r="1294" spans="1:4" x14ac:dyDescent="0.2">
      <c r="A1294">
        <v>2</v>
      </c>
      <c r="B1294" t="s">
        <v>13</v>
      </c>
      <c r="C1294">
        <v>38</v>
      </c>
      <c r="D1294">
        <f>IF(C1294="",SUMIFS(Ave_Age,Pclass_Age,A1294,Sex_Age,B1294),C1294)</f>
        <v>38</v>
      </c>
    </row>
    <row r="1295" spans="1:4" x14ac:dyDescent="0.2">
      <c r="A1295">
        <v>1</v>
      </c>
      <c r="B1295" t="s">
        <v>17</v>
      </c>
      <c r="C1295">
        <v>22</v>
      </c>
      <c r="D1295">
        <f>IF(C1295="",SUMIFS(Ave_Age,Pclass_Age,A1295,Sex_Age,B1295),C1295)</f>
        <v>22</v>
      </c>
    </row>
    <row r="1296" spans="1:4" x14ac:dyDescent="0.2">
      <c r="A1296">
        <v>1</v>
      </c>
      <c r="B1296" t="s">
        <v>13</v>
      </c>
      <c r="C1296">
        <v>17</v>
      </c>
      <c r="D1296">
        <f>IF(C1296="",SUMIFS(Ave_Age,Pclass_Age,A1296,Sex_Age,B1296),C1296)</f>
        <v>17</v>
      </c>
    </row>
    <row r="1297" spans="1:4" x14ac:dyDescent="0.2">
      <c r="A1297">
        <v>1</v>
      </c>
      <c r="B1297" t="s">
        <v>13</v>
      </c>
      <c r="C1297">
        <v>43</v>
      </c>
      <c r="D1297">
        <f>IF(C1297="",SUMIFS(Ave_Age,Pclass_Age,A1297,Sex_Age,B1297),C1297)</f>
        <v>43</v>
      </c>
    </row>
    <row r="1298" spans="1:4" x14ac:dyDescent="0.2">
      <c r="A1298">
        <v>2</v>
      </c>
      <c r="B1298" t="s">
        <v>13</v>
      </c>
      <c r="C1298">
        <v>20</v>
      </c>
      <c r="D1298">
        <f>IF(C1298="",SUMIFS(Ave_Age,Pclass_Age,A1298,Sex_Age,B1298),C1298)</f>
        <v>20</v>
      </c>
    </row>
    <row r="1299" spans="1:4" x14ac:dyDescent="0.2">
      <c r="A1299">
        <v>2</v>
      </c>
      <c r="B1299" t="s">
        <v>13</v>
      </c>
      <c r="C1299">
        <v>23</v>
      </c>
      <c r="D1299">
        <f>IF(C1299="",SUMIFS(Ave_Age,Pclass_Age,A1299,Sex_Age,B1299),C1299)</f>
        <v>23</v>
      </c>
    </row>
    <row r="1300" spans="1:4" x14ac:dyDescent="0.2">
      <c r="A1300">
        <v>1</v>
      </c>
      <c r="B1300" t="s">
        <v>13</v>
      </c>
      <c r="C1300">
        <v>50</v>
      </c>
      <c r="D1300">
        <f>IF(C1300="",SUMIFS(Ave_Age,Pclass_Age,A1300,Sex_Age,B1300),C1300)</f>
        <v>50</v>
      </c>
    </row>
    <row r="1301" spans="1:4" x14ac:dyDescent="0.2">
      <c r="A1301">
        <v>3</v>
      </c>
      <c r="B1301" t="s">
        <v>17</v>
      </c>
      <c r="D1301">
        <f>IF(C1301="",SUMIFS(Ave_Age,Pclass_Age,A1301,Sex_Age,B1301),C1301)</f>
        <v>22.185328947368422</v>
      </c>
    </row>
    <row r="1302" spans="1:4" x14ac:dyDescent="0.2">
      <c r="A1302">
        <v>3</v>
      </c>
      <c r="B1302" t="s">
        <v>17</v>
      </c>
      <c r="C1302">
        <v>3</v>
      </c>
      <c r="D1302">
        <f>IF(C1302="",SUMIFS(Ave_Age,Pclass_Age,A1302,Sex_Age,B1302),C1302)</f>
        <v>3</v>
      </c>
    </row>
    <row r="1303" spans="1:4" x14ac:dyDescent="0.2">
      <c r="A1303">
        <v>3</v>
      </c>
      <c r="B1303" t="s">
        <v>17</v>
      </c>
      <c r="D1303">
        <f>IF(C1303="",SUMIFS(Ave_Age,Pclass_Age,A1303,Sex_Age,B1303),C1303)</f>
        <v>22.185328947368422</v>
      </c>
    </row>
    <row r="1304" spans="1:4" x14ac:dyDescent="0.2">
      <c r="A1304">
        <v>1</v>
      </c>
      <c r="B1304" t="s">
        <v>17</v>
      </c>
      <c r="C1304">
        <v>37</v>
      </c>
      <c r="D1304">
        <f>IF(C1304="",SUMIFS(Ave_Age,Pclass_Age,A1304,Sex_Age,B1304),C1304)</f>
        <v>37</v>
      </c>
    </row>
    <row r="1305" spans="1:4" x14ac:dyDescent="0.2">
      <c r="A1305">
        <v>3</v>
      </c>
      <c r="B1305" t="s">
        <v>17</v>
      </c>
      <c r="C1305">
        <v>28</v>
      </c>
      <c r="D1305">
        <f>IF(C1305="",SUMIFS(Ave_Age,Pclass_Age,A1305,Sex_Age,B1305),C1305)</f>
        <v>28</v>
      </c>
    </row>
    <row r="1306" spans="1:4" x14ac:dyDescent="0.2">
      <c r="A1306">
        <v>3</v>
      </c>
      <c r="B1306" t="s">
        <v>13</v>
      </c>
      <c r="D1306">
        <f>IF(C1306="",SUMIFS(Ave_Age,Pclass_Age,A1306,Sex_Age,B1306),C1306)</f>
        <v>25.962263610315187</v>
      </c>
    </row>
    <row r="1307" spans="1:4" x14ac:dyDescent="0.2">
      <c r="A1307">
        <v>1</v>
      </c>
      <c r="B1307" t="s">
        <v>17</v>
      </c>
      <c r="C1307">
        <v>39</v>
      </c>
      <c r="D1307">
        <f>IF(C1307="",SUMIFS(Ave_Age,Pclass_Age,A1307,Sex_Age,B1307),C1307)</f>
        <v>39</v>
      </c>
    </row>
    <row r="1308" spans="1:4" x14ac:dyDescent="0.2">
      <c r="A1308">
        <v>3</v>
      </c>
      <c r="B1308" t="s">
        <v>13</v>
      </c>
      <c r="C1308">
        <v>38.5</v>
      </c>
      <c r="D1308">
        <f>IF(C1308="",SUMIFS(Ave_Age,Pclass_Age,A1308,Sex_Age,B1308),C1308)</f>
        <v>38.5</v>
      </c>
    </row>
    <row r="1309" spans="1:4" x14ac:dyDescent="0.2">
      <c r="A1309">
        <v>3</v>
      </c>
      <c r="B1309" t="s">
        <v>13</v>
      </c>
      <c r="D1309">
        <f>IF(C1309="",SUMIFS(Ave_Age,Pclass_Age,A1309,Sex_Age,B1309),C1309)</f>
        <v>25.962263610315187</v>
      </c>
    </row>
    <row r="1310" spans="1:4" x14ac:dyDescent="0.2">
      <c r="A1310">
        <v>3</v>
      </c>
      <c r="B1310" t="s">
        <v>13</v>
      </c>
      <c r="D1310">
        <f>IF(C1310="",SUMIFS(Ave_Age,Pclass_Age,A1310,Sex_Age,B1310),C1310)</f>
        <v>25.962263610315187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72F5-811E-444C-BAD1-9BF757E76F8E}">
  <dimension ref="A1:E4"/>
  <sheetViews>
    <sheetView zoomScale="170" zoomScaleNormal="170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11</v>
      </c>
      <c r="B1" t="s">
        <v>1736</v>
      </c>
      <c r="D1" t="s">
        <v>1735</v>
      </c>
      <c r="E1" t="s">
        <v>1737</v>
      </c>
    </row>
    <row r="2" spans="1:5" x14ac:dyDescent="0.2">
      <c r="A2" t="s">
        <v>15</v>
      </c>
      <c r="B2">
        <f>COUNTIFS(Cleaned_Data!L:L,Cleaning_Embarked!A2)</f>
        <v>914</v>
      </c>
      <c r="D2" t="s">
        <v>15</v>
      </c>
      <c r="E2">
        <f>COUNTIF(Cleaned_Data!M3:M1311,Cleaning_Embarked!D2)</f>
        <v>916</v>
      </c>
    </row>
    <row r="3" spans="1:5" x14ac:dyDescent="0.2">
      <c r="A3" t="s">
        <v>20</v>
      </c>
      <c r="B3">
        <f>COUNTIFS(Cleaned_Data!L:L,Cleaning_Embarked!A3)</f>
        <v>270</v>
      </c>
      <c r="D3" t="s">
        <v>20</v>
      </c>
      <c r="E3">
        <f>COUNTIF(Cleaned_Data!M4:M1312,Cleaning_Embarked!D3)</f>
        <v>270</v>
      </c>
    </row>
    <row r="4" spans="1:5" x14ac:dyDescent="0.2">
      <c r="A4" t="s">
        <v>27</v>
      </c>
      <c r="B4">
        <f>COUNTIFS(Cleaned_Data!L:L,Cleaning_Embarked!A4)</f>
        <v>123</v>
      </c>
      <c r="D4" t="s">
        <v>27</v>
      </c>
      <c r="E4">
        <f>COUNTIF(Cleaned_Data!M5:M1313,Cleaning_Embarked!D4)</f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Combined_raw_Data</vt:lpstr>
      <vt:lpstr>Cleaned_Data</vt:lpstr>
      <vt:lpstr>Cleaned_Ticket</vt:lpstr>
      <vt:lpstr>Cleaning_title</vt:lpstr>
      <vt:lpstr>Cleaning_Cabin</vt:lpstr>
      <vt:lpstr>Cleaning_age</vt:lpstr>
      <vt:lpstr>Cleaning_Embarked</vt:lpstr>
      <vt:lpstr>Age</vt:lpstr>
      <vt:lpstr>Ave_Age</vt:lpstr>
      <vt:lpstr>Cabin</vt:lpstr>
      <vt:lpstr>Cabin_1</vt:lpstr>
      <vt:lpstr>Embarked</vt:lpstr>
      <vt:lpstr>Embarked_1</vt:lpstr>
      <vt:lpstr>Family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2023-06-13T07:46:14Z</dcterms:created>
  <dcterms:modified xsi:type="dcterms:W3CDTF">2023-06-13T17:12:48Z</dcterms:modified>
</cp:coreProperties>
</file>