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770AD37A-DF39-4DD0-A6D0-E1A98F6ECBCD}" xr6:coauthVersionLast="47" xr6:coauthVersionMax="47" xr10:uidLastSave="{00000000-0000-0000-0000-000000000000}"/>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417" r:id="rId5"/>
    <pivotCache cacheId="418" r:id="rId6"/>
    <pivotCache cacheId="419" r:id="rId7"/>
    <pivotCache cacheId="420" r:id="rId8"/>
    <pivotCache cacheId="504" r:id="rId9"/>
    <pivotCache cacheId="507" r:id="rId10"/>
    <pivotCache cacheId="510" r:id="rId11"/>
    <pivotCache cacheId="513" r:id="rId12"/>
    <pivotCache cacheId="516" r:id="rId13"/>
  </pivotCaches>
  <extLst>
    <ext xmlns:x14="http://schemas.microsoft.com/office/spreadsheetml/2009/9/main" uri="{876F7934-8845-4945-9796-88D515C7AA90}">
      <x14:pivotCaches>
        <pivotCache cacheId="42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H67" i="6"/>
  <c r="H70" i="6" s="1"/>
  <c r="H75" i="6" s="1"/>
  <c r="M35" i="5" s="1"/>
  <c r="H66" i="6"/>
  <c r="H69" i="6" s="1"/>
  <c r="H74" i="6" s="1"/>
  <c r="M34" i="5" s="1"/>
  <c r="H65" i="6"/>
  <c r="H73" i="6"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<sst xmlns="http://schemas.openxmlformats.org/spreadsheetml/2006/main" count="3176" uniqueCount="1085">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</sst>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5">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24"/>
    </tableStyle>
    <tableStyle name="SlicerStyleDark5 2" pivot="0" table="0" count="10" xr9:uid="{55A01B7D-73D3-4A5B-9F5A-C02B33D15055}">
      <tableStyleElement type="wholeTable" dxfId="23"/>
      <tableStyleElement type="headerRow" dxfId="2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alcChain" Target="calcChain.xml"/><Relationship Id="rId33"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powerPivotData" Target="model/item.data"/><Relationship Id="rId32" Type="http://schemas.openxmlformats.org/officeDocument/2006/relationships/customXml" Target="../customXml/item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Types" Target="richData/rdRichValueTypes.xml"/><Relationship Id="rId28" Type="http://schemas.openxmlformats.org/officeDocument/2006/relationships/customXml" Target="../customXml/item3.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6.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Structure" Target="richData/rdrichvaluestructure.xml"/><Relationship Id="rId27" Type="http://schemas.openxmlformats.org/officeDocument/2006/relationships/customXml" Target="../customXml/item2.xml"/><Relationship Id="rId30" Type="http://schemas.openxmlformats.org/officeDocument/2006/relationships/customXml" Target="../customXml/item5.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133</c:v>
                </c:pt>
                <c:pt idx="1">
                  <c:v>138</c:v>
                </c:pt>
                <c:pt idx="2">
                  <c:v>153</c:v>
                </c:pt>
                <c:pt idx="3">
                  <c:v>128</c:v>
                </c:pt>
                <c:pt idx="4">
                  <c:v>141</c:v>
                </c:pt>
                <c:pt idx="5">
                  <c:v>161</c:v>
                </c:pt>
                <c:pt idx="6">
                  <c:v>146</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[sample-data-excel-portfolio-project-WIP-3.xlsx]Pivots!rep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Pivots!$A$90:$A$96</c:f>
              <c:strCache>
                <c:ptCount val="6"/>
                <c:pt idx="0">
                  <c:v>0</c:v>
                </c:pt>
                <c:pt idx="1">
                  <c:v>1</c:v>
                </c:pt>
                <c:pt idx="2">
                  <c:v>2</c:v>
                </c:pt>
                <c:pt idx="3">
                  <c:v>3</c:v>
                </c:pt>
                <c:pt idx="4">
                  <c:v>4</c:v>
                </c:pt>
                <c:pt idx="5">
                  <c:v>5</c:v>
                </c:pt>
              </c:strCache>
            </c:strRef>
          </c:cat>
          <c:val>
            <c:numRef>
              <c:f>Pivots!$B$90:$B$96</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619124</xdr:colOff>
      <xdr:row>21</xdr:row>
      <xdr:rowOff>53340</xdr:rowOff>
    </xdr:from>
    <xdr:to>
      <xdr:col>13</xdr:col>
      <xdr:colOff>632459</xdr:colOff>
      <xdr:row>31</xdr:row>
      <xdr:rowOff>114300</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623684" y="4244340"/>
              <a:ext cx="1354455" cy="1813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1,000</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$96,623</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89,850</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307</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66.980810069443" backgroundQuery="1" createdVersion="8" refreshedVersion="7"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66.980810532405" backgroundQuery="1" createdVersion="8" refreshedVersion="7"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66.980810995374" backgroundQuery="1" createdVersion="8" refreshedVersion="7"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66.98081134259" backgroundQuery="1" createdVersion="8" refreshedVersion="7"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666.980811805559" backgroundQuery="1" createdVersion="8" refreshedVersion="7"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419"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513" applyNumberFormats="0" applyBorderFormats="0" applyFontFormats="0" applyPatternFormats="0" applyAlignmentFormats="0" applyWidthHeightFormats="1" dataCaption="Values" updatedVersion="7" minRefreshableVersion="3" rowGrandTotals="0" colGrandTotals="0" itemPrintTitles="1" createdVersion="8" indent="0" multipleFieldFilters="0">
  <location ref="A65:A70"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1">
    <format dxfId="6">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418"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417"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420"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504" applyNumberFormats="0" applyBorderFormats="0" applyFontFormats="0" applyPatternFormats="0" applyAlignmentFormats="0" applyWidthHeightFormats="1" dataCaption="Values" updatedVersion="7"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507" applyNumberFormats="0" applyBorderFormats="0" applyFontFormats="0" applyPatternFormats="0" applyAlignmentFormats="0" applyWidthHeightFormats="1" dataCaption="Values" tag="85a8b75f-9e17-4cd6-9647-f0831cdf699b" updatedVersion="7"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516" applyNumberFormats="0" applyBorderFormats="0" applyFontFormats="0" applyPatternFormats="0" applyAlignmentFormats="0" applyWidthHeightFormats="1" dataCaption="Values" updatedVersion="7" minRefreshableVersion="3" itemPrintTitles="1" createdVersion="8" indent="0" multipleFieldFilters="0" chartFormat="10">
  <location ref="A89:B96"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510" applyNumberFormats="0" applyBorderFormats="0" applyFontFormats="0" applyPatternFormats="0" applyAlignmentFormats="0" applyWidthHeightFormats="1" dataCaption="Values" tag="9c55e180-0e31-4dfe-8148-580118eb311c" updatedVersion="7"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1</v>
    <v>5</v>
    <v>A person in a skirt and a cardigan
Description automatically generated</v>
  </rv>
  <rv s="0">
    <v>2</v>
    <v>5</v>
    <v>Business woman pointing up</v>
  </rv>
  <rv s="0">
    <v>3</v>
    <v>5</v>
    <v>A person in a suit and tie
Description automatically generated</v>
  </rv>
  <rv s="0">
    <v>0</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1"/>
    <tableColumn id="5" xr3:uid="{5A35565E-8707-4DED-AD15-A0669D67B382}" name="Date of Call" dataDxfId="20"/>
    <tableColumn id="6" xr3:uid="{F2E4F158-B41F-47BC-8DF8-DFCADFEE4E40}" name="Purchase Amount"/>
    <tableColumn id="7" xr3:uid="{04B291B5-47BD-4F78-8FD8-D1551CCA6BD9}" name="Satisfaction Rating"/>
    <tableColumn id="8" xr3:uid="{6E4123C0-0B17-43B8-A142-A1E540CE974C}" name="FY" dataDxfId="19">
      <calculatedColumnFormula>IF(MONTH(calls[[#This Row],[Date of Call]])&lt;=6, YEAR(calls[[#This Row],[Date of Call]]), YEAR(calls[[#This Row],[Date of Call]])+1)</calculatedColumnFormula>
    </tableColumn>
    <tableColumn id="9" xr3:uid="{199FA271-5E9B-46CE-9BC6-2801F92CD17E}" name="Day of week" dataDxfId="18">
      <calculatedColumnFormula>TEXT(calls[[#This Row],[Date of Call]],"DDDD")</calculatedColumnFormula>
    </tableColumn>
    <tableColumn id="10" xr3:uid="{328CDB09-95B8-4D5E-9ED9-EF0D363735A1}" name="Duration Bucket" dataDxfId="17">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6">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5" headerRowBorderDxfId="14" tableBorderDxfId="13" totalsRowBorderDxfId="12">
  <autoFilter ref="Q3:T18" xr:uid="{27158F51-A707-4171-8A04-81FB0AABCBA5}"/>
  <tableColumns count="4">
    <tableColumn id="1" xr3:uid="{02688061-6A8C-4E23-B7FF-D00CD8B58CAC}" name="Customer ID" dataDxfId="11"/>
    <tableColumn id="2" xr3:uid="{771678B6-DB44-426B-9874-B4E421A440D5}" name="Gedner" dataDxfId="10"/>
    <tableColumn id="3" xr3:uid="{B0D41C62-587E-494D-B49A-603F2C05F8D3}" name="Age" dataDxfId="9"/>
    <tableColumn id="4" xr3:uid="{663F92D6-FE31-4D81-9E01-8D066DDC8A88}" name="City" dataDxfId="8"/>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4" zoomScaleNormal="100" workbookViewId="0">
      <selection activeCell="T4" sqref="T4:T18"/>
    </sheetView>
  </sheetViews>
  <sheetFormatPr defaultRowHeight="13.8"/>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topLeftCell="A2" zoomScaleNormal="100" workbookViewId="0">
      <selection activeCell="P2" sqref="P2"/>
    </sheetView>
  </sheetViews>
  <sheetFormatPr defaultRowHeight="13.8"/>
  <cols>
    <col min="1" max="2" width="2.19921875" customWidth="1"/>
    <col min="5" max="5" width="4" customWidth="1"/>
    <col min="15" max="15" width="4.19921875" customWidth="1"/>
    <col min="16" max="16" width="12.8984375" customWidth="1"/>
  </cols>
  <sheetData>
    <row r="1" spans="1:27" ht="54" customHeight="1">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c r="A29" s="20"/>
      <c r="B29" s="20"/>
      <c r="C29" s="20"/>
      <c r="D29" s="20"/>
      <c r="E29" s="20"/>
      <c r="F29" s="20"/>
      <c r="G29" s="20"/>
      <c r="H29" s="20"/>
      <c r="I29" s="20"/>
      <c r="J29" s="20"/>
      <c r="K29" s="20"/>
      <c r="L29" s="20"/>
      <c r="M29" s="43"/>
      <c r="N29" s="43"/>
      <c r="O29" s="20"/>
      <c r="P29" s="32" t="str">
        <v>C0013</v>
      </c>
      <c r="Q29" s="33">
        <v>1255</v>
      </c>
      <c r="R29" s="33">
        <v>516</v>
      </c>
      <c r="S29" s="33">
        <v>1874</v>
      </c>
      <c r="T29" s="33">
        <v>1863</v>
      </c>
      <c r="U29" s="33">
        <v>1722</v>
      </c>
      <c r="V29" s="34">
        <v>7230</v>
      </c>
      <c r="W29" s="20"/>
      <c r="X29" s="20"/>
      <c r="Y29" s="20"/>
      <c r="Z29" s="20"/>
      <c r="AA29" s="20"/>
    </row>
    <row r="30" spans="1:27">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c r="A33" s="20"/>
      <c r="B33" s="20"/>
      <c r="C33" s="20"/>
      <c r="D33" s="20"/>
      <c r="E33" s="20"/>
      <c r="F33" s="20"/>
      <c r="G33" s="20"/>
      <c r="H33" s="20"/>
      <c r="I33" s="20"/>
      <c r="J33" s="20"/>
      <c r="K33" s="20"/>
      <c r="L33" s="20"/>
      <c r="M33" s="44"/>
      <c r="N33" s="44"/>
      <c r="O33" s="20"/>
      <c r="P33" s="32" t="str">
        <v>C0005</v>
      </c>
      <c r="Q33" s="33">
        <v>1104</v>
      </c>
      <c r="R33" s="33">
        <v>2280</v>
      </c>
      <c r="S33" s="33">
        <v>1445</v>
      </c>
      <c r="T33" s="33">
        <v>1722</v>
      </c>
      <c r="U33" s="33">
        <v>1196</v>
      </c>
      <c r="V33" s="34">
        <v>7747</v>
      </c>
      <c r="W33" s="20"/>
      <c r="X33" s="20"/>
      <c r="Y33" s="20"/>
      <c r="Z33" s="20"/>
      <c r="AA33" s="20"/>
    </row>
    <row r="34" spans="1:27">
      <c r="A34" s="20"/>
      <c r="B34" s="20"/>
      <c r="C34" s="20"/>
      <c r="D34" s="20"/>
      <c r="E34" s="20"/>
      <c r="F34" s="20"/>
      <c r="G34" s="20"/>
      <c r="H34" s="20"/>
      <c r="I34" s="20"/>
      <c r="J34" s="20"/>
      <c r="K34" s="20"/>
      <c r="L34" s="20"/>
      <c r="M34" s="44" t="str">
        <f>Pivots!H74</f>
        <v/>
      </c>
      <c r="N34" s="44"/>
      <c r="O34" s="20"/>
      <c r="P34" s="32" t="str">
        <v>C0006</v>
      </c>
      <c r="Q34" s="33">
        <v>372</v>
      </c>
      <c r="R34" s="33">
        <v>1818</v>
      </c>
      <c r="S34" s="33">
        <v>1346</v>
      </c>
      <c r="T34" s="33">
        <v>1156</v>
      </c>
      <c r="U34" s="33">
        <v>1484</v>
      </c>
      <c r="V34" s="34">
        <v>6176</v>
      </c>
      <c r="W34" s="20"/>
      <c r="X34" s="20"/>
      <c r="Y34" s="20"/>
      <c r="Z34" s="20"/>
      <c r="AA34" s="20"/>
    </row>
    <row r="35" spans="1:27">
      <c r="A35" s="20"/>
      <c r="B35" s="20"/>
      <c r="C35" s="20"/>
      <c r="D35" s="20"/>
      <c r="E35" s="20"/>
      <c r="F35" s="20"/>
      <c r="G35" s="20"/>
      <c r="H35" s="20"/>
      <c r="I35" s="20"/>
      <c r="J35" s="20"/>
      <c r="K35" s="20"/>
      <c r="L35" s="20"/>
      <c r="M35" s="44" t="str">
        <f>Pivots!H75</f>
        <v/>
      </c>
      <c r="N35" s="44"/>
      <c r="O35" s="20"/>
      <c r="P35" s="32" t="str">
        <v>C0009</v>
      </c>
      <c r="Q35" s="33">
        <v>1415</v>
      </c>
      <c r="R35" s="33">
        <v>1271</v>
      </c>
      <c r="S35" s="33">
        <v>1214</v>
      </c>
      <c r="T35" s="33">
        <v>1135</v>
      </c>
      <c r="U35" s="33">
        <v>1566</v>
      </c>
      <c r="V35" s="34">
        <v>6601</v>
      </c>
      <c r="W35" s="20"/>
      <c r="X35" s="20"/>
      <c r="Y35" s="20"/>
      <c r="Z35" s="20"/>
      <c r="AA35" s="20"/>
    </row>
    <row r="36" spans="1:27">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topLeftCell="A43" zoomScaleNormal="100" workbookViewId="0">
      <selection activeCell="G5" sqref="G5"/>
    </sheetView>
  </sheetViews>
  <sheetFormatPr defaultRowHeight="13.8"/>
  <cols>
    <col min="1" max="1" width="14.8984375" customWidth="1"/>
    <col min="9" max="9" width="11.5" customWidth="1"/>
  </cols>
  <sheetData>
    <row r="3" spans="1:5">
      <c r="A3" t="s">
        <v>1042</v>
      </c>
      <c r="B3" t="s">
        <v>1043</v>
      </c>
      <c r="C3" t="s">
        <v>1044</v>
      </c>
      <c r="D3" t="s">
        <v>1045</v>
      </c>
      <c r="E3" t="s">
        <v>1046</v>
      </c>
    </row>
    <row r="4" spans="1:5">
      <c r="A4" s="21">
        <v>1000</v>
      </c>
      <c r="B4" s="22">
        <v>96623</v>
      </c>
      <c r="C4" s="21">
        <v>89850</v>
      </c>
      <c r="D4" s="23">
        <v>3.8854000000000033</v>
      </c>
      <c r="E4" s="21">
        <v>307</v>
      </c>
    </row>
    <row r="9" spans="1:5">
      <c r="A9" t="s">
        <v>1042</v>
      </c>
      <c r="B9" t="s">
        <v>1043</v>
      </c>
      <c r="C9" t="s">
        <v>1044</v>
      </c>
      <c r="D9" t="s">
        <v>1045</v>
      </c>
      <c r="E9" t="s">
        <v>1046</v>
      </c>
    </row>
    <row r="10" spans="1:5">
      <c r="A10" s="21">
        <v>1000</v>
      </c>
      <c r="B10" s="22">
        <v>96623</v>
      </c>
      <c r="C10" s="21">
        <v>89850</v>
      </c>
      <c r="D10" s="23">
        <v>3.8854000000000033</v>
      </c>
      <c r="E10" s="21">
        <v>307</v>
      </c>
    </row>
    <row r="24" spans="1:8">
      <c r="A24" s="24" t="s">
        <v>1047</v>
      </c>
      <c r="B24" t="s">
        <v>1042</v>
      </c>
      <c r="C24" t="s">
        <v>1061</v>
      </c>
      <c r="G24" s="24" t="s">
        <v>1047</v>
      </c>
      <c r="H24" t="s">
        <v>1042</v>
      </c>
    </row>
    <row r="25" spans="1:8">
      <c r="A25" s="25" t="s">
        <v>1049</v>
      </c>
      <c r="B25" s="21">
        <v>79</v>
      </c>
      <c r="C25" s="21">
        <v>79</v>
      </c>
      <c r="G25" s="25" t="s">
        <v>1063</v>
      </c>
      <c r="H25" s="21">
        <v>133</v>
      </c>
    </row>
    <row r="26" spans="1:8">
      <c r="A26" s="25" t="s">
        <v>1050</v>
      </c>
      <c r="B26" s="21">
        <v>66</v>
      </c>
      <c r="C26" s="21">
        <v>66</v>
      </c>
      <c r="G26" s="25" t="s">
        <v>1067</v>
      </c>
      <c r="H26" s="21">
        <v>138</v>
      </c>
    </row>
    <row r="27" spans="1:8">
      <c r="A27" s="25" t="s">
        <v>1051</v>
      </c>
      <c r="B27" s="21">
        <v>155</v>
      </c>
      <c r="C27" s="21">
        <v>155</v>
      </c>
      <c r="G27" s="25" t="s">
        <v>1068</v>
      </c>
      <c r="H27" s="21">
        <v>153</v>
      </c>
    </row>
    <row r="28" spans="1:8">
      <c r="A28" s="25" t="s">
        <v>1052</v>
      </c>
      <c r="B28" s="21">
        <v>136</v>
      </c>
      <c r="C28" s="21">
        <v>136</v>
      </c>
      <c r="G28" s="25" t="s">
        <v>1066</v>
      </c>
      <c r="H28" s="21">
        <v>128</v>
      </c>
    </row>
    <row r="29" spans="1:8">
      <c r="A29" s="25" t="s">
        <v>1053</v>
      </c>
      <c r="B29" s="21">
        <v>83</v>
      </c>
      <c r="C29" s="21">
        <v>83</v>
      </c>
      <c r="G29" s="25" t="s">
        <v>1062</v>
      </c>
      <c r="H29" s="21">
        <v>141</v>
      </c>
    </row>
    <row r="30" spans="1:8">
      <c r="A30" s="25" t="s">
        <v>1054</v>
      </c>
      <c r="B30" s="21">
        <v>67</v>
      </c>
      <c r="C30" s="21">
        <v>67</v>
      </c>
      <c r="G30" s="25" t="s">
        <v>1064</v>
      </c>
      <c r="H30" s="21">
        <v>161</v>
      </c>
    </row>
    <row r="31" spans="1:8">
      <c r="A31" s="25" t="s">
        <v>1055</v>
      </c>
      <c r="B31" s="21">
        <v>64</v>
      </c>
      <c r="C31" s="21">
        <v>64</v>
      </c>
      <c r="G31" s="25" t="s">
        <v>1065</v>
      </c>
      <c r="H31" s="21">
        <v>146</v>
      </c>
    </row>
    <row r="32" spans="1:8">
      <c r="A32" s="25" t="s">
        <v>1056</v>
      </c>
      <c r="B32" s="21">
        <v>50</v>
      </c>
      <c r="C32" s="21">
        <v>50</v>
      </c>
      <c r="G32" s="25" t="s">
        <v>1048</v>
      </c>
      <c r="H32" s="21">
        <v>1000</v>
      </c>
    </row>
    <row r="33" spans="1:3">
      <c r="A33" s="25" t="s">
        <v>1057</v>
      </c>
      <c r="B33" s="21">
        <v>76</v>
      </c>
      <c r="C33" s="21">
        <v>76</v>
      </c>
    </row>
    <row r="34" spans="1:3">
      <c r="A34" s="25" t="s">
        <v>1058</v>
      </c>
      <c r="B34" s="21">
        <v>114</v>
      </c>
      <c r="C34" s="21">
        <v>114</v>
      </c>
    </row>
    <row r="35" spans="1:3">
      <c r="A35" s="25" t="s">
        <v>1059</v>
      </c>
      <c r="B35" s="21">
        <v>57</v>
      </c>
      <c r="C35" s="21">
        <v>57</v>
      </c>
    </row>
    <row r="36" spans="1:3">
      <c r="A36" s="25" t="s">
        <v>1060</v>
      </c>
      <c r="B36" s="21">
        <v>53</v>
      </c>
      <c r="C36" s="21">
        <v>53</v>
      </c>
    </row>
    <row r="37" spans="1:3">
      <c r="A37" s="25" t="s">
        <v>1048</v>
      </c>
      <c r="B37" s="21">
        <v>1000</v>
      </c>
      <c r="C37" s="21">
        <v>1000</v>
      </c>
    </row>
    <row r="50" spans="1:10">
      <c r="F50" t="s">
        <v>1069</v>
      </c>
      <c r="I50" t="s">
        <v>1075</v>
      </c>
      <c r="J50" t="str">
        <f>A66</f>
        <v>R01</v>
      </c>
    </row>
    <row r="52" spans="1:10">
      <c r="A52" s="24" t="s">
        <v>1047</v>
      </c>
      <c r="B52" t="s">
        <v>1042</v>
      </c>
      <c r="C52" t="s">
        <v>1043</v>
      </c>
      <c r="F52" t="s">
        <v>1070</v>
      </c>
      <c r="G52" t="s">
        <v>1071</v>
      </c>
      <c r="H52" t="s">
        <v>1072</v>
      </c>
      <c r="I52" t="s">
        <v>1073</v>
      </c>
      <c r="J52" t="s">
        <v>1074</v>
      </c>
    </row>
    <row r="53" spans="1:10">
      <c r="A53" s="25" t="s">
        <v>11</v>
      </c>
      <c r="B53" s="21">
        <v>189</v>
      </c>
      <c r="C53" s="22">
        <v>18415</v>
      </c>
      <c r="F53" t="str" cm="1">
        <f t="array" ref="F53:H57">A53:C57</f>
        <v>R01</v>
      </c>
      <c r="G53">
        <v>189</v>
      </c>
      <c r="H53" s="26">
        <v>18415</v>
      </c>
      <c r="I53">
        <f>IF(F53=$J$50,G53,NA())</f>
        <v>189</v>
      </c>
      <c r="J53">
        <f>IF(F53=$J$50,H53,NA())</f>
        <v>18415</v>
      </c>
    </row>
    <row r="54" spans="1:10">
      <c r="A54" s="25" t="s">
        <v>9</v>
      </c>
      <c r="B54" s="21">
        <v>218</v>
      </c>
      <c r="C54" s="22">
        <v>20581</v>
      </c>
      <c r="F54" t="str">
        <v>R02</v>
      </c>
      <c r="G54">
        <v>218</v>
      </c>
      <c r="H54" s="26">
        <v>20581</v>
      </c>
      <c r="I54" t="e">
        <f t="shared" ref="I54:I57" si="0">IF(F54=$J$50,G54,NA())</f>
        <v>#N/A</v>
      </c>
      <c r="J54" t="e">
        <f t="shared" ref="J54:J57" si="1">IF(F54=$J$50,H54,NA())</f>
        <v>#N/A</v>
      </c>
    </row>
    <row r="55" spans="1:10">
      <c r="A55" s="25" t="s">
        <v>6</v>
      </c>
      <c r="B55" s="21">
        <v>207</v>
      </c>
      <c r="C55" s="22">
        <v>20872</v>
      </c>
      <c r="F55" t="str">
        <v>R03</v>
      </c>
      <c r="G55">
        <v>207</v>
      </c>
      <c r="H55" s="26">
        <v>20872</v>
      </c>
      <c r="I55" t="e">
        <f t="shared" si="0"/>
        <v>#N/A</v>
      </c>
      <c r="J55" t="e">
        <f t="shared" si="1"/>
        <v>#N/A</v>
      </c>
    </row>
    <row r="56" spans="1:10">
      <c r="A56" s="25" t="s">
        <v>13</v>
      </c>
      <c r="B56" s="21">
        <v>186</v>
      </c>
      <c r="C56" s="22">
        <v>16651</v>
      </c>
      <c r="F56" t="str">
        <v>R04</v>
      </c>
      <c r="G56">
        <v>186</v>
      </c>
      <c r="H56" s="26">
        <v>16651</v>
      </c>
      <c r="I56" t="e">
        <f t="shared" si="0"/>
        <v>#N/A</v>
      </c>
      <c r="J56" t="e">
        <f t="shared" si="1"/>
        <v>#N/A</v>
      </c>
    </row>
    <row r="57" spans="1:10">
      <c r="A57" s="25" t="s">
        <v>10</v>
      </c>
      <c r="B57" s="21">
        <v>200</v>
      </c>
      <c r="C57" s="22">
        <v>20104</v>
      </c>
      <c r="F57" t="str">
        <v>R05</v>
      </c>
      <c r="G57">
        <v>200</v>
      </c>
      <c r="H57" s="26">
        <v>20104</v>
      </c>
      <c r="I57" t="e">
        <f t="shared" si="0"/>
        <v>#N/A</v>
      </c>
      <c r="J57" t="e">
        <f t="shared" si="1"/>
        <v>#N/A</v>
      </c>
    </row>
    <row r="58" spans="1:10">
      <c r="A58" s="25" t="s">
        <v>1048</v>
      </c>
      <c r="B58" s="21">
        <v>1000</v>
      </c>
      <c r="C58" s="22">
        <v>96623</v>
      </c>
    </row>
    <row r="63" spans="1:10">
      <c r="G63" s="14" t="s">
        <v>1078</v>
      </c>
    </row>
    <row r="65" spans="1:8">
      <c r="A65" s="24" t="s">
        <v>1047</v>
      </c>
      <c r="G65" t="s">
        <v>1079</v>
      </c>
      <c r="H65" s="41">
        <f>A10/A4</f>
        <v>1</v>
      </c>
    </row>
    <row r="66" spans="1:8">
      <c r="A66" s="27" t="s">
        <v>11</v>
      </c>
      <c r="G66" t="s">
        <v>1071</v>
      </c>
      <c r="H66">
        <f>_xlfn.XLOOKUP(A66,F53:F57,G53:G57)</f>
        <v>189</v>
      </c>
    </row>
    <row r="67" spans="1:8">
      <c r="A67" s="27" t="s">
        <v>9</v>
      </c>
      <c r="G67" t="s">
        <v>1072</v>
      </c>
      <c r="H67">
        <f>_xlfn.XLOOKUP(A66,F53:F57,H53:H57)</f>
        <v>18415</v>
      </c>
    </row>
    <row r="68" spans="1:8">
      <c r="A68" s="27" t="s">
        <v>6</v>
      </c>
    </row>
    <row r="69" spans="1:8">
      <c r="A69" s="27" t="s">
        <v>13</v>
      </c>
      <c r="G69" t="s">
        <v>1080</v>
      </c>
      <c r="H69">
        <f>_xlfn.RANK.AVG(H66,G53:G57)</f>
        <v>4</v>
      </c>
    </row>
    <row r="70" spans="1:8">
      <c r="A70" s="27" t="s">
        <v>10</v>
      </c>
      <c r="G70" t="s">
        <v>1081</v>
      </c>
      <c r="H70">
        <f>_xlfn.RANK.AVG(H67,H53:H57)</f>
        <v>4</v>
      </c>
    </row>
    <row r="72" spans="1:8">
      <c r="G72" t="s">
        <v>1082</v>
      </c>
    </row>
    <row r="73" spans="1:8">
      <c r="H73" t="str">
        <f>"% of calls:"&amp;TEXT(H65,"0%")</f>
        <v>% of calls:100%</v>
      </c>
    </row>
    <row r="74" spans="1:8">
      <c r="H74" t="str">
        <f>IF(COUNTA(A66:A70)&gt;1,"","Call rank:"&amp;H69)</f>
        <v/>
      </c>
    </row>
    <row r="75" spans="1:8">
      <c r="H75" t="str">
        <f>IF(COUNTA(A66:A70)&gt;1,"","Amount rank:"&amp;H70)</f>
        <v/>
      </c>
    </row>
    <row r="76" spans="1:8">
      <c r="G76" t="s">
        <v>1083</v>
      </c>
      <c r="H76" t="str">
        <f>IF(COUNTA(A66:A70)&gt;1,"",_xlfn.XLOOKUP(A66,Assets!E3:E7,Assets!F3:F7))</f>
        <v/>
      </c>
    </row>
    <row r="77" spans="1:8">
      <c r="A77" s="24" t="s">
        <v>1042</v>
      </c>
      <c r="B77" s="24" t="s">
        <v>1076</v>
      </c>
    </row>
    <row r="78" spans="1:8">
      <c r="A78" s="24" t="s">
        <v>1047</v>
      </c>
      <c r="B78" t="s">
        <v>999</v>
      </c>
      <c r="C78" t="s">
        <v>998</v>
      </c>
      <c r="D78" t="s">
        <v>1048</v>
      </c>
    </row>
    <row r="79" spans="1:8">
      <c r="A79" s="25" t="s">
        <v>1002</v>
      </c>
      <c r="B79" s="21">
        <v>144</v>
      </c>
      <c r="C79" s="21">
        <v>132</v>
      </c>
      <c r="D79" s="21">
        <v>276</v>
      </c>
    </row>
    <row r="80" spans="1:8">
      <c r="A80" s="25" t="s">
        <v>1001</v>
      </c>
      <c r="B80" s="21">
        <v>326</v>
      </c>
      <c r="C80" s="21">
        <v>63</v>
      </c>
      <c r="D80" s="21">
        <v>389</v>
      </c>
    </row>
    <row r="81" spans="1:4">
      <c r="A81" s="25" t="s">
        <v>1000</v>
      </c>
      <c r="B81" s="21">
        <v>129</v>
      </c>
      <c r="C81" s="21">
        <v>206</v>
      </c>
      <c r="D81" s="21">
        <v>335</v>
      </c>
    </row>
    <row r="82" spans="1:4">
      <c r="A82" s="25" t="s">
        <v>1048</v>
      </c>
      <c r="B82" s="21">
        <v>599</v>
      </c>
      <c r="C82" s="21">
        <v>401</v>
      </c>
      <c r="D82" s="21">
        <v>1000</v>
      </c>
    </row>
    <row r="89" spans="1:4">
      <c r="A89" s="24" t="s">
        <v>1047</v>
      </c>
      <c r="B89" t="s">
        <v>1042</v>
      </c>
    </row>
    <row r="90" spans="1:4">
      <c r="A90" s="25">
        <v>0</v>
      </c>
      <c r="B90" s="21">
        <v>1</v>
      </c>
    </row>
    <row r="91" spans="1:4">
      <c r="A91" s="25">
        <v>1</v>
      </c>
      <c r="B91" s="21">
        <v>8</v>
      </c>
    </row>
    <row r="92" spans="1:4">
      <c r="A92" s="25">
        <v>2</v>
      </c>
      <c r="B92" s="21">
        <v>59</v>
      </c>
    </row>
    <row r="93" spans="1:4">
      <c r="A93" s="25">
        <v>3</v>
      </c>
      <c r="B93" s="21">
        <v>197</v>
      </c>
    </row>
    <row r="94" spans="1:4">
      <c r="A94" s="25">
        <v>4</v>
      </c>
      <c r="B94" s="21">
        <v>428</v>
      </c>
    </row>
    <row r="95" spans="1:4">
      <c r="A95" s="25">
        <v>5</v>
      </c>
      <c r="B95" s="21">
        <v>307</v>
      </c>
    </row>
    <row r="96" spans="1:4">
      <c r="A96" s="25" t="s">
        <v>1048</v>
      </c>
      <c r="B96" s="21">
        <v>1000</v>
      </c>
    </row>
    <row r="106" spans="1:7">
      <c r="A106" s="24" t="s">
        <v>1043</v>
      </c>
      <c r="B106" s="24" t="s">
        <v>1076</v>
      </c>
    </row>
    <row r="107" spans="1:7">
      <c r="A107" s="24" t="s">
        <v>1047</v>
      </c>
      <c r="B107" t="s">
        <v>11</v>
      </c>
      <c r="C107" t="s">
        <v>9</v>
      </c>
      <c r="D107" t="s">
        <v>6</v>
      </c>
      <c r="E107" t="s">
        <v>13</v>
      </c>
      <c r="F107" t="s">
        <v>10</v>
      </c>
      <c r="G107" t="s">
        <v>1048</v>
      </c>
    </row>
    <row r="108" spans="1:7">
      <c r="A108" s="25" t="s">
        <v>1002</v>
      </c>
    </row>
    <row r="109" spans="1:7">
      <c r="A109" s="28" t="s">
        <v>20</v>
      </c>
      <c r="B109" s="22">
        <v>891</v>
      </c>
      <c r="C109" s="22">
        <v>1332</v>
      </c>
      <c r="D109" s="22">
        <v>1282</v>
      </c>
      <c r="E109" s="22">
        <v>739</v>
      </c>
      <c r="F109" s="22">
        <v>560</v>
      </c>
      <c r="G109" s="22">
        <v>4804</v>
      </c>
    </row>
    <row r="110" spans="1:7">
      <c r="A110" s="28" t="s">
        <v>12</v>
      </c>
      <c r="B110" s="22">
        <v>1991</v>
      </c>
      <c r="C110" s="22">
        <v>1886</v>
      </c>
      <c r="D110" s="22">
        <v>1206</v>
      </c>
      <c r="E110" s="22">
        <v>884</v>
      </c>
      <c r="F110" s="22">
        <v>1722</v>
      </c>
      <c r="G110" s="22">
        <v>7689</v>
      </c>
    </row>
    <row r="111" spans="1:7">
      <c r="A111" s="28" t="s">
        <v>8</v>
      </c>
      <c r="B111" s="22">
        <v>1163</v>
      </c>
      <c r="C111" s="22">
        <v>1180</v>
      </c>
      <c r="D111" s="22">
        <v>1616</v>
      </c>
      <c r="E111" s="22">
        <v>1043</v>
      </c>
      <c r="F111" s="22">
        <v>1747</v>
      </c>
      <c r="G111" s="22">
        <v>6749</v>
      </c>
    </row>
    <row r="112" spans="1:7">
      <c r="A112" s="28" t="s">
        <v>16</v>
      </c>
      <c r="B112" s="22">
        <v>1438</v>
      </c>
      <c r="C112" s="22">
        <v>1616</v>
      </c>
      <c r="D112" s="22">
        <v>866</v>
      </c>
      <c r="E112" s="22">
        <v>829</v>
      </c>
      <c r="F112" s="22">
        <v>2070</v>
      </c>
      <c r="G112" s="22">
        <v>6819</v>
      </c>
    </row>
    <row r="113" spans="1:7">
      <c r="A113" s="25" t="s">
        <v>1001</v>
      </c>
    </row>
    <row r="114" spans="1:7">
      <c r="A114" s="28" t="s">
        <v>24</v>
      </c>
      <c r="B114" s="22">
        <v>1233</v>
      </c>
      <c r="C114" s="22">
        <v>223</v>
      </c>
      <c r="D114" s="22">
        <v>1680</v>
      </c>
      <c r="E114" s="22">
        <v>990</v>
      </c>
      <c r="F114" s="22">
        <v>1508</v>
      </c>
      <c r="G114" s="22">
        <v>5634</v>
      </c>
    </row>
    <row r="115" spans="1:7">
      <c r="A115" s="28" t="s">
        <v>15</v>
      </c>
      <c r="B115" s="22">
        <v>1598</v>
      </c>
      <c r="C115" s="22">
        <v>1907</v>
      </c>
      <c r="D115" s="22">
        <v>869</v>
      </c>
      <c r="E115" s="22">
        <v>1426</v>
      </c>
      <c r="F115" s="22">
        <v>1416</v>
      </c>
      <c r="G115" s="22">
        <v>7216</v>
      </c>
    </row>
    <row r="116" spans="1:7">
      <c r="A116" s="28" t="s">
        <v>5</v>
      </c>
      <c r="B116" s="22">
        <v>900</v>
      </c>
      <c r="C116" s="22">
        <v>1016</v>
      </c>
      <c r="D116" s="22">
        <v>960</v>
      </c>
      <c r="E116" s="22">
        <v>940</v>
      </c>
      <c r="F116" s="22">
        <v>1193</v>
      </c>
      <c r="G116" s="22">
        <v>5009</v>
      </c>
    </row>
    <row r="117" spans="1:7">
      <c r="A117" s="28" t="s">
        <v>18</v>
      </c>
      <c r="B117" s="22">
        <v>900</v>
      </c>
      <c r="C117" s="22">
        <v>1470</v>
      </c>
      <c r="D117" s="22">
        <v>1617</v>
      </c>
      <c r="E117" s="22">
        <v>1314</v>
      </c>
      <c r="F117" s="22">
        <v>941</v>
      </c>
      <c r="G117" s="22">
        <v>6242</v>
      </c>
    </row>
    <row r="118" spans="1:7">
      <c r="A118" s="28" t="s">
        <v>14</v>
      </c>
      <c r="B118" s="22">
        <v>1255</v>
      </c>
      <c r="C118" s="22">
        <v>516</v>
      </c>
      <c r="D118" s="22">
        <v>1874</v>
      </c>
      <c r="E118" s="22">
        <v>1863</v>
      </c>
      <c r="F118" s="22">
        <v>1722</v>
      </c>
      <c r="G118" s="22">
        <v>7230</v>
      </c>
    </row>
    <row r="119" spans="1:7">
      <c r="A119" s="28" t="s">
        <v>19</v>
      </c>
      <c r="B119" s="22">
        <v>1138</v>
      </c>
      <c r="C119" s="22">
        <v>1898</v>
      </c>
      <c r="D119" s="22">
        <v>1482</v>
      </c>
      <c r="E119" s="22">
        <v>846</v>
      </c>
      <c r="F119" s="22">
        <v>1154</v>
      </c>
      <c r="G119" s="22">
        <v>6518</v>
      </c>
    </row>
    <row r="120" spans="1:7">
      <c r="A120" s="25" t="s">
        <v>1000</v>
      </c>
    </row>
    <row r="121" spans="1:7">
      <c r="A121" s="28" t="s">
        <v>17</v>
      </c>
      <c r="B121" s="22">
        <v>1655</v>
      </c>
      <c r="C121" s="22">
        <v>805</v>
      </c>
      <c r="D121" s="22">
        <v>2263</v>
      </c>
      <c r="E121" s="22">
        <v>987</v>
      </c>
      <c r="F121" s="22">
        <v>1075</v>
      </c>
      <c r="G121" s="22">
        <v>6785</v>
      </c>
    </row>
    <row r="122" spans="1:7">
      <c r="A122" s="28" t="s">
        <v>23</v>
      </c>
      <c r="B122" s="22">
        <v>1104</v>
      </c>
      <c r="C122" s="22">
        <v>2280</v>
      </c>
      <c r="D122" s="22">
        <v>1445</v>
      </c>
      <c r="E122" s="22">
        <v>1722</v>
      </c>
      <c r="F122" s="22">
        <v>1196</v>
      </c>
      <c r="G122" s="22">
        <v>7747</v>
      </c>
    </row>
    <row r="123" spans="1:7">
      <c r="A123" s="28" t="s">
        <v>7</v>
      </c>
      <c r="B123" s="22">
        <v>372</v>
      </c>
      <c r="C123" s="22">
        <v>1818</v>
      </c>
      <c r="D123" s="22">
        <v>1346</v>
      </c>
      <c r="E123" s="22">
        <v>1156</v>
      </c>
      <c r="F123" s="22">
        <v>1484</v>
      </c>
      <c r="G123" s="22">
        <v>6176</v>
      </c>
    </row>
    <row r="124" spans="1:7">
      <c r="A124" s="28" t="s">
        <v>22</v>
      </c>
      <c r="B124" s="22">
        <v>1415</v>
      </c>
      <c r="C124" s="22">
        <v>1271</v>
      </c>
      <c r="D124" s="22">
        <v>1214</v>
      </c>
      <c r="E124" s="22">
        <v>1135</v>
      </c>
      <c r="F124" s="22">
        <v>1566</v>
      </c>
      <c r="G124" s="22">
        <v>6601</v>
      </c>
    </row>
    <row r="125" spans="1:7">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3.8"/>
  <cols>
    <col min="5" max="5" width="10.8984375" customWidth="1"/>
    <col min="6" max="6" width="9.8984375" customWidth="1"/>
  </cols>
  <sheetData>
    <row r="2" spans="5:9">
      <c r="E2" t="s">
        <v>1040</v>
      </c>
      <c r="F2" t="s">
        <v>1041</v>
      </c>
    </row>
    <row r="3" spans="5:9" ht="25.5" customHeight="1">
      <c r="E3" t="s">
        <v>11</v>
      </c>
      <c r="F3" t="e" vm="1">
        <v>#VALUE!</v>
      </c>
      <c r="I3" t="e" vm="2">
        <v>#VALUE!</v>
      </c>
    </row>
    <row r="4" spans="5:9" ht="25.5" customHeight="1">
      <c r="E4" t="s">
        <v>9</v>
      </c>
      <c r="F4" t="e" vm="3">
        <v>#VALUE!</v>
      </c>
    </row>
    <row r="5" spans="5:9" ht="25.5" customHeight="1">
      <c r="E5" t="s">
        <v>6</v>
      </c>
      <c r="F5" t="e" vm="4">
        <v>#VALUE!</v>
      </c>
    </row>
    <row r="6" spans="5:9" ht="25.5" customHeight="1">
      <c r="E6" t="s">
        <v>13</v>
      </c>
      <c r="F6" t="e" vm="5">
        <v>#VALUE!</v>
      </c>
    </row>
    <row r="7" spans="5:9" ht="25.5" customHeight="1">
      <c r="E7" t="s">
        <v>10</v>
      </c>
      <c r="F7" t="e" vm="6">
        <v>#VALUE!</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
</file>

<file path=customXml/item3.xml>��
</file>

<file path=customXml/item4.xml>��
</file>

<file path=customXml/item5.xml>��
</file>

<file path=customXml/item6.xml>��
</file>

<file path=customXml/item7.xml>��
</file>

<file path=customXml/itemProps1.xml><?xml version="1.0" encoding="utf-8"?>
<ds:datastoreItem xmlns:ds="http://schemas.openxmlformats.org/officeDocument/2006/customXml" ds:itemID="{31A7E720-62CF-425A-897A-C100F4F0D2E6}">
  <ds:schemaRefs/>
</ds:datastoreItem>
</file>

<file path=customXml/itemProps2.xml><?xml version="1.0" encoding="utf-8"?>
<ds:datastoreItem xmlns:ds="http://schemas.openxmlformats.org/officeDocument/2006/customXml" ds:itemID="{9619B747-DF9F-4481-BE8B-E412EE2FF8C7}">
  <ds:schemaRefs/>
</ds:datastoreItem>
</file>

<file path=customXml/itemProps3.xml><?xml version="1.0" encoding="utf-8"?>
<ds:datastoreItem xmlns:ds="http://schemas.openxmlformats.org/officeDocument/2006/customXml" ds:itemID="{31D2700E-CFED-4277-BF87-BB215EFF6F2F}">
  <ds:schemaRefs/>
</ds:datastoreItem>
</file>

<file path=customXml/itemProps4.xml><?xml version="1.0" encoding="utf-8"?>
<ds:datastoreItem xmlns:ds="http://schemas.openxmlformats.org/officeDocument/2006/customXml" ds:itemID="{EF77A818-98C1-4BD5-A07F-5FC7E1F94A66}">
  <ds:schemaRefs/>
</ds:datastoreItem>
</file>

<file path=customXml/itemProps5.xml><?xml version="1.0" encoding="utf-8"?>
<ds:datastoreItem xmlns:ds="http://schemas.openxmlformats.org/officeDocument/2006/customXml" ds:itemID="{1F59FC53-874C-4005-983F-0207A6414469}">
  <ds:schemaRefs/>
</ds:datastoreItem>
</file>

<file path=customXml/itemProps6.xml><?xml version="1.0" encoding="utf-8"?>
<ds:datastoreItem xmlns:ds="http://schemas.openxmlformats.org/officeDocument/2006/customXml" ds:itemID="{E60E1D3B-A3EE-405D-A1A0-96ED7B3C5A2A}">
  <ds:schemaRefs/>
</ds:datastoreItem>
</file>

<file path=customXml/itemProps7.xml><?xml version="1.0" encoding="utf-8"?>
<ds:datastoreItem xmlns:ds="http://schemas.openxmlformats.org/officeDocument/2006/customXml" ds:itemID="{37CF6AA8-8F94-41DB-89DA-576E807C4B7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Siddesh Barhate</cp:lastModifiedBy>
  <dcterms:created xsi:type="dcterms:W3CDTF">2021-03-14T20:21:32Z</dcterms:created>
  <dcterms:modified xsi:type="dcterms:W3CDTF">2025-01-09T18:18:24Z</dcterms:modified>
</cp:coreProperties>
</file>