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26" i="1"/>
  <c r="Q26" s="1"/>
  <c r="P27"/>
  <c r="Q27" s="1"/>
  <c r="R27"/>
  <c r="D25"/>
  <c r="F25"/>
  <c r="H25" s="1"/>
  <c r="J25" s="1"/>
  <c r="M25"/>
  <c r="D26"/>
  <c r="F26"/>
  <c r="H26" s="1"/>
  <c r="J26" s="1"/>
  <c r="M26"/>
  <c r="D27"/>
  <c r="F27"/>
  <c r="H27" s="1"/>
  <c r="J27" s="1"/>
  <c r="M27"/>
  <c r="B26"/>
  <c r="B27" s="1"/>
  <c r="B25"/>
  <c r="P24"/>
  <c r="Q24"/>
  <c r="R24"/>
  <c r="B24"/>
  <c r="D24" s="1"/>
  <c r="M24" s="1"/>
  <c r="P22"/>
  <c r="Q22" s="1"/>
  <c r="P23"/>
  <c r="Q23" s="1"/>
  <c r="D23"/>
  <c r="F23" s="1"/>
  <c r="H23" s="1"/>
  <c r="D22"/>
  <c r="F22" s="1"/>
  <c r="H22" s="1"/>
  <c r="P21"/>
  <c r="Q21" s="1"/>
  <c r="D21"/>
  <c r="M21" s="1"/>
  <c r="F21"/>
  <c r="H21" s="1"/>
  <c r="P14"/>
  <c r="Q14" s="1"/>
  <c r="P15"/>
  <c r="R15" s="1"/>
  <c r="P16"/>
  <c r="Q16" s="1"/>
  <c r="P17"/>
  <c r="R17" s="1"/>
  <c r="P18"/>
  <c r="Q18" s="1"/>
  <c r="P19"/>
  <c r="R19" s="1"/>
  <c r="P20"/>
  <c r="Q20" s="1"/>
  <c r="D20"/>
  <c r="F20" s="1"/>
  <c r="H20" s="1"/>
  <c r="D19"/>
  <c r="M19" s="1"/>
  <c r="D18"/>
  <c r="F18" s="1"/>
  <c r="H18" s="1"/>
  <c r="D15"/>
  <c r="M15" s="1"/>
  <c r="D16"/>
  <c r="M16" s="1"/>
  <c r="D17"/>
  <c r="F17" s="1"/>
  <c r="H17" s="1"/>
  <c r="F16"/>
  <c r="H16" s="1"/>
  <c r="F15"/>
  <c r="H15" s="1"/>
  <c r="D14"/>
  <c r="M14" s="1"/>
  <c r="F11"/>
  <c r="A9"/>
  <c r="A7"/>
  <c r="D4"/>
  <c r="B2"/>
  <c r="B3" s="1"/>
  <c r="B4" s="1"/>
  <c r="B5" s="1"/>
  <c r="R26" l="1"/>
  <c r="R23"/>
  <c r="M20"/>
  <c r="R22"/>
  <c r="Q19"/>
  <c r="Q15"/>
  <c r="Q17"/>
  <c r="R18"/>
  <c r="R16"/>
  <c r="R14"/>
  <c r="J21"/>
  <c r="M18"/>
  <c r="J23"/>
  <c r="F24"/>
  <c r="H24" s="1"/>
  <c r="J24" s="1"/>
  <c r="F19"/>
  <c r="H19" s="1"/>
  <c r="J19" s="1"/>
  <c r="J20"/>
  <c r="M17"/>
  <c r="M22"/>
  <c r="M23"/>
  <c r="R21"/>
  <c r="J22"/>
  <c r="R20"/>
  <c r="J16"/>
  <c r="F14"/>
  <c r="H14" s="1"/>
  <c r="J14" s="1"/>
  <c r="L14" s="1"/>
  <c r="J17"/>
  <c r="J18"/>
  <c r="J15"/>
</calcChain>
</file>

<file path=xl/sharedStrings.xml><?xml version="1.0" encoding="utf-8"?>
<sst xmlns="http://schemas.openxmlformats.org/spreadsheetml/2006/main" count="25" uniqueCount="20">
  <si>
    <t>Line Size</t>
  </si>
  <si>
    <t># Index Bits</t>
  </si>
  <si>
    <t># Tag Bits</t>
  </si>
  <si>
    <t>Cache Size</t>
  </si>
  <si>
    <t>=</t>
  </si>
  <si>
    <t>Bits</t>
  </si>
  <si>
    <t>MB</t>
  </si>
  <si>
    <t>Fully Associative Cache Calculation</t>
  </si>
  <si>
    <t>Total</t>
  </si>
  <si>
    <t>bits</t>
  </si>
  <si>
    <t>Burst</t>
  </si>
  <si>
    <t>Word</t>
  </si>
  <si>
    <t>Lines</t>
  </si>
  <si>
    <t>Hit</t>
  </si>
  <si>
    <t>Misses</t>
  </si>
  <si>
    <t>Hit%</t>
  </si>
  <si>
    <t>Miss%</t>
  </si>
  <si>
    <t>Index Width</t>
  </si>
  <si>
    <t>Word Width</t>
  </si>
  <si>
    <t>Tag Width</t>
  </si>
</sst>
</file>

<file path=xl/styles.xml><?xml version="1.0" encoding="utf-8"?>
<styleSheet xmlns="http://schemas.openxmlformats.org/spreadsheetml/2006/main">
  <numFmts count="1">
    <numFmt numFmtId="168" formatCode="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7"/>
  <sheetViews>
    <sheetView tabSelected="1" topLeftCell="B10" workbookViewId="0">
      <selection activeCell="B20" sqref="B20"/>
    </sheetView>
  </sheetViews>
  <sheetFormatPr defaultRowHeight="15"/>
  <cols>
    <col min="12" max="12" width="11.85546875" bestFit="1" customWidth="1"/>
    <col min="15" max="15" width="7" bestFit="1" customWidth="1"/>
    <col min="16" max="16" width="8" bestFit="1" customWidth="1"/>
    <col min="17" max="17" width="9.5703125" bestFit="1" customWidth="1"/>
    <col min="18" max="18" width="14.28515625" customWidth="1"/>
  </cols>
  <sheetData>
    <row r="1" spans="1:18">
      <c r="A1" t="s">
        <v>0</v>
      </c>
      <c r="B1">
        <v>7958</v>
      </c>
    </row>
    <row r="2" spans="1:18">
      <c r="A2" t="s">
        <v>1</v>
      </c>
      <c r="B2">
        <f>LOG(B1)/LOG(2)</f>
        <v>12.958190183693738</v>
      </c>
      <c r="C2">
        <v>13</v>
      </c>
    </row>
    <row r="3" spans="1:18">
      <c r="A3" t="s">
        <v>2</v>
      </c>
      <c r="B3">
        <f>32-B2-4-2</f>
        <v>13.041809816306262</v>
      </c>
    </row>
    <row r="4" spans="1:18">
      <c r="A4" t="s">
        <v>3</v>
      </c>
      <c r="B4">
        <f>(64*8+1+1+B3)*B1*4</f>
        <v>16776794.890072661</v>
      </c>
      <c r="C4" t="s">
        <v>5</v>
      </c>
      <c r="D4">
        <f>D5*2^23</f>
        <v>16777216</v>
      </c>
      <c r="E4" t="s">
        <v>5</v>
      </c>
    </row>
    <row r="5" spans="1:18">
      <c r="A5" s="1" t="s">
        <v>4</v>
      </c>
      <c r="B5">
        <f>B4/(2^23)</f>
        <v>1.9999497997847391</v>
      </c>
      <c r="C5" t="s">
        <v>6</v>
      </c>
      <c r="D5">
        <v>2</v>
      </c>
      <c r="E5" t="s">
        <v>6</v>
      </c>
    </row>
    <row r="7" spans="1:18">
      <c r="A7">
        <f>(8*(2^21)/(1+1+32*16+26))</f>
        <v>31068.91851851852</v>
      </c>
      <c r="C7">
        <v>31068</v>
      </c>
    </row>
    <row r="9" spans="1:18">
      <c r="A9">
        <f>(8*(2^21)/(1+1+32*16+26))</f>
        <v>31068.91851851852</v>
      </c>
    </row>
    <row r="10" spans="1:18">
      <c r="F10">
        <v>2</v>
      </c>
      <c r="G10" t="s">
        <v>6</v>
      </c>
    </row>
    <row r="11" spans="1:18">
      <c r="A11" s="5" t="s">
        <v>7</v>
      </c>
      <c r="B11" s="4"/>
      <c r="C11" s="4"/>
      <c r="D11" s="4"/>
      <c r="E11" s="4" t="s">
        <v>8</v>
      </c>
      <c r="F11" s="4">
        <f>8*2^21</f>
        <v>16777216</v>
      </c>
      <c r="G11" s="4" t="s">
        <v>9</v>
      </c>
      <c r="H11" s="4"/>
      <c r="I11" s="4"/>
      <c r="J11" s="4"/>
      <c r="K11" s="4"/>
      <c r="L11" s="4"/>
    </row>
    <row r="12" spans="1:18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>
      <c r="B13" t="s">
        <v>10</v>
      </c>
      <c r="D13" t="s">
        <v>11</v>
      </c>
      <c r="F13" t="s">
        <v>18</v>
      </c>
      <c r="H13" t="s">
        <v>19</v>
      </c>
      <c r="K13" t="s">
        <v>12</v>
      </c>
      <c r="L13" t="s">
        <v>17</v>
      </c>
      <c r="M13" s="4" t="s">
        <v>0</v>
      </c>
      <c r="N13" s="4" t="s">
        <v>13</v>
      </c>
      <c r="O13" s="4" t="s">
        <v>14</v>
      </c>
      <c r="P13" s="4" t="s">
        <v>8</v>
      </c>
      <c r="Q13" s="4" t="s">
        <v>15</v>
      </c>
      <c r="R13" s="4" t="s">
        <v>16</v>
      </c>
    </row>
    <row r="14" spans="1:18">
      <c r="B14">
        <v>8</v>
      </c>
      <c r="D14">
        <f>2*B14</f>
        <v>16</v>
      </c>
      <c r="F14">
        <f>LOG(D14)/LOG(2)</f>
        <v>4</v>
      </c>
      <c r="H14">
        <f>32-F14-2</f>
        <v>26</v>
      </c>
      <c r="J14">
        <f>$F$11/(32*D14+1+1+H14)</f>
        <v>31068.91851851852</v>
      </c>
      <c r="K14">
        <v>31068</v>
      </c>
      <c r="L14">
        <f>LOG(J14)/LOG(2)</f>
        <v>14.923184402949168</v>
      </c>
      <c r="M14">
        <f t="shared" ref="M14:M20" si="0">32*D14/8</f>
        <v>64</v>
      </c>
      <c r="P14">
        <f t="shared" ref="P14:P19" si="1">N14+O14</f>
        <v>0</v>
      </c>
      <c r="Q14" s="2" t="e">
        <f t="shared" ref="Q14:Q19" si="2">N14/P14*100</f>
        <v>#DIV/0!</v>
      </c>
      <c r="R14" s="2" t="e">
        <f t="shared" ref="R14:R19" si="3">O14/P14*100</f>
        <v>#DIV/0!</v>
      </c>
    </row>
    <row r="15" spans="1:18">
      <c r="B15">
        <v>16</v>
      </c>
      <c r="D15">
        <f t="shared" ref="D15:D17" si="4">2*B15</f>
        <v>32</v>
      </c>
      <c r="F15">
        <f t="shared" ref="F15:F17" si="5">LOG(D15)/LOG(2)</f>
        <v>5</v>
      </c>
      <c r="H15">
        <f t="shared" ref="H15:H17" si="6">32-F15-2</f>
        <v>25</v>
      </c>
      <c r="J15">
        <f t="shared" ref="J15:J17" si="7">$F$11/(32*D15+1+1+H15)</f>
        <v>15963.09800190295</v>
      </c>
      <c r="K15">
        <v>15963</v>
      </c>
      <c r="M15">
        <f t="shared" si="0"/>
        <v>128</v>
      </c>
      <c r="P15">
        <f t="shared" si="1"/>
        <v>0</v>
      </c>
      <c r="Q15" s="2" t="e">
        <f t="shared" si="2"/>
        <v>#DIV/0!</v>
      </c>
      <c r="R15" s="2" t="e">
        <f t="shared" si="3"/>
        <v>#DIV/0!</v>
      </c>
    </row>
    <row r="16" spans="1:18">
      <c r="B16">
        <v>32</v>
      </c>
      <c r="D16">
        <f>2*B16</f>
        <v>64</v>
      </c>
      <c r="F16">
        <f t="shared" si="5"/>
        <v>6</v>
      </c>
      <c r="H16">
        <f t="shared" si="6"/>
        <v>24</v>
      </c>
      <c r="J16">
        <f t="shared" si="7"/>
        <v>8089.303760848602</v>
      </c>
      <c r="K16">
        <v>8089</v>
      </c>
      <c r="M16">
        <f t="shared" si="0"/>
        <v>256</v>
      </c>
      <c r="P16">
        <f t="shared" si="1"/>
        <v>0</v>
      </c>
      <c r="Q16" s="2" t="e">
        <f t="shared" si="2"/>
        <v>#DIV/0!</v>
      </c>
      <c r="R16" s="2" t="e">
        <f t="shared" si="3"/>
        <v>#DIV/0!</v>
      </c>
    </row>
    <row r="17" spans="2:18">
      <c r="B17">
        <v>64</v>
      </c>
      <c r="D17">
        <f t="shared" si="4"/>
        <v>128</v>
      </c>
      <c r="F17">
        <f t="shared" si="5"/>
        <v>7</v>
      </c>
      <c r="H17">
        <f t="shared" si="6"/>
        <v>23</v>
      </c>
      <c r="J17">
        <f t="shared" si="7"/>
        <v>4071.1516622179083</v>
      </c>
      <c r="K17">
        <v>4071</v>
      </c>
      <c r="M17">
        <f t="shared" si="0"/>
        <v>512</v>
      </c>
      <c r="P17">
        <f t="shared" si="1"/>
        <v>0</v>
      </c>
      <c r="Q17" s="2" t="e">
        <f t="shared" si="2"/>
        <v>#DIV/0!</v>
      </c>
      <c r="R17" s="2" t="e">
        <f t="shared" si="3"/>
        <v>#DIV/0!</v>
      </c>
    </row>
    <row r="18" spans="2:18">
      <c r="B18">
        <v>128</v>
      </c>
      <c r="D18">
        <f t="shared" ref="D18:D24" si="8">2*B18</f>
        <v>256</v>
      </c>
      <c r="F18">
        <f t="shared" ref="F18:F23" si="9">LOG(D18)/LOG(2)</f>
        <v>8</v>
      </c>
      <c r="H18">
        <f t="shared" ref="H18:H23" si="10">32-F18-2</f>
        <v>22</v>
      </c>
      <c r="J18">
        <f t="shared" ref="J18:J23" si="11">$F$11/(32*D18+1+1+H18)</f>
        <v>2042.0175267770205</v>
      </c>
      <c r="K18">
        <v>2042</v>
      </c>
      <c r="M18">
        <f t="shared" si="0"/>
        <v>1024</v>
      </c>
      <c r="P18">
        <f t="shared" si="1"/>
        <v>0</v>
      </c>
      <c r="Q18" s="2" t="e">
        <f t="shared" si="2"/>
        <v>#DIV/0!</v>
      </c>
      <c r="R18" s="2" t="e">
        <f t="shared" si="3"/>
        <v>#DIV/0!</v>
      </c>
    </row>
    <row r="19" spans="2:18">
      <c r="B19">
        <v>256</v>
      </c>
      <c r="D19">
        <f t="shared" si="8"/>
        <v>512</v>
      </c>
      <c r="F19">
        <f t="shared" si="9"/>
        <v>9</v>
      </c>
      <c r="H19">
        <f t="shared" si="10"/>
        <v>21</v>
      </c>
      <c r="J19">
        <f t="shared" si="11"/>
        <v>1022.5645151459743</v>
      </c>
      <c r="K19">
        <v>1022</v>
      </c>
      <c r="M19">
        <f t="shared" si="0"/>
        <v>2048</v>
      </c>
      <c r="N19">
        <v>999696</v>
      </c>
      <c r="O19">
        <v>306</v>
      </c>
      <c r="P19">
        <f t="shared" si="1"/>
        <v>1000002</v>
      </c>
      <c r="Q19" s="3">
        <f t="shared" si="2"/>
        <v>99.969400061199877</v>
      </c>
      <c r="R19" s="3">
        <f t="shared" si="3"/>
        <v>3.0599938800122399E-2</v>
      </c>
    </row>
    <row r="20" spans="2:18">
      <c r="B20">
        <v>512</v>
      </c>
      <c r="D20">
        <f t="shared" si="8"/>
        <v>1024</v>
      </c>
      <c r="F20">
        <f t="shared" si="9"/>
        <v>10</v>
      </c>
      <c r="H20">
        <f t="shared" si="10"/>
        <v>20</v>
      </c>
      <c r="J20">
        <f t="shared" si="11"/>
        <v>511.65648063433974</v>
      </c>
      <c r="K20">
        <v>511</v>
      </c>
      <c r="M20">
        <f t="shared" si="0"/>
        <v>4096</v>
      </c>
      <c r="N20">
        <v>999825</v>
      </c>
      <c r="O20">
        <v>177</v>
      </c>
      <c r="P20">
        <f>N20+O20</f>
        <v>1000002</v>
      </c>
      <c r="Q20" s="3">
        <f>N20/P20*100</f>
        <v>99.98230003539993</v>
      </c>
      <c r="R20" s="3">
        <f>O20/P20*100</f>
        <v>1.7699964600070801E-2</v>
      </c>
    </row>
    <row r="21" spans="2:18">
      <c r="B21">
        <v>1024</v>
      </c>
      <c r="D21">
        <f t="shared" si="8"/>
        <v>2048</v>
      </c>
      <c r="F21">
        <f t="shared" si="9"/>
        <v>11</v>
      </c>
      <c r="H21">
        <f t="shared" si="10"/>
        <v>19</v>
      </c>
      <c r="J21">
        <f t="shared" si="11"/>
        <v>255.91799502722822</v>
      </c>
      <c r="K21">
        <v>255</v>
      </c>
      <c r="M21">
        <f>32*D21/8</f>
        <v>8192</v>
      </c>
      <c r="N21">
        <v>999901</v>
      </c>
      <c r="O21">
        <v>101</v>
      </c>
      <c r="P21">
        <f>N21+O21</f>
        <v>1000002</v>
      </c>
      <c r="Q21" s="3">
        <f>N21/P21*100</f>
        <v>99.989900020199968</v>
      </c>
      <c r="R21" s="3">
        <f>O21/P21*100</f>
        <v>1.00999798000404E-2</v>
      </c>
    </row>
    <row r="22" spans="2:18">
      <c r="B22">
        <v>2048</v>
      </c>
      <c r="D22">
        <f t="shared" si="8"/>
        <v>4096</v>
      </c>
      <c r="F22">
        <f t="shared" si="9"/>
        <v>12</v>
      </c>
      <c r="H22">
        <f t="shared" si="10"/>
        <v>18</v>
      </c>
      <c r="J22">
        <f t="shared" si="11"/>
        <v>127.98047172977756</v>
      </c>
      <c r="K22">
        <v>127</v>
      </c>
      <c r="M22">
        <f>32*D22/8</f>
        <v>16384</v>
      </c>
      <c r="N22">
        <v>999949</v>
      </c>
      <c r="O22">
        <v>53</v>
      </c>
      <c r="P22">
        <f>N22+O22</f>
        <v>1000002</v>
      </c>
      <c r="Q22" s="3">
        <f>N22/P22*100</f>
        <v>99.994700010599985</v>
      </c>
      <c r="R22" s="3">
        <f>O22/P22*100</f>
        <v>5.2999894000211999E-3</v>
      </c>
    </row>
    <row r="23" spans="2:18">
      <c r="B23">
        <v>4096</v>
      </c>
      <c r="D23">
        <f t="shared" si="8"/>
        <v>8192</v>
      </c>
      <c r="F23">
        <f t="shared" si="9"/>
        <v>13</v>
      </c>
      <c r="H23">
        <f t="shared" si="10"/>
        <v>17</v>
      </c>
      <c r="J23">
        <f t="shared" si="11"/>
        <v>63.995361664308085</v>
      </c>
      <c r="K23">
        <v>63</v>
      </c>
      <c r="M23">
        <f>32*D23/8</f>
        <v>32768</v>
      </c>
      <c r="N23">
        <v>999974</v>
      </c>
      <c r="O23">
        <v>28</v>
      </c>
      <c r="P23">
        <f>N23+O23</f>
        <v>1000002</v>
      </c>
      <c r="Q23" s="3">
        <f>N23/P23*100</f>
        <v>99.997200005599979</v>
      </c>
      <c r="R23" s="3">
        <f>O23/P23*100</f>
        <v>2.7999944000112E-3</v>
      </c>
    </row>
    <row r="24" spans="2:18">
      <c r="B24">
        <f>B23*2</f>
        <v>8192</v>
      </c>
      <c r="D24">
        <f>2*B24</f>
        <v>16384</v>
      </c>
      <c r="F24">
        <f t="shared" ref="F24" si="12">LOG(D24)/LOG(2)</f>
        <v>14</v>
      </c>
      <c r="H24">
        <f t="shared" ref="H24" si="13">32-F24-2</f>
        <v>16</v>
      </c>
      <c r="J24">
        <f t="shared" ref="J24" si="14">$F$11/(32*D24+1+1+H24)</f>
        <v>31.998901404904771</v>
      </c>
      <c r="K24">
        <v>31</v>
      </c>
      <c r="M24">
        <f>32*D24/8</f>
        <v>65536</v>
      </c>
      <c r="N24">
        <v>999987</v>
      </c>
      <c r="O24">
        <v>15</v>
      </c>
      <c r="P24">
        <f>N24+O24</f>
        <v>1000002</v>
      </c>
      <c r="Q24" s="3">
        <f>N24/P24*100</f>
        <v>99.99850000299999</v>
      </c>
      <c r="R24" s="3">
        <f>O24/P24*100</f>
        <v>1.4999970000060001E-3</v>
      </c>
    </row>
    <row r="25" spans="2:18">
      <c r="B25">
        <f>B24*2</f>
        <v>16384</v>
      </c>
      <c r="D25">
        <f t="shared" ref="D25:D27" si="15">2*B25</f>
        <v>32768</v>
      </c>
      <c r="F25">
        <f t="shared" ref="F25:F27" si="16">LOG(D25)/LOG(2)</f>
        <v>15</v>
      </c>
      <c r="H25">
        <f t="shared" ref="H25:H27" si="17">32-F25-2</f>
        <v>15</v>
      </c>
      <c r="J25">
        <f t="shared" ref="J25:J27" si="18">$F$11/(32*D25+1+1+H25)</f>
        <v>15.999740604791373</v>
      </c>
      <c r="K25">
        <v>15</v>
      </c>
      <c r="M25">
        <f t="shared" ref="M25:M27" si="19">32*D25/8</f>
        <v>131072</v>
      </c>
      <c r="Q25" s="3"/>
      <c r="R25" s="3"/>
    </row>
    <row r="26" spans="2:18">
      <c r="B26">
        <f t="shared" ref="B26:B27" si="20">B25*2</f>
        <v>32768</v>
      </c>
      <c r="D26">
        <f t="shared" si="15"/>
        <v>65536</v>
      </c>
      <c r="F26">
        <f t="shared" si="16"/>
        <v>16</v>
      </c>
      <c r="H26">
        <f t="shared" si="17"/>
        <v>14</v>
      </c>
      <c r="J26">
        <f t="shared" si="18"/>
        <v>7.9999389653094077</v>
      </c>
      <c r="K26">
        <v>7</v>
      </c>
      <c r="M26">
        <f t="shared" si="19"/>
        <v>262144</v>
      </c>
      <c r="N26">
        <v>999996</v>
      </c>
      <c r="O26">
        <v>6</v>
      </c>
      <c r="P26">
        <f>N26+O26</f>
        <v>1000002</v>
      </c>
      <c r="Q26" s="3">
        <f>N26/P26*100</f>
        <v>99.999400001200001</v>
      </c>
      <c r="R26" s="3">
        <f>O26/P26*100</f>
        <v>5.9999880000239996E-4</v>
      </c>
    </row>
    <row r="27" spans="2:18">
      <c r="B27">
        <f t="shared" si="20"/>
        <v>65536</v>
      </c>
      <c r="D27">
        <f t="shared" si="15"/>
        <v>131072</v>
      </c>
      <c r="F27">
        <f t="shared" si="16"/>
        <v>17</v>
      </c>
      <c r="H27">
        <f t="shared" si="17"/>
        <v>13</v>
      </c>
      <c r="J27">
        <f t="shared" si="18"/>
        <v>3.999985694936413</v>
      </c>
      <c r="K27">
        <v>3</v>
      </c>
      <c r="M27">
        <f t="shared" si="19"/>
        <v>524288</v>
      </c>
      <c r="P27">
        <f>N26+O27</f>
        <v>999996</v>
      </c>
      <c r="Q27" s="3">
        <f>N26/P27*100</f>
        <v>100</v>
      </c>
      <c r="R27" s="3">
        <f t="shared" ref="R25:R27" si="21">O27/P27*100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Rabbit Factory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J. Park</dc:creator>
  <cp:lastModifiedBy>Eugene J. Park</cp:lastModifiedBy>
  <dcterms:created xsi:type="dcterms:W3CDTF">2009-11-07T12:27:42Z</dcterms:created>
  <dcterms:modified xsi:type="dcterms:W3CDTF">2009-12-07T01:46:41Z</dcterms:modified>
</cp:coreProperties>
</file>