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id_Documents\Knowledge\Syllabus And Lecture\Time Series\Project\Time Series Project\"/>
    </mc:Choice>
  </mc:AlternateContent>
  <bookViews>
    <workbookView xWindow="0" yWindow="0" windowWidth="20490" windowHeight="7755"/>
  </bookViews>
  <sheets>
    <sheet name="JOP Values" sheetId="1" r:id="rId1"/>
    <sheet name="Forecast" sheetId="2" r:id="rId2"/>
  </sheets>
  <calcPr calcId="152511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2" l="1"/>
  <c r="D3" i="2"/>
  <c r="D2" i="2"/>
  <c r="E2" i="2" s="1"/>
  <c r="G2" i="2" s="1"/>
  <c r="B2" i="2"/>
  <c r="B3" i="2" s="1"/>
  <c r="B4" i="2" s="1"/>
  <c r="C4" i="2"/>
  <c r="C3" i="2"/>
  <c r="C2" i="2"/>
  <c r="C180" i="1"/>
  <c r="C179" i="1"/>
  <c r="C178" i="1"/>
  <c r="C177" i="1"/>
  <c r="C176" i="1"/>
  <c r="C175" i="1"/>
  <c r="C174" i="1"/>
  <c r="C173" i="1"/>
  <c r="C172" i="1"/>
  <c r="C171" i="1"/>
  <c r="C170" i="1"/>
  <c r="E170" i="1" s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E146" i="1" l="1"/>
  <c r="E178" i="1"/>
  <c r="E154" i="1"/>
  <c r="E162" i="1"/>
  <c r="E19" i="1"/>
  <c r="E31" i="1"/>
  <c r="E43" i="1"/>
  <c r="E55" i="1"/>
  <c r="E67" i="1"/>
  <c r="E79" i="1"/>
  <c r="E91" i="1"/>
  <c r="E103" i="1"/>
  <c r="E115" i="1"/>
  <c r="E127" i="1"/>
  <c r="E139" i="1"/>
  <c r="E165" i="1"/>
  <c r="E20" i="1"/>
  <c r="E24" i="1"/>
  <c r="E28" i="1"/>
  <c r="E32" i="1"/>
  <c r="E36" i="1"/>
  <c r="E40" i="1"/>
  <c r="E44" i="1"/>
  <c r="E48" i="1"/>
  <c r="E52" i="1"/>
  <c r="E56" i="1"/>
  <c r="E60" i="1"/>
  <c r="E64" i="1"/>
  <c r="E68" i="1"/>
  <c r="E72" i="1"/>
  <c r="E76" i="1"/>
  <c r="E80" i="1"/>
  <c r="E84" i="1"/>
  <c r="E88" i="1"/>
  <c r="E92" i="1"/>
  <c r="E96" i="1"/>
  <c r="E100" i="1"/>
  <c r="E104" i="1"/>
  <c r="E108" i="1"/>
  <c r="E112" i="1"/>
  <c r="E116" i="1"/>
  <c r="E120" i="1"/>
  <c r="E124" i="1"/>
  <c r="E128" i="1"/>
  <c r="E132" i="1"/>
  <c r="E136" i="1"/>
  <c r="E140" i="1"/>
  <c r="E144" i="1"/>
  <c r="E147" i="1"/>
  <c r="E152" i="1"/>
  <c r="E155" i="1"/>
  <c r="E160" i="1"/>
  <c r="E163" i="1"/>
  <c r="E168" i="1"/>
  <c r="E171" i="1"/>
  <c r="E176" i="1"/>
  <c r="E179" i="1"/>
  <c r="E27" i="1"/>
  <c r="E35" i="1"/>
  <c r="E47" i="1"/>
  <c r="E59" i="1"/>
  <c r="E71" i="1"/>
  <c r="E83" i="1"/>
  <c r="E95" i="1"/>
  <c r="E107" i="1"/>
  <c r="E119" i="1"/>
  <c r="E131" i="1"/>
  <c r="E143" i="1"/>
  <c r="E21" i="1"/>
  <c r="E25" i="1"/>
  <c r="E29" i="1"/>
  <c r="E33" i="1"/>
  <c r="E37" i="1"/>
  <c r="E41" i="1"/>
  <c r="E45" i="1"/>
  <c r="E49" i="1"/>
  <c r="E53" i="1"/>
  <c r="E57" i="1"/>
  <c r="E61" i="1"/>
  <c r="E65" i="1"/>
  <c r="E69" i="1"/>
  <c r="E73" i="1"/>
  <c r="E77" i="1"/>
  <c r="E81" i="1"/>
  <c r="E85" i="1"/>
  <c r="E89" i="1"/>
  <c r="E93" i="1"/>
  <c r="E97" i="1"/>
  <c r="E101" i="1"/>
  <c r="E105" i="1"/>
  <c r="E109" i="1"/>
  <c r="E113" i="1"/>
  <c r="E117" i="1"/>
  <c r="E121" i="1"/>
  <c r="E125" i="1"/>
  <c r="E129" i="1"/>
  <c r="E133" i="1"/>
  <c r="E137" i="1"/>
  <c r="E141" i="1"/>
  <c r="E145" i="1"/>
  <c r="E150" i="1"/>
  <c r="E153" i="1"/>
  <c r="E158" i="1"/>
  <c r="E161" i="1"/>
  <c r="E166" i="1"/>
  <c r="E169" i="1"/>
  <c r="E174" i="1"/>
  <c r="E177" i="1"/>
  <c r="E15" i="1"/>
  <c r="E23" i="1"/>
  <c r="E39" i="1"/>
  <c r="E51" i="1"/>
  <c r="E63" i="1"/>
  <c r="E75" i="1"/>
  <c r="E87" i="1"/>
  <c r="E99" i="1"/>
  <c r="E111" i="1"/>
  <c r="E123" i="1"/>
  <c r="E135" i="1"/>
  <c r="E149" i="1"/>
  <c r="E157" i="1"/>
  <c r="E173" i="1"/>
  <c r="E16" i="1"/>
  <c r="E17" i="1"/>
  <c r="E14" i="1"/>
  <c r="E18" i="1"/>
  <c r="E22" i="1"/>
  <c r="E26" i="1"/>
  <c r="E30" i="1"/>
  <c r="E34" i="1"/>
  <c r="E38" i="1"/>
  <c r="E42" i="1"/>
  <c r="E46" i="1"/>
  <c r="E50" i="1"/>
  <c r="E54" i="1"/>
  <c r="E58" i="1"/>
  <c r="E62" i="1"/>
  <c r="E66" i="1"/>
  <c r="E70" i="1"/>
  <c r="E74" i="1"/>
  <c r="E78" i="1"/>
  <c r="E82" i="1"/>
  <c r="E86" i="1"/>
  <c r="E90" i="1"/>
  <c r="E94" i="1"/>
  <c r="E98" i="1"/>
  <c r="E102" i="1"/>
  <c r="E106" i="1"/>
  <c r="E110" i="1"/>
  <c r="E114" i="1"/>
  <c r="E118" i="1"/>
  <c r="E122" i="1"/>
  <c r="E126" i="1"/>
  <c r="E130" i="1"/>
  <c r="E134" i="1"/>
  <c r="E138" i="1"/>
  <c r="E142" i="1"/>
  <c r="E148" i="1"/>
  <c r="E151" i="1"/>
  <c r="E156" i="1"/>
  <c r="E159" i="1"/>
  <c r="E164" i="1"/>
  <c r="E167" i="1"/>
  <c r="E172" i="1"/>
  <c r="E175" i="1"/>
  <c r="E180" i="1"/>
  <c r="E3" i="2"/>
  <c r="E4" i="2"/>
  <c r="F2" i="2"/>
  <c r="B9" i="1" l="1"/>
  <c r="F4" i="2"/>
  <c r="G4" i="2"/>
  <c r="G3" i="2"/>
  <c r="F3" i="2"/>
</calcChain>
</file>

<file path=xl/sharedStrings.xml><?xml version="1.0" encoding="utf-8"?>
<sst xmlns="http://schemas.openxmlformats.org/spreadsheetml/2006/main" count="35" uniqueCount="26">
  <si>
    <t>Initial Parameters</t>
  </si>
  <si>
    <t>Joint Optimization Params from R</t>
  </si>
  <si>
    <t>S.E</t>
  </si>
  <si>
    <r>
      <t>x</t>
    </r>
    <r>
      <rPr>
        <vertAlign val="subscript"/>
        <sz val="11"/>
        <color theme="1"/>
        <rFont val="Calibri"/>
        <family val="2"/>
        <scheme val="minor"/>
      </rPr>
      <t>0</t>
    </r>
  </si>
  <si>
    <t>x</t>
  </si>
  <si>
    <r>
      <t>x</t>
    </r>
    <r>
      <rPr>
        <vertAlign val="superscript"/>
        <sz val="11"/>
        <color theme="1"/>
        <rFont val="Calibri"/>
        <family val="2"/>
        <scheme val="minor"/>
      </rPr>
      <t>2</t>
    </r>
  </si>
  <si>
    <r>
      <t>x</t>
    </r>
    <r>
      <rPr>
        <vertAlign val="superscript"/>
        <sz val="11"/>
        <color theme="1"/>
        <rFont val="Calibri"/>
        <family val="2"/>
        <scheme val="minor"/>
      </rPr>
      <t>3</t>
    </r>
  </si>
  <si>
    <r>
      <t>x</t>
    </r>
    <r>
      <rPr>
        <vertAlign val="superscript"/>
        <sz val="11"/>
        <color theme="1"/>
        <rFont val="Calibri"/>
        <family val="2"/>
        <scheme val="minor"/>
      </rPr>
      <t>4</t>
    </r>
  </si>
  <si>
    <r>
      <t>ø</t>
    </r>
    <r>
      <rPr>
        <vertAlign val="subscript"/>
        <sz val="11"/>
        <color theme="1"/>
        <rFont val="Calibri"/>
        <family val="2"/>
        <scheme val="minor"/>
      </rPr>
      <t>1</t>
    </r>
  </si>
  <si>
    <r>
      <t>ø</t>
    </r>
    <r>
      <rPr>
        <vertAlign val="subscript"/>
        <sz val="11"/>
        <color theme="1"/>
        <rFont val="Calibri"/>
        <family val="2"/>
        <scheme val="minor"/>
      </rPr>
      <t>2</t>
    </r>
  </si>
  <si>
    <t>RSS</t>
  </si>
  <si>
    <t>Time</t>
  </si>
  <si>
    <r>
      <t>X</t>
    </r>
    <r>
      <rPr>
        <vertAlign val="subscript"/>
        <sz val="11"/>
        <color theme="1"/>
        <rFont val="Calibri"/>
        <family val="2"/>
        <scheme val="minor"/>
      </rPr>
      <t>t</t>
    </r>
  </si>
  <si>
    <t>Complete Model</t>
  </si>
  <si>
    <t>Raw Value</t>
  </si>
  <si>
    <r>
      <t>a</t>
    </r>
    <r>
      <rPr>
        <vertAlign val="subscript"/>
        <sz val="11"/>
        <color theme="1"/>
        <rFont val="Calibri"/>
        <family val="2"/>
        <scheme val="minor"/>
      </rPr>
      <t>t</t>
    </r>
    <r>
      <rPr>
        <vertAlign val="superscript"/>
        <sz val="11"/>
        <color theme="1"/>
        <rFont val="Calibri"/>
        <family val="2"/>
        <scheme val="minor"/>
      </rPr>
      <t>2</t>
    </r>
  </si>
  <si>
    <t xml:space="preserve">Time </t>
  </si>
  <si>
    <t>Xt Forecast</t>
  </si>
  <si>
    <t>Trend Line Forecast</t>
  </si>
  <si>
    <t>Actual Forecast</t>
  </si>
  <si>
    <t>Upper Limit</t>
  </si>
  <si>
    <t>Lower Limit</t>
  </si>
  <si>
    <t>Raw Values</t>
  </si>
  <si>
    <t>Sigma^2</t>
  </si>
  <si>
    <t>G1</t>
  </si>
  <si>
    <t>G2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</si>
</sst>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0"/>
      <color theme="1"/>
      <name val="Lucida Console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11" fontId="0" fillId="0" borderId="1" xfId="0" applyNumberFormat="1" applyBorder="1"/>
    <xf numFmtId="0" fontId="3" fillId="0" borderId="1" xfId="0" applyFont="1" applyBorder="1" applyAlignment="1">
      <alignment vertical="center"/>
    </xf>
    <xf numFmtId="2" fontId="0" fillId="0" borderId="1" xfId="0" applyNumberFormat="1" applyBorder="1"/>
    <xf numFmtId="0" fontId="0" fillId="0" borderId="0" xfId="0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Forecast!$E$1</c:f>
              <c:strCache>
                <c:ptCount val="1"/>
                <c:pt idx="0">
                  <c:v>Actual Forecast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Forecast!$E$2:$E$4</c:f>
              <c:numCache>
                <c:formatCode>General</c:formatCode>
                <c:ptCount val="3"/>
                <c:pt idx="0">
                  <c:v>401.14943964719464</c:v>
                </c:pt>
                <c:pt idx="1">
                  <c:v>435.06734554295423</c:v>
                </c:pt>
                <c:pt idx="2">
                  <c:v>428.85856671528296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Forecast!$H$1</c:f>
              <c:strCache>
                <c:ptCount val="1"/>
                <c:pt idx="0">
                  <c:v>Raw Values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Forecast!$H$2:$H$4</c:f>
              <c:numCache>
                <c:formatCode>General</c:formatCode>
                <c:ptCount val="3"/>
                <c:pt idx="0">
                  <c:v>378</c:v>
                </c:pt>
                <c:pt idx="1">
                  <c:v>390</c:v>
                </c:pt>
                <c:pt idx="2">
                  <c:v>362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3066080"/>
        <c:axId val="343067648"/>
      </c:lineChart>
      <c:catAx>
        <c:axId val="3430660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067648"/>
        <c:crosses val="autoZero"/>
        <c:auto val="1"/>
        <c:lblAlgn val="ctr"/>
        <c:lblOffset val="100"/>
        <c:noMultiLvlLbl val="0"/>
      </c:catAx>
      <c:valAx>
        <c:axId val="343067648"/>
        <c:scaling>
          <c:orientation val="minMax"/>
          <c:min val="36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066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Forecast!$F$1</c:f>
              <c:strCache>
                <c:ptCount val="1"/>
                <c:pt idx="0">
                  <c:v>Upper Limit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(Forecast!$F$1,Forecast!$G$1,Forecast!$H$1)</c:f>
              <c:strCache>
                <c:ptCount val="3"/>
                <c:pt idx="0">
                  <c:v>Upper Limit</c:v>
                </c:pt>
                <c:pt idx="1">
                  <c:v>Lower Limit</c:v>
                </c:pt>
                <c:pt idx="2">
                  <c:v>Raw Values</c:v>
                </c:pt>
              </c:strCache>
            </c:strRef>
          </c:cat>
          <c:val>
            <c:numRef>
              <c:f>Forecast!$F$2:$F$4</c:f>
              <c:numCache>
                <c:formatCode>General</c:formatCode>
                <c:ptCount val="3"/>
                <c:pt idx="0">
                  <c:v>516.63033765547993</c:v>
                </c:pt>
                <c:pt idx="1">
                  <c:v>550.66407285263085</c:v>
                </c:pt>
                <c:pt idx="2">
                  <c:v>546.14936256186661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Forecast!$G$1</c:f>
              <c:strCache>
                <c:ptCount val="1"/>
                <c:pt idx="0">
                  <c:v>Lower Limit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(Forecast!$F$1,Forecast!$G$1,Forecast!$H$1)</c:f>
              <c:strCache>
                <c:ptCount val="3"/>
                <c:pt idx="0">
                  <c:v>Upper Limit</c:v>
                </c:pt>
                <c:pt idx="1">
                  <c:v>Lower Limit</c:v>
                </c:pt>
                <c:pt idx="2">
                  <c:v>Raw Values</c:v>
                </c:pt>
              </c:strCache>
            </c:strRef>
          </c:cat>
          <c:val>
            <c:numRef>
              <c:f>Forecast!$G$2:$G$4</c:f>
              <c:numCache>
                <c:formatCode>General</c:formatCode>
                <c:ptCount val="3"/>
                <c:pt idx="0">
                  <c:v>285.66854163890935</c:v>
                </c:pt>
                <c:pt idx="1">
                  <c:v>319.47061823327755</c:v>
                </c:pt>
                <c:pt idx="2">
                  <c:v>311.56777086869937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Forecast!$H$1</c:f>
              <c:strCache>
                <c:ptCount val="1"/>
                <c:pt idx="0">
                  <c:v>Raw Values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(Forecast!$F$1,Forecast!$G$1,Forecast!$H$1)</c:f>
              <c:strCache>
                <c:ptCount val="3"/>
                <c:pt idx="0">
                  <c:v>Upper Limit</c:v>
                </c:pt>
                <c:pt idx="1">
                  <c:v>Lower Limit</c:v>
                </c:pt>
                <c:pt idx="2">
                  <c:v>Raw Values</c:v>
                </c:pt>
              </c:strCache>
            </c:strRef>
          </c:cat>
          <c:val>
            <c:numRef>
              <c:f>Forecast!$H$2:$H$4</c:f>
              <c:numCache>
                <c:formatCode>General</c:formatCode>
                <c:ptCount val="3"/>
                <c:pt idx="0">
                  <c:v>378</c:v>
                </c:pt>
                <c:pt idx="1">
                  <c:v>390</c:v>
                </c:pt>
                <c:pt idx="2">
                  <c:v>362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3066472"/>
        <c:axId val="343069216"/>
      </c:lineChart>
      <c:catAx>
        <c:axId val="343066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069216"/>
        <c:crosses val="autoZero"/>
        <c:auto val="1"/>
        <c:lblAlgn val="ctr"/>
        <c:lblOffset val="100"/>
        <c:noMultiLvlLbl val="0"/>
      </c:catAx>
      <c:valAx>
        <c:axId val="34306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066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5</xdr:row>
      <xdr:rowOff>100012</xdr:rowOff>
    </xdr:from>
    <xdr:to>
      <xdr:col>7</xdr:col>
      <xdr:colOff>219075</xdr:colOff>
      <xdr:row>19</xdr:row>
      <xdr:rowOff>176212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561975</xdr:colOff>
      <xdr:row>5</xdr:row>
      <xdr:rowOff>80962</xdr:rowOff>
    </xdr:from>
    <xdr:to>
      <xdr:col>15</xdr:col>
      <xdr:colOff>257175</xdr:colOff>
      <xdr:row>19</xdr:row>
      <xdr:rowOff>157162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0"/>
  <sheetViews>
    <sheetView tabSelected="1" workbookViewId="0">
      <selection activeCell="G9" sqref="G9"/>
    </sheetView>
  </sheetViews>
  <sheetFormatPr defaultRowHeight="15" x14ac:dyDescent="0.25"/>
  <cols>
    <col min="2" max="2" width="20.42578125" customWidth="1"/>
    <col min="3" max="3" width="18.85546875" customWidth="1"/>
    <col min="4" max="4" width="18" customWidth="1"/>
    <col min="5" max="5" width="12" bestFit="1" customWidth="1"/>
  </cols>
  <sheetData>
    <row r="1" spans="1:5" x14ac:dyDescent="0.25">
      <c r="A1" s="6" t="s">
        <v>0</v>
      </c>
      <c r="B1" s="6"/>
      <c r="C1" s="6" t="s">
        <v>1</v>
      </c>
      <c r="D1" s="6"/>
      <c r="E1" s="1" t="s">
        <v>2</v>
      </c>
    </row>
    <row r="2" spans="1:5" ht="18" x14ac:dyDescent="0.35">
      <c r="A2" s="1" t="s">
        <v>3</v>
      </c>
      <c r="B2" s="1">
        <v>270</v>
      </c>
      <c r="C2" s="1" t="s">
        <v>3</v>
      </c>
      <c r="D2" s="1">
        <v>276.2</v>
      </c>
      <c r="E2" s="1">
        <v>27.98</v>
      </c>
    </row>
    <row r="3" spans="1:5" x14ac:dyDescent="0.25">
      <c r="A3" s="1" t="s">
        <v>4</v>
      </c>
      <c r="B3" s="1">
        <v>1.51</v>
      </c>
      <c r="C3" s="1" t="s">
        <v>4</v>
      </c>
      <c r="D3" s="1">
        <v>1.956</v>
      </c>
      <c r="E3" s="1">
        <v>2.181</v>
      </c>
    </row>
    <row r="4" spans="1:5" ht="17.25" x14ac:dyDescent="0.25">
      <c r="A4" s="1" t="s">
        <v>5</v>
      </c>
      <c r="B4" s="1">
        <v>3.1399999999999997E-2</v>
      </c>
      <c r="C4" s="1" t="s">
        <v>5</v>
      </c>
      <c r="D4" s="1">
        <v>4.1000000000000002E-2</v>
      </c>
      <c r="E4" s="1">
        <v>5.0520000000000002E-2</v>
      </c>
    </row>
    <row r="5" spans="1:5" ht="17.25" x14ac:dyDescent="0.25">
      <c r="A5" s="1" t="s">
        <v>6</v>
      </c>
      <c r="B5" s="1">
        <v>4.3899999999999999E-4</v>
      </c>
      <c r="C5" s="1" t="s">
        <v>6</v>
      </c>
      <c r="D5" s="1">
        <v>5.1719999999999999E-4</v>
      </c>
      <c r="E5" s="1">
        <v>4.3829999999999997E-4</v>
      </c>
    </row>
    <row r="6" spans="1:5" ht="17.25" x14ac:dyDescent="0.25">
      <c r="A6" s="1" t="s">
        <v>7</v>
      </c>
      <c r="B6" s="2">
        <v>1.9649999999999998E-6</v>
      </c>
      <c r="C6" s="1" t="s">
        <v>7</v>
      </c>
      <c r="D6" s="1">
        <v>2.181E-6</v>
      </c>
      <c r="E6" s="1">
        <v>1.265E-6</v>
      </c>
    </row>
    <row r="7" spans="1:5" ht="18" x14ac:dyDescent="0.35">
      <c r="A7" s="1" t="s">
        <v>8</v>
      </c>
      <c r="B7" s="1">
        <v>4.4600000000000001E-2</v>
      </c>
      <c r="C7" s="1" t="s">
        <v>8</v>
      </c>
      <c r="D7" s="1">
        <v>4.4880000000000003E-2</v>
      </c>
      <c r="E7" s="1">
        <v>7.782E-2</v>
      </c>
    </row>
    <row r="8" spans="1:5" ht="18" x14ac:dyDescent="0.35">
      <c r="A8" s="1" t="s">
        <v>9</v>
      </c>
      <c r="B8" s="1">
        <v>0.20569999999999999</v>
      </c>
      <c r="C8" s="1" t="s">
        <v>9</v>
      </c>
      <c r="D8" s="1">
        <v>0.2079</v>
      </c>
      <c r="E8" s="1">
        <v>7.7909999999999993E-2</v>
      </c>
    </row>
    <row r="9" spans="1:5" x14ac:dyDescent="0.25">
      <c r="A9" s="1" t="s">
        <v>10</v>
      </c>
      <c r="B9" s="1">
        <f>SUM(E14:E180)</f>
        <v>585894.70384482341</v>
      </c>
      <c r="C9" s="1" t="s">
        <v>10</v>
      </c>
      <c r="D9" s="3">
        <v>585644</v>
      </c>
    </row>
    <row r="11" spans="1:5" ht="18.75" x14ac:dyDescent="0.35">
      <c r="A11" s="1" t="s">
        <v>11</v>
      </c>
      <c r="B11" s="1" t="s">
        <v>12</v>
      </c>
      <c r="C11" s="1" t="s">
        <v>13</v>
      </c>
      <c r="D11" s="1" t="s">
        <v>14</v>
      </c>
      <c r="E11" s="1" t="s">
        <v>15</v>
      </c>
    </row>
    <row r="12" spans="1:5" x14ac:dyDescent="0.25">
      <c r="A12" s="1">
        <v>1</v>
      </c>
      <c r="B12" s="1">
        <v>-29.565636383896202</v>
      </c>
      <c r="C12" s="1"/>
      <c r="D12" s="1">
        <v>239</v>
      </c>
      <c r="E12" s="1"/>
    </row>
    <row r="13" spans="1:5" x14ac:dyDescent="0.25">
      <c r="A13" s="1">
        <v>2</v>
      </c>
      <c r="B13" s="1">
        <v>-0.146957492680617</v>
      </c>
      <c r="C13" s="1"/>
      <c r="D13" s="1">
        <v>267</v>
      </c>
      <c r="E13" s="1"/>
    </row>
    <row r="14" spans="1:5" x14ac:dyDescent="0.25">
      <c r="A14" s="1">
        <v>3</v>
      </c>
      <c r="B14" s="1">
        <v>-103.78598470020199</v>
      </c>
      <c r="C14" s="4">
        <f>$B$2-$B$3*A14+$B$4*A14^2-$B$5*A14^3+$B$6*A14^4+$B$7*B13+$B$8*B12</f>
        <v>259.65270045665903</v>
      </c>
      <c r="D14" s="1">
        <v>162</v>
      </c>
      <c r="E14" s="1">
        <f>(D14-C14)^2</f>
        <v>9536.049906477976</v>
      </c>
    </row>
    <row r="15" spans="1:5" x14ac:dyDescent="0.25">
      <c r="A15" s="1">
        <v>4</v>
      </c>
      <c r="B15" s="1">
        <v>-0.48020200429192</v>
      </c>
      <c r="C15" s="4">
        <f t="shared" ref="C15:C78" si="0">$B$2-$B$3*A15+$B$4*A15^2-$B$5*A15^3+$B$6*A15^4+$B$7*B14+$B$8*B13</f>
        <v>259.77572296612664</v>
      </c>
      <c r="D15" s="1">
        <v>264</v>
      </c>
      <c r="E15" s="1">
        <f t="shared" ref="E15:E78" si="1">(D15-C15)^2</f>
        <v>17.844516458909943</v>
      </c>
    </row>
    <row r="16" spans="1:5" x14ac:dyDescent="0.25">
      <c r="A16" s="1">
        <v>5</v>
      </c>
      <c r="B16" s="1">
        <v>-93.227140556567093</v>
      </c>
      <c r="C16" s="4">
        <f t="shared" si="0"/>
        <v>241.81115906277705</v>
      </c>
      <c r="D16" s="1">
        <v>170</v>
      </c>
      <c r="E16" s="1">
        <f t="shared" si="1"/>
        <v>5156.842565939467</v>
      </c>
    </row>
    <row r="17" spans="1:5" x14ac:dyDescent="0.25">
      <c r="A17" s="1">
        <v>6</v>
      </c>
      <c r="B17" s="1">
        <v>-52.024378662448399</v>
      </c>
      <c r="C17" s="4">
        <f t="shared" si="0"/>
        <v>257.72141461889424</v>
      </c>
      <c r="D17" s="1">
        <v>210</v>
      </c>
      <c r="E17" s="1">
        <f t="shared" si="1"/>
        <v>2277.3334132284131</v>
      </c>
    </row>
    <row r="18" spans="1:5" x14ac:dyDescent="0.25">
      <c r="A18" s="1">
        <v>7</v>
      </c>
      <c r="B18" s="1">
        <v>3.1304582188518699</v>
      </c>
      <c r="C18" s="4">
        <f t="shared" si="0"/>
        <v>239.32563086416894</v>
      </c>
      <c r="D18" s="1">
        <v>264</v>
      </c>
      <c r="E18" s="1">
        <f t="shared" si="1"/>
        <v>608.82449225125231</v>
      </c>
    </row>
    <row r="19" spans="1:5" x14ac:dyDescent="0.25">
      <c r="A19" s="1">
        <v>8</v>
      </c>
      <c r="B19" s="1">
        <v>145.23969747432699</v>
      </c>
      <c r="C19" s="4">
        <f t="shared" si="0"/>
        <v>249.15108438569519</v>
      </c>
      <c r="D19" s="1">
        <v>405</v>
      </c>
      <c r="E19" s="1">
        <f t="shared" si="1"/>
        <v>24288.884498154704</v>
      </c>
    </row>
    <row r="20" spans="1:5" x14ac:dyDescent="0.25">
      <c r="A20" s="1">
        <v>9</v>
      </c>
      <c r="B20" s="1">
        <v>93.305619337174093</v>
      </c>
      <c r="C20" s="4">
        <f t="shared" si="0"/>
        <v>265.76788712797287</v>
      </c>
      <c r="D20" s="1">
        <v>352</v>
      </c>
      <c r="E20" s="1">
        <f t="shared" si="1"/>
        <v>7435.9772903740268</v>
      </c>
    </row>
    <row r="21" spans="1:5" x14ac:dyDescent="0.25">
      <c r="A21" s="1">
        <v>10</v>
      </c>
      <c r="B21" s="1">
        <v>79.330456886798302</v>
      </c>
      <c r="C21" s="4">
        <f t="shared" si="0"/>
        <v>291.65788639290707</v>
      </c>
      <c r="D21" s="1">
        <v>337</v>
      </c>
      <c r="E21" s="1">
        <f t="shared" si="1"/>
        <v>2055.9072663585216</v>
      </c>
    </row>
    <row r="22" spans="1:5" x14ac:dyDescent="0.25">
      <c r="A22" s="1">
        <v>11</v>
      </c>
      <c r="B22" s="1">
        <v>-8.6836039511916407</v>
      </c>
      <c r="C22" s="4">
        <f t="shared" si="0"/>
        <v>279.3649648398079</v>
      </c>
      <c r="D22" s="1">
        <v>248</v>
      </c>
      <c r="E22" s="1">
        <f t="shared" si="1"/>
        <v>983.76101940238561</v>
      </c>
    </row>
    <row r="23" spans="1:5" x14ac:dyDescent="0.25">
      <c r="A23" s="1">
        <v>12</v>
      </c>
      <c r="B23" s="1">
        <v>88.265575595019001</v>
      </c>
      <c r="C23" s="4">
        <f t="shared" si="0"/>
        <v>271.61474048539122</v>
      </c>
      <c r="D23" s="1">
        <v>344</v>
      </c>
      <c r="E23" s="1">
        <f t="shared" si="1"/>
        <v>5239.6257949972605</v>
      </c>
    </row>
    <row r="24" spans="1:5" x14ac:dyDescent="0.25">
      <c r="A24" s="1">
        <v>13</v>
      </c>
      <c r="B24" s="1">
        <v>-7.8199128565497604</v>
      </c>
      <c r="C24" s="4">
        <f t="shared" si="0"/>
        <v>256.91866670377772</v>
      </c>
      <c r="D24" s="1">
        <v>247</v>
      </c>
      <c r="E24" s="1">
        <f t="shared" si="1"/>
        <v>98.379949180628728</v>
      </c>
    </row>
    <row r="25" spans="1:5" x14ac:dyDescent="0.25">
      <c r="A25" s="1">
        <v>14</v>
      </c>
      <c r="B25" s="1">
        <v>26.0619751583279</v>
      </c>
      <c r="C25" s="4">
        <f t="shared" si="0"/>
        <v>271.69273222649332</v>
      </c>
      <c r="D25" s="1">
        <v>280</v>
      </c>
      <c r="E25" s="1">
        <f t="shared" si="1"/>
        <v>69.010697860742638</v>
      </c>
    </row>
    <row r="26" spans="1:5" x14ac:dyDescent="0.25">
      <c r="A26" s="1">
        <v>15</v>
      </c>
      <c r="B26" s="1">
        <v>54.913236950082599</v>
      </c>
      <c r="C26" s="4">
        <f t="shared" si="0"/>
        <v>252.58666114246913</v>
      </c>
      <c r="D26" s="1">
        <v>308</v>
      </c>
      <c r="E26" s="1">
        <f t="shared" si="1"/>
        <v>3070.6381233395409</v>
      </c>
    </row>
    <row r="27" spans="1:5" x14ac:dyDescent="0.25">
      <c r="A27" s="1">
        <v>16</v>
      </c>
      <c r="B27" s="1">
        <v>10.735822675351301</v>
      </c>
      <c r="C27" s="4">
        <f t="shared" si="0"/>
        <v>260.01911289804173</v>
      </c>
      <c r="D27" s="1">
        <v>263</v>
      </c>
      <c r="E27" s="1">
        <f t="shared" si="1"/>
        <v>8.8856879146211973</v>
      </c>
    </row>
    <row r="28" spans="1:5" x14ac:dyDescent="0.25">
      <c r="A28" s="1">
        <v>17</v>
      </c>
      <c r="B28" s="1">
        <v>4.5316353369754099</v>
      </c>
      <c r="C28" s="4">
        <f t="shared" si="0"/>
        <v>263.18638229695267</v>
      </c>
      <c r="D28" s="1">
        <v>256</v>
      </c>
      <c r="E28" s="1">
        <f t="shared" si="1"/>
        <v>51.644090517954766</v>
      </c>
    </row>
    <row r="29" spans="1:5" x14ac:dyDescent="0.25">
      <c r="A29" s="1">
        <v>18</v>
      </c>
      <c r="B29" s="1">
        <v>19.302530784002499</v>
      </c>
      <c r="C29" s="4">
        <f t="shared" si="0"/>
        <v>253.05009950034886</v>
      </c>
      <c r="D29" s="1">
        <v>270</v>
      </c>
      <c r="E29" s="1">
        <f t="shared" si="1"/>
        <v>287.29912694807382</v>
      </c>
    </row>
    <row r="30" spans="1:5" x14ac:dyDescent="0.25">
      <c r="A30" s="1">
        <v>19</v>
      </c>
      <c r="B30" s="1">
        <v>42.050317711685302</v>
      </c>
      <c r="C30" s="4">
        <f t="shared" si="0"/>
        <v>251.68343002678236</v>
      </c>
      <c r="D30" s="1">
        <v>292</v>
      </c>
      <c r="E30" s="1">
        <f t="shared" si="1"/>
        <v>1625.4258144053542</v>
      </c>
    </row>
    <row r="31" spans="1:5" x14ac:dyDescent="0.25">
      <c r="A31" s="1">
        <v>20</v>
      </c>
      <c r="B31" s="1">
        <v>11.776757661482099</v>
      </c>
      <c r="C31" s="4">
        <f t="shared" si="0"/>
        <v>255.0083747522105</v>
      </c>
      <c r="D31" s="1">
        <v>261</v>
      </c>
      <c r="E31" s="1">
        <f t="shared" si="1"/>
        <v>35.899573109948591</v>
      </c>
    </row>
    <row r="32" spans="1:5" x14ac:dyDescent="0.25">
      <c r="A32" s="1">
        <v>21</v>
      </c>
      <c r="B32" s="1">
        <v>10.4835650210564</v>
      </c>
      <c r="C32" s="4">
        <f t="shared" si="0"/>
        <v>257.62896990999576</v>
      </c>
      <c r="D32" s="1">
        <v>259</v>
      </c>
      <c r="E32" s="1">
        <f t="shared" si="1"/>
        <v>1.879723507697034</v>
      </c>
    </row>
    <row r="33" spans="1:5" x14ac:dyDescent="0.25">
      <c r="A33" s="1">
        <v>22</v>
      </c>
      <c r="B33" s="1">
        <v>-21.827592975722698</v>
      </c>
      <c r="C33" s="4">
        <f t="shared" si="0"/>
        <v>250.65348709090597</v>
      </c>
      <c r="D33" s="1">
        <v>226</v>
      </c>
      <c r="E33" s="1">
        <f t="shared" si="1"/>
        <v>607.79442574146731</v>
      </c>
    </row>
    <row r="34" spans="1:5" x14ac:dyDescent="0.25">
      <c r="A34" s="1">
        <v>23</v>
      </c>
      <c r="B34" s="1">
        <v>-51.155096248780602</v>
      </c>
      <c r="C34" s="4">
        <f t="shared" si="0"/>
        <v>248.27213324311407</v>
      </c>
      <c r="D34" s="1">
        <v>196</v>
      </c>
      <c r="E34" s="1">
        <f t="shared" si="1"/>
        <v>2732.375913785871</v>
      </c>
    </row>
    <row r="35" spans="1:5" x14ac:dyDescent="0.25">
      <c r="A35" s="1">
        <v>24</v>
      </c>
      <c r="B35" s="1">
        <v>-101.497371871837</v>
      </c>
      <c r="C35" s="4">
        <f t="shared" si="0"/>
        <v>239.65815067219822</v>
      </c>
      <c r="D35" s="1">
        <v>145</v>
      </c>
      <c r="E35" s="1">
        <f t="shared" si="1"/>
        <v>8960.1654886805791</v>
      </c>
    </row>
    <row r="36" spans="1:5" x14ac:dyDescent="0.25">
      <c r="A36" s="1">
        <v>25</v>
      </c>
      <c r="B36" s="1">
        <v>-32.852894072407402</v>
      </c>
      <c r="C36" s="4">
        <f t="shared" si="0"/>
        <v>230.73381704114189</v>
      </c>
      <c r="D36" s="1">
        <v>213</v>
      </c>
      <c r="E36" s="1">
        <f t="shared" si="1"/>
        <v>314.48826684869448</v>
      </c>
    </row>
    <row r="37" spans="1:5" x14ac:dyDescent="0.25">
      <c r="A37" s="1">
        <v>26</v>
      </c>
      <c r="B37" s="1">
        <v>44.779815768199903</v>
      </c>
      <c r="C37" s="4">
        <f t="shared" si="0"/>
        <v>222.80524537033378</v>
      </c>
      <c r="D37" s="1">
        <v>290</v>
      </c>
      <c r="E37" s="1">
        <f t="shared" si="1"/>
        <v>4515.1350497410504</v>
      </c>
    </row>
    <row r="38" spans="1:5" x14ac:dyDescent="0.25">
      <c r="A38" s="1">
        <v>27</v>
      </c>
      <c r="B38" s="1">
        <v>-60.597810885119202</v>
      </c>
      <c r="C38" s="4">
        <f t="shared" si="0"/>
        <v>239.7633840375675</v>
      </c>
      <c r="D38" s="1">
        <v>184</v>
      </c>
      <c r="E38" s="1">
        <f t="shared" si="1"/>
        <v>3109.5549993212385</v>
      </c>
    </row>
    <row r="39" spans="1:5" x14ac:dyDescent="0.25">
      <c r="A39" s="1">
        <v>28</v>
      </c>
      <c r="B39" s="1">
        <v>-35.984389721262701</v>
      </c>
      <c r="C39" s="4">
        <f t="shared" si="0"/>
        <v>250.41701677804238</v>
      </c>
      <c r="D39" s="1">
        <v>208</v>
      </c>
      <c r="E39" s="1">
        <f t="shared" si="1"/>
        <v>1799.2033123487288</v>
      </c>
    </row>
    <row r="40" spans="1:5" x14ac:dyDescent="0.25">
      <c r="A40" s="1">
        <v>29</v>
      </c>
      <c r="B40" s="1">
        <v>-61.378583582923802</v>
      </c>
      <c r="C40" s="4">
        <f t="shared" si="0"/>
        <v>229.23056268436267</v>
      </c>
      <c r="D40" s="1">
        <v>182</v>
      </c>
      <c r="E40" s="1">
        <f t="shared" si="1"/>
        <v>2230.7260514815111</v>
      </c>
    </row>
    <row r="41" spans="1:5" x14ac:dyDescent="0.25">
      <c r="A41" s="1">
        <v>30</v>
      </c>
      <c r="B41" s="1">
        <v>22.220897533410401</v>
      </c>
      <c r="C41" s="4">
        <f t="shared" si="0"/>
        <v>232.55917620653781</v>
      </c>
      <c r="D41" s="1">
        <v>265</v>
      </c>
      <c r="E41" s="1">
        <f t="shared" si="1"/>
        <v>1052.4070483984624</v>
      </c>
    </row>
    <row r="42" spans="1:5" x14ac:dyDescent="0.25">
      <c r="A42" s="1">
        <v>31</v>
      </c>
      <c r="B42" s="1">
        <v>1.81529647745773</v>
      </c>
      <c r="C42" s="4">
        <f t="shared" si="0"/>
        <v>230.46734715198266</v>
      </c>
      <c r="D42" s="1">
        <v>244</v>
      </c>
      <c r="E42" s="1">
        <f t="shared" si="1"/>
        <v>183.1326931049517</v>
      </c>
    </row>
    <row r="43" spans="1:5" x14ac:dyDescent="0.25">
      <c r="A43" s="1">
        <v>32</v>
      </c>
      <c r="B43" s="1">
        <v>-63.594191054858001</v>
      </c>
      <c r="C43" s="4">
        <f t="shared" si="0"/>
        <v>246.16070068551713</v>
      </c>
      <c r="D43" s="1">
        <v>178</v>
      </c>
      <c r="E43" s="1">
        <f t="shared" si="1"/>
        <v>4645.8811179406548</v>
      </c>
    </row>
    <row r="44" spans="1:5" x14ac:dyDescent="0.25">
      <c r="A44" s="1">
        <v>33</v>
      </c>
      <c r="B44" s="1">
        <v>55.993583478591802</v>
      </c>
      <c r="C44" s="4">
        <f t="shared" si="0"/>
        <v>238.45569732936639</v>
      </c>
      <c r="D44" s="1">
        <v>297</v>
      </c>
      <c r="E44" s="1">
        <f t="shared" si="1"/>
        <v>3427.4353751907579</v>
      </c>
    </row>
    <row r="45" spans="1:5" x14ac:dyDescent="0.25">
      <c r="A45" s="1">
        <v>34</v>
      </c>
      <c r="B45" s="1">
        <v>-41.420278533858401</v>
      </c>
      <c r="C45" s="4">
        <f t="shared" si="0"/>
        <v>229.74583296316086</v>
      </c>
      <c r="D45" s="1">
        <v>199</v>
      </c>
      <c r="E45" s="1">
        <f t="shared" si="1"/>
        <v>945.30624459858916</v>
      </c>
    </row>
    <row r="46" spans="1:5" x14ac:dyDescent="0.25">
      <c r="A46" s="1">
        <v>35</v>
      </c>
      <c r="B46" s="1">
        <v>51.165277142331298</v>
      </c>
      <c r="C46" s="4">
        <f t="shared" si="0"/>
        <v>249.41213882393626</v>
      </c>
      <c r="D46" s="1">
        <v>291</v>
      </c>
      <c r="E46" s="1">
        <f t="shared" si="1"/>
        <v>1729.5501971995498</v>
      </c>
    </row>
    <row r="47" spans="1:5" x14ac:dyDescent="0.25">
      <c r="A47" s="1">
        <v>36</v>
      </c>
      <c r="B47" s="1">
        <v>-46.248742412093897</v>
      </c>
      <c r="C47" s="4">
        <f t="shared" si="0"/>
        <v>232.91468150613326</v>
      </c>
      <c r="D47" s="1">
        <v>193</v>
      </c>
      <c r="E47" s="1">
        <f t="shared" si="1"/>
        <v>1593.1817997360567</v>
      </c>
    </row>
    <row r="48" spans="1:5" x14ac:dyDescent="0.25">
      <c r="A48" s="1">
        <v>37</v>
      </c>
      <c r="B48" s="1">
        <v>-72.661377270183294</v>
      </c>
      <c r="C48" s="4">
        <f t="shared" si="0"/>
        <v>247.02466296159815</v>
      </c>
      <c r="D48" s="1">
        <v>166</v>
      </c>
      <c r="E48" s="1">
        <f t="shared" si="1"/>
        <v>6564.9960080405754</v>
      </c>
    </row>
    <row r="49" spans="1:5" x14ac:dyDescent="0.25">
      <c r="A49" s="1">
        <v>38</v>
      </c>
      <c r="B49" s="1">
        <v>2.9282853412191101</v>
      </c>
      <c r="C49" s="4">
        <f t="shared" si="0"/>
        <v>225.2160204995821</v>
      </c>
      <c r="D49" s="1">
        <v>241</v>
      </c>
      <c r="E49" s="1">
        <f t="shared" si="1"/>
        <v>249.13400886961247</v>
      </c>
    </row>
    <row r="50" spans="1:5" x14ac:dyDescent="0.25">
      <c r="A50" s="1">
        <v>39</v>
      </c>
      <c r="B50" s="1">
        <v>13.521111041475001</v>
      </c>
      <c r="C50" s="4">
        <f t="shared" si="0"/>
        <v>222.55842678674173</v>
      </c>
      <c r="D50" s="1">
        <v>251</v>
      </c>
      <c r="E50" s="1">
        <f t="shared" si="1"/>
        <v>808.92308684513011</v>
      </c>
    </row>
    <row r="51" spans="1:5" x14ac:dyDescent="0.25">
      <c r="A51" s="1">
        <v>40</v>
      </c>
      <c r="B51" s="1">
        <v>64.117918296151402</v>
      </c>
      <c r="C51" s="4">
        <f t="shared" si="0"/>
        <v>237.97978984713851</v>
      </c>
      <c r="D51" s="1">
        <v>301</v>
      </c>
      <c r="E51" s="1">
        <f t="shared" si="1"/>
        <v>3971.5468877108269</v>
      </c>
    </row>
    <row r="52" spans="1:5" x14ac:dyDescent="0.25">
      <c r="A52" s="1">
        <v>41</v>
      </c>
      <c r="B52" s="1">
        <v>-19.280521582979301</v>
      </c>
      <c r="C52" s="4">
        <f t="shared" si="0"/>
        <v>241.81065306223977</v>
      </c>
      <c r="D52" s="1">
        <v>217</v>
      </c>
      <c r="E52" s="1">
        <f t="shared" si="1"/>
        <v>615.56850537482751</v>
      </c>
    </row>
    <row r="53" spans="1:5" x14ac:dyDescent="0.25">
      <c r="A53" s="1">
        <v>42</v>
      </c>
      <c r="B53" s="1">
        <v>56.326515562060898</v>
      </c>
      <c r="C53" s="4">
        <f t="shared" si="0"/>
        <v>247.88859517091743</v>
      </c>
      <c r="D53" s="1">
        <v>292</v>
      </c>
      <c r="E53" s="1">
        <f t="shared" si="1"/>
        <v>1945.8160359952094</v>
      </c>
    </row>
    <row r="54" spans="1:5" x14ac:dyDescent="0.25">
      <c r="A54" s="1">
        <v>43</v>
      </c>
      <c r="B54" s="1">
        <v>-66.060293264544896</v>
      </c>
      <c r="C54" s="4">
        <f t="shared" si="0"/>
        <v>233.48913026944908</v>
      </c>
      <c r="D54" s="1">
        <v>169</v>
      </c>
      <c r="E54" s="1">
        <f t="shared" si="1"/>
        <v>4158.847922909973</v>
      </c>
    </row>
    <row r="55" spans="1:5" x14ac:dyDescent="0.25">
      <c r="A55" s="1">
        <v>44</v>
      </c>
      <c r="B55" s="1">
        <v>-45.440318212407803</v>
      </c>
      <c r="C55" s="4">
        <f t="shared" si="0"/>
        <v>242.95970781151718</v>
      </c>
      <c r="D55" s="1">
        <v>189</v>
      </c>
      <c r="E55" s="1">
        <f t="shared" si="1"/>
        <v>2911.6500671043077</v>
      </c>
    </row>
    <row r="56" spans="1:5" x14ac:dyDescent="0.25">
      <c r="A56" s="1">
        <v>45</v>
      </c>
      <c r="B56" s="1">
        <v>16.187023415066498</v>
      </c>
      <c r="C56" s="4">
        <f t="shared" si="0"/>
        <v>218.07361260820971</v>
      </c>
      <c r="D56" s="1">
        <v>250</v>
      </c>
      <c r="E56" s="1">
        <f t="shared" si="1"/>
        <v>1019.2942118906657</v>
      </c>
    </row>
    <row r="57" spans="1:5" x14ac:dyDescent="0.25">
      <c r="A57" s="1">
        <v>46</v>
      </c>
      <c r="B57" s="1">
        <v>-65.177732839322502</v>
      </c>
      <c r="C57" s="4">
        <f t="shared" si="0"/>
        <v>224.42496482801968</v>
      </c>
      <c r="D57" s="1">
        <v>168</v>
      </c>
      <c r="E57" s="1">
        <f t="shared" si="1"/>
        <v>3183.7766558432581</v>
      </c>
    </row>
    <row r="58" spans="1:5" x14ac:dyDescent="0.25">
      <c r="A58" s="1">
        <v>47</v>
      </c>
      <c r="B58" s="1">
        <v>-50.534098586569598</v>
      </c>
      <c r="C58" s="4">
        <f t="shared" si="0"/>
        <v>232.8256199968454</v>
      </c>
      <c r="D58" s="1">
        <v>182</v>
      </c>
      <c r="E58" s="1">
        <f t="shared" si="1"/>
        <v>2583.2436480637316</v>
      </c>
    </row>
    <row r="59" spans="1:5" x14ac:dyDescent="0.25">
      <c r="A59" s="1">
        <v>48</v>
      </c>
      <c r="B59" s="1">
        <v>-14.881632591464401</v>
      </c>
      <c r="C59" s="4">
        <f t="shared" si="0"/>
        <v>216.08586899799033</v>
      </c>
      <c r="D59" s="1">
        <v>217</v>
      </c>
      <c r="E59" s="1">
        <f t="shared" si="1"/>
        <v>0.83563548883520011</v>
      </c>
    </row>
    <row r="60" spans="1:5" x14ac:dyDescent="0.25">
      <c r="A60" s="1">
        <v>49</v>
      </c>
      <c r="B60" s="1">
        <v>12.7800592274092</v>
      </c>
      <c r="C60" s="4">
        <f t="shared" si="0"/>
        <v>220.02273807216329</v>
      </c>
      <c r="D60" s="1">
        <v>244</v>
      </c>
      <c r="E60" s="1">
        <f t="shared" si="1"/>
        <v>574.90908955608768</v>
      </c>
    </row>
    <row r="61" spans="1:5" x14ac:dyDescent="0.25">
      <c r="A61" s="1">
        <v>50</v>
      </c>
      <c r="B61" s="1">
        <v>-138.54867620232699</v>
      </c>
      <c r="C61" s="4">
        <f t="shared" si="0"/>
        <v>227.91508881747822</v>
      </c>
      <c r="D61" s="1">
        <v>92</v>
      </c>
      <c r="E61" s="1">
        <f t="shared" si="1"/>
        <v>18472.911368262994</v>
      </c>
    </row>
    <row r="62" spans="1:5" x14ac:dyDescent="0.25">
      <c r="A62" s="1">
        <v>51</v>
      </c>
      <c r="B62" s="1">
        <v>-9.8675391068475804</v>
      </c>
      <c r="C62" s="4">
        <f t="shared" si="0"/>
        <v>226.17081818945431</v>
      </c>
      <c r="D62" s="1">
        <v>220</v>
      </c>
      <c r="E62" s="1">
        <f t="shared" si="1"/>
        <v>38.078997127300156</v>
      </c>
    </row>
    <row r="63" spans="1:5" x14ac:dyDescent="0.25">
      <c r="A63" s="1">
        <v>52</v>
      </c>
      <c r="B63" s="1">
        <v>98.823723133881202</v>
      </c>
      <c r="C63" s="4">
        <f t="shared" si="0"/>
        <v>200.08645850101595</v>
      </c>
      <c r="D63" s="1">
        <v>328</v>
      </c>
      <c r="E63" s="1">
        <f t="shared" si="1"/>
        <v>16361.874098812314</v>
      </c>
    </row>
    <row r="64" spans="1:5" x14ac:dyDescent="0.25">
      <c r="A64" s="1">
        <v>53</v>
      </c>
      <c r="B64" s="1">
        <v>49.525315986096601</v>
      </c>
      <c r="C64" s="4">
        <f t="shared" si="0"/>
        <v>230.69817742249253</v>
      </c>
      <c r="D64" s="1">
        <v>278</v>
      </c>
      <c r="E64" s="1">
        <f t="shared" si="1"/>
        <v>2237.4624191539951</v>
      </c>
    </row>
    <row r="65" spans="1:5" x14ac:dyDescent="0.25">
      <c r="A65" s="1">
        <v>54</v>
      </c>
      <c r="B65" s="1">
        <v>-3.76260223775822</v>
      </c>
      <c r="C65" s="4">
        <f t="shared" si="0"/>
        <v>250.14107798161922</v>
      </c>
      <c r="D65" s="1">
        <v>224</v>
      </c>
      <c r="E65" s="1">
        <f t="shared" si="1"/>
        <v>683.3559580410971</v>
      </c>
    </row>
    <row r="66" spans="1:5" x14ac:dyDescent="0.25">
      <c r="A66" s="1">
        <v>55</v>
      </c>
      <c r="B66" s="1">
        <v>49.960079620965303</v>
      </c>
      <c r="C66" s="4">
        <f t="shared" si="0"/>
        <v>236.89689856353601</v>
      </c>
      <c r="D66" s="1">
        <v>277</v>
      </c>
      <c r="E66" s="1">
        <f t="shared" si="1"/>
        <v>1608.2587448233198</v>
      </c>
    </row>
    <row r="67" spans="1:5" x14ac:dyDescent="0.25">
      <c r="A67" s="1">
        <v>56</v>
      </c>
      <c r="B67" s="1">
        <v>-29.306574432878801</v>
      </c>
      <c r="C67" s="4">
        <f t="shared" si="0"/>
        <v>227.59401291078819</v>
      </c>
      <c r="D67" s="1">
        <v>197</v>
      </c>
      <c r="E67" s="1">
        <f t="shared" si="1"/>
        <v>935.99362598547475</v>
      </c>
    </row>
    <row r="68" spans="1:5" x14ac:dyDescent="0.25">
      <c r="A68" s="1">
        <v>57</v>
      </c>
      <c r="B68" s="1">
        <v>139.43745245176899</v>
      </c>
      <c r="C68" s="4">
        <f t="shared" si="0"/>
        <v>234.36113012332615</v>
      </c>
      <c r="D68" s="1">
        <v>365</v>
      </c>
      <c r="E68" s="1">
        <f t="shared" si="1"/>
        <v>17066.514322654522</v>
      </c>
    </row>
    <row r="69" spans="1:5" x14ac:dyDescent="0.25">
      <c r="A69" s="1">
        <v>58</v>
      </c>
      <c r="B69" s="1">
        <v>4.19212997217371</v>
      </c>
      <c r="C69" s="4">
        <f t="shared" si="0"/>
        <v>224.82289465850573</v>
      </c>
      <c r="D69" s="1">
        <v>229</v>
      </c>
      <c r="E69" s="1">
        <f t="shared" si="1"/>
        <v>17.44820903393995</v>
      </c>
    </row>
    <row r="70" spans="1:5" x14ac:dyDescent="0.25">
      <c r="A70" s="1">
        <v>59</v>
      </c>
      <c r="B70" s="1">
        <v>99.957380671805595</v>
      </c>
      <c r="C70" s="4">
        <f t="shared" si="0"/>
        <v>252.73188633108779</v>
      </c>
      <c r="D70" s="1">
        <v>324</v>
      </c>
      <c r="E70" s="1">
        <f t="shared" si="1"/>
        <v>5079.1440259249912</v>
      </c>
    </row>
    <row r="71" spans="1:5" x14ac:dyDescent="0.25">
      <c r="A71" s="1">
        <v>60</v>
      </c>
      <c r="B71" s="1">
        <v>-4.2669200596595402</v>
      </c>
      <c r="C71" s="4">
        <f t="shared" si="0"/>
        <v>228.40282031323864</v>
      </c>
      <c r="D71" s="1">
        <v>219</v>
      </c>
      <c r="E71" s="1">
        <f t="shared" si="1"/>
        <v>88.41302984305311</v>
      </c>
    </row>
    <row r="72" spans="1:5" x14ac:dyDescent="0.25">
      <c r="A72" s="1">
        <v>61</v>
      </c>
      <c r="B72" s="1">
        <v>-19.480943986340399</v>
      </c>
      <c r="C72" s="4">
        <f t="shared" si="0"/>
        <v>242.66274713452955</v>
      </c>
      <c r="D72" s="1">
        <v>203</v>
      </c>
      <c r="E72" s="1">
        <f t="shared" si="1"/>
        <v>1573.1335102576322</v>
      </c>
    </row>
    <row r="73" spans="1:5" x14ac:dyDescent="0.25">
      <c r="A73" s="1">
        <v>62</v>
      </c>
      <c r="B73" s="1">
        <v>-38.684910026150298</v>
      </c>
      <c r="C73" s="4">
        <f t="shared" si="0"/>
        <v>219.74455268193725</v>
      </c>
      <c r="D73" s="1">
        <v>183</v>
      </c>
      <c r="E73" s="1">
        <f t="shared" si="1"/>
        <v>1350.1621517956619</v>
      </c>
    </row>
    <row r="74" spans="1:5" x14ac:dyDescent="0.25">
      <c r="A74" s="1">
        <v>63</v>
      </c>
      <c r="B74" s="1">
        <v>-13.879084250797201</v>
      </c>
      <c r="C74" s="4">
        <f t="shared" si="0"/>
        <v>214.9479581998435</v>
      </c>
      <c r="D74" s="1">
        <v>207</v>
      </c>
      <c r="E74" s="1">
        <f t="shared" si="1"/>
        <v>63.170039546459499</v>
      </c>
    </row>
    <row r="75" spans="1:5" x14ac:dyDescent="0.25">
      <c r="A75" s="1">
        <v>64</v>
      </c>
      <c r="B75" s="1">
        <v>-33.063779885783497</v>
      </c>
      <c r="C75" s="4">
        <f t="shared" si="0"/>
        <v>211.28392029003535</v>
      </c>
      <c r="D75" s="1">
        <v>187</v>
      </c>
      <c r="E75" s="1">
        <f t="shared" si="1"/>
        <v>589.70878465279077</v>
      </c>
    </row>
    <row r="76" spans="1:5" x14ac:dyDescent="0.25">
      <c r="A76" s="1">
        <v>65</v>
      </c>
      <c r="B76" s="1">
        <v>71.760642689593894</v>
      </c>
      <c r="C76" s="4">
        <f t="shared" si="0"/>
        <v>214.70153091170508</v>
      </c>
      <c r="D76" s="1">
        <v>291</v>
      </c>
      <c r="E76" s="1">
        <f t="shared" si="1"/>
        <v>5821.4563852174961</v>
      </c>
    </row>
    <row r="77" spans="1:5" x14ac:dyDescent="0.25">
      <c r="A77" s="1">
        <v>66</v>
      </c>
      <c r="B77" s="1">
        <v>-34.406224057756702</v>
      </c>
      <c r="C77" s="4">
        <f t="shared" si="0"/>
        <v>214.59231738145019</v>
      </c>
      <c r="D77" s="1">
        <v>184</v>
      </c>
      <c r="E77" s="1">
        <f t="shared" si="1"/>
        <v>935.88988276737916</v>
      </c>
    </row>
    <row r="78" spans="1:5" x14ac:dyDescent="0.25">
      <c r="A78" s="1">
        <v>67</v>
      </c>
      <c r="B78" s="1">
        <v>60.435165185278699</v>
      </c>
      <c r="C78" s="4">
        <f t="shared" si="0"/>
        <v>230.57324237327347</v>
      </c>
      <c r="D78" s="1">
        <v>278</v>
      </c>
      <c r="E78" s="1">
        <f t="shared" si="1"/>
        <v>2249.2973389842628</v>
      </c>
    </row>
    <row r="79" spans="1:5" x14ac:dyDescent="0.25">
      <c r="A79" s="1">
        <v>68</v>
      </c>
      <c r="B79" s="1">
        <v>12.2843085780195</v>
      </c>
      <c r="C79" s="4">
        <f t="shared" ref="C79:C142" si="2">$B$2-$B$3*A79+$B$4*A79^2-$B$5*A79^3+$B$6*A79^4+$B$7*B78+$B$8*B77</f>
        <v>212.11040391858288</v>
      </c>
      <c r="D79" s="1">
        <v>229</v>
      </c>
      <c r="E79" s="1">
        <f t="shared" ref="E79:E142" si="3">(D79-C79)^2</f>
        <v>285.25845579342069</v>
      </c>
    </row>
    <row r="80" spans="1:5" x14ac:dyDescent="0.25">
      <c r="A80" s="1">
        <v>69</v>
      </c>
      <c r="B80" s="1">
        <v>21.140657125990298</v>
      </c>
      <c r="C80" s="4">
        <f t="shared" si="2"/>
        <v>228.61023540619146</v>
      </c>
      <c r="D80" s="1">
        <v>237</v>
      </c>
      <c r="E80" s="1">
        <f t="shared" si="3"/>
        <v>70.388149939523316</v>
      </c>
    </row>
    <row r="81" spans="1:5" x14ac:dyDescent="0.25">
      <c r="A81" s="1">
        <v>70</v>
      </c>
      <c r="B81" s="1">
        <v>115.003614680921</v>
      </c>
      <c r="C81" s="4">
        <f t="shared" si="2"/>
        <v>218.23240558231771</v>
      </c>
      <c r="D81" s="1">
        <v>330</v>
      </c>
      <c r="E81" s="1">
        <f t="shared" si="3"/>
        <v>12491.995161915525</v>
      </c>
    </row>
    <row r="82" spans="1:5" x14ac:dyDescent="0.25">
      <c r="A82" s="1">
        <v>71</v>
      </c>
      <c r="B82" s="1">
        <v>74.872537940748103</v>
      </c>
      <c r="C82" s="4">
        <f t="shared" si="2"/>
        <v>223.3662185505853</v>
      </c>
      <c r="D82" s="1">
        <v>289</v>
      </c>
      <c r="E82" s="1">
        <f t="shared" si="3"/>
        <v>4307.7932673495334</v>
      </c>
    </row>
    <row r="83" spans="1:5" x14ac:dyDescent="0.25">
      <c r="A83" s="1">
        <v>72</v>
      </c>
      <c r="B83" s="1">
        <v>77.746736449612101</v>
      </c>
      <c r="C83" s="4">
        <f t="shared" si="2"/>
        <v>240.00441377202276</v>
      </c>
      <c r="D83" s="1">
        <v>291</v>
      </c>
      <c r="E83" s="1">
        <f t="shared" si="3"/>
        <v>2600.5498147350622</v>
      </c>
    </row>
    <row r="84" spans="1:5" x14ac:dyDescent="0.25">
      <c r="A84" s="1">
        <v>73</v>
      </c>
      <c r="B84" s="1">
        <v>-134.37452740214101</v>
      </c>
      <c r="C84" s="4">
        <f t="shared" si="2"/>
        <v>230.99346606506461</v>
      </c>
      <c r="D84" s="1">
        <v>78</v>
      </c>
      <c r="E84" s="1">
        <f t="shared" si="3"/>
        <v>23407.000658602075</v>
      </c>
    </row>
    <row r="85" spans="1:5" x14ac:dyDescent="0.25">
      <c r="A85" s="1">
        <v>74</v>
      </c>
      <c r="B85" s="1">
        <v>-51.492038377957698</v>
      </c>
      <c r="C85" s="4">
        <f t="shared" si="2"/>
        <v>221.23608560554965</v>
      </c>
      <c r="D85" s="1">
        <v>160</v>
      </c>
      <c r="E85" s="1">
        <f t="shared" si="3"/>
        <v>3749.8581802902045</v>
      </c>
    </row>
    <row r="86" spans="1:5" x14ac:dyDescent="0.25">
      <c r="A86" s="1">
        <v>75</v>
      </c>
      <c r="B86" s="1">
        <v>-92.606628395081898</v>
      </c>
      <c r="C86" s="4">
        <f t="shared" si="2"/>
        <v>180.40831792672267</v>
      </c>
      <c r="D86" s="1">
        <v>118</v>
      </c>
      <c r="E86" s="1">
        <f t="shared" si="3"/>
        <v>3894.7981464428944</v>
      </c>
    </row>
    <row r="87" spans="1:5" x14ac:dyDescent="0.25">
      <c r="A87" s="1">
        <v>76</v>
      </c>
      <c r="B87" s="1">
        <v>15.2808234754496</v>
      </c>
      <c r="C87" s="4">
        <f t="shared" si="2"/>
        <v>194.73044391923347</v>
      </c>
      <c r="D87" s="1">
        <v>225</v>
      </c>
      <c r="E87" s="1">
        <f t="shared" si="3"/>
        <v>916.24602532667029</v>
      </c>
    </row>
    <row r="88" spans="1:5" x14ac:dyDescent="0.25">
      <c r="A88" s="1">
        <v>77</v>
      </c>
      <c r="B88" s="1">
        <v>22.1693910088051</v>
      </c>
      <c r="C88" s="4">
        <f t="shared" si="2"/>
        <v>190.19067983113672</v>
      </c>
      <c r="D88" s="1">
        <v>231</v>
      </c>
      <c r="E88" s="1">
        <f t="shared" si="3"/>
        <v>1665.4006126447914</v>
      </c>
    </row>
    <row r="89" spans="1:5" x14ac:dyDescent="0.25">
      <c r="A89" s="1">
        <v>78</v>
      </c>
      <c r="B89" s="1">
        <v>-6.9418991736416897</v>
      </c>
      <c r="C89" s="4">
        <f t="shared" si="2"/>
        <v>211.79587726789273</v>
      </c>
      <c r="D89" s="1">
        <v>201</v>
      </c>
      <c r="E89" s="1">
        <f t="shared" si="3"/>
        <v>116.5509659834031</v>
      </c>
    </row>
    <row r="90" spans="1:5" x14ac:dyDescent="0.25">
      <c r="A90" s="1">
        <v>79</v>
      </c>
      <c r="B90" s="1">
        <v>-52.054067604311598</v>
      </c>
      <c r="C90" s="4">
        <f t="shared" si="2"/>
        <v>211.02082319236672</v>
      </c>
      <c r="D90" s="1">
        <v>155</v>
      </c>
      <c r="E90" s="1">
        <f t="shared" si="3"/>
        <v>3138.3326311504129</v>
      </c>
    </row>
    <row r="91" spans="1:5" x14ac:dyDescent="0.25">
      <c r="A91" s="1">
        <v>80</v>
      </c>
      <c r="B91" s="1">
        <v>-51.168181969419898</v>
      </c>
      <c r="C91" s="4">
        <f t="shared" si="2"/>
        <v>202.12883992482955</v>
      </c>
      <c r="D91" s="1">
        <v>155</v>
      </c>
      <c r="E91" s="1">
        <f t="shared" si="3"/>
        <v>2221.1275526602076</v>
      </c>
    </row>
    <row r="92" spans="1:5" x14ac:dyDescent="0.25">
      <c r="A92" s="1">
        <v>81</v>
      </c>
      <c r="B92" s="1">
        <v>21.7146428910232</v>
      </c>
      <c r="C92" s="4">
        <f t="shared" si="2"/>
        <v>191.99998514295692</v>
      </c>
      <c r="D92" s="1">
        <v>227</v>
      </c>
      <c r="E92" s="1">
        <f t="shared" si="3"/>
        <v>1225.0010399932366</v>
      </c>
    </row>
    <row r="93" spans="1:5" x14ac:dyDescent="0.25">
      <c r="A93" s="1">
        <v>82</v>
      </c>
      <c r="B93" s="1">
        <v>34.593244983213502</v>
      </c>
      <c r="C93" s="4">
        <f t="shared" si="2"/>
        <v>194.54815188182994</v>
      </c>
      <c r="D93" s="1">
        <v>239</v>
      </c>
      <c r="E93" s="1">
        <f t="shared" si="3"/>
        <v>1975.9668011208594</v>
      </c>
    </row>
    <row r="94" spans="1:5" x14ac:dyDescent="0.25">
      <c r="A94" s="1">
        <v>83</v>
      </c>
      <c r="B94" s="1">
        <v>55.466415159551602</v>
      </c>
      <c r="C94" s="4">
        <f t="shared" si="2"/>
        <v>209.2352685339348</v>
      </c>
      <c r="D94" s="1">
        <v>259</v>
      </c>
      <c r="E94" s="1">
        <f t="shared" si="3"/>
        <v>2476.5284978895797</v>
      </c>
    </row>
    <row r="95" spans="1:5" x14ac:dyDescent="0.25">
      <c r="A95" s="1">
        <v>84</v>
      </c>
      <c r="B95" s="1">
        <v>-33.667102881355902</v>
      </c>
      <c r="C95" s="4">
        <f t="shared" si="2"/>
        <v>211.94269884916298</v>
      </c>
      <c r="D95" s="1">
        <v>169</v>
      </c>
      <c r="E95" s="1">
        <f t="shared" si="3"/>
        <v>1844.0753844499036</v>
      </c>
    </row>
    <row r="96" spans="1:5" x14ac:dyDescent="0.25">
      <c r="A96" s="1">
        <v>85</v>
      </c>
      <c r="B96" s="1">
        <v>-29.808612594697301</v>
      </c>
      <c r="C96" s="4">
        <f t="shared" si="2"/>
        <v>211.39624193481131</v>
      </c>
      <c r="D96" s="1">
        <v>172</v>
      </c>
      <c r="E96" s="1">
        <f t="shared" si="3"/>
        <v>1552.0638785861856</v>
      </c>
    </row>
    <row r="97" spans="1:5" x14ac:dyDescent="0.25">
      <c r="A97" s="1">
        <v>86</v>
      </c>
      <c r="B97" s="1">
        <v>-50.959464589455301</v>
      </c>
      <c r="C97" s="4">
        <f t="shared" si="2"/>
        <v>192.37813225558156</v>
      </c>
      <c r="D97" s="1">
        <v>150</v>
      </c>
      <c r="E97" s="1">
        <f t="shared" si="3"/>
        <v>1795.9060934715624</v>
      </c>
    </row>
    <row r="98" spans="1:5" x14ac:dyDescent="0.25">
      <c r="A98" s="1">
        <v>87</v>
      </c>
      <c r="B98" s="1">
        <v>104.878943371593</v>
      </c>
      <c r="C98" s="4">
        <f t="shared" si="2"/>
        <v>191.38373963358109</v>
      </c>
      <c r="D98" s="1">
        <v>305</v>
      </c>
      <c r="E98" s="1">
        <f t="shared" si="3"/>
        <v>12908.654619649893</v>
      </c>
    </row>
    <row r="99" spans="1:5" x14ac:dyDescent="0.25">
      <c r="A99" s="1">
        <v>88</v>
      </c>
      <c r="B99" s="1">
        <v>-64.294833628125104</v>
      </c>
      <c r="C99" s="4">
        <f t="shared" si="2"/>
        <v>193.15076924832212</v>
      </c>
      <c r="D99" s="1">
        <v>135</v>
      </c>
      <c r="E99" s="1">
        <f t="shared" si="3"/>
        <v>3381.5119641716055</v>
      </c>
    </row>
    <row r="100" spans="1:5" x14ac:dyDescent="0.25">
      <c r="A100" s="1">
        <v>89</v>
      </c>
      <c r="B100" s="1">
        <v>-30.482287658975199</v>
      </c>
      <c r="C100" s="4">
        <f t="shared" si="2"/>
        <v>216.84256163672228</v>
      </c>
      <c r="D100" s="1">
        <v>168</v>
      </c>
      <c r="E100" s="1">
        <f t="shared" si="3"/>
        <v>2385.5958272370149</v>
      </c>
    </row>
    <row r="101" spans="1:5" x14ac:dyDescent="0.25">
      <c r="A101" s="1">
        <v>90</v>
      </c>
      <c r="B101" s="1">
        <v>65.315042054881502</v>
      </c>
      <c r="C101" s="4">
        <f t="shared" si="2"/>
        <v>182.74769269310428</v>
      </c>
      <c r="D101" s="1">
        <v>263</v>
      </c>
      <c r="E101" s="1">
        <f t="shared" si="3"/>
        <v>6440.4328280804275</v>
      </c>
    </row>
    <row r="102" spans="1:5" x14ac:dyDescent="0.25">
      <c r="A102" s="1">
        <v>91</v>
      </c>
      <c r="B102" s="1">
        <v>5.0955691354893897</v>
      </c>
      <c r="C102" s="4">
        <f t="shared" si="2"/>
        <v>193.18837366919647</v>
      </c>
      <c r="D102" s="1">
        <v>202</v>
      </c>
      <c r="E102" s="1">
        <f t="shared" si="3"/>
        <v>77.644758593710151</v>
      </c>
    </row>
    <row r="103" spans="1:5" x14ac:dyDescent="0.25">
      <c r="A103" s="1">
        <v>92</v>
      </c>
      <c r="B103" s="1">
        <v>-57.1423399489017</v>
      </c>
      <c r="C103" s="4">
        <f t="shared" si="2"/>
        <v>209.43935117413196</v>
      </c>
      <c r="D103" s="1">
        <v>139</v>
      </c>
      <c r="E103" s="1">
        <f t="shared" si="3"/>
        <v>4961.7021938326852</v>
      </c>
    </row>
    <row r="104" spans="1:5" x14ac:dyDescent="0.25">
      <c r="A104" s="1">
        <v>93</v>
      </c>
      <c r="B104" s="1">
        <v>-25.4003658838364</v>
      </c>
      <c r="C104" s="4">
        <f t="shared" si="2"/>
        <v>193.52770717444912</v>
      </c>
      <c r="D104" s="1">
        <v>170</v>
      </c>
      <c r="E104" s="1">
        <f t="shared" si="3"/>
        <v>553.55300488662454</v>
      </c>
    </row>
    <row r="105" spans="1:5" x14ac:dyDescent="0.25">
      <c r="A105" s="1">
        <v>94</v>
      </c>
      <c r="B105" s="1">
        <v>-37.680236508653898</v>
      </c>
      <c r="C105" s="4">
        <f t="shared" si="2"/>
        <v>181.41415899409182</v>
      </c>
      <c r="D105" s="1">
        <v>157</v>
      </c>
      <c r="E105" s="1">
        <f t="shared" si="3"/>
        <v>596.05115938879453</v>
      </c>
    </row>
    <row r="106" spans="1:5" x14ac:dyDescent="0.25">
      <c r="A106" s="1">
        <v>95</v>
      </c>
      <c r="B106" s="1">
        <v>-39.983726816488002</v>
      </c>
      <c r="C106" s="4">
        <f t="shared" si="2"/>
        <v>186.69245931440886</v>
      </c>
      <c r="D106" s="1">
        <v>154</v>
      </c>
      <c r="E106" s="1">
        <f t="shared" si="3"/>
        <v>1068.796896024279</v>
      </c>
    </row>
    <row r="107" spans="1:5" x14ac:dyDescent="0.25">
      <c r="A107" s="1">
        <v>96</v>
      </c>
      <c r="B107" s="1">
        <v>-35.312658954267199</v>
      </c>
      <c r="C107" s="4">
        <f t="shared" si="2"/>
        <v>183.38579617415448</v>
      </c>
      <c r="D107" s="1">
        <v>158</v>
      </c>
      <c r="E107" s="1">
        <f t="shared" si="3"/>
        <v>644.4386473957162</v>
      </c>
    </row>
    <row r="108" spans="1:5" x14ac:dyDescent="0.25">
      <c r="A108" s="1">
        <v>97</v>
      </c>
      <c r="B108" s="1">
        <v>46.331097777285699</v>
      </c>
      <c r="C108" s="4">
        <f t="shared" si="2"/>
        <v>182.46959296948802</v>
      </c>
      <c r="D108" s="1">
        <v>239</v>
      </c>
      <c r="E108" s="1">
        <f t="shared" si="3"/>
        <v>3195.6869190353582</v>
      </c>
    </row>
    <row r="109" spans="1:5" x14ac:dyDescent="0.25">
      <c r="A109" s="1">
        <v>98</v>
      </c>
      <c r="B109" s="1">
        <v>79.945626923653293</v>
      </c>
      <c r="C109" s="4">
        <f t="shared" si="2"/>
        <v>186.45020845397414</v>
      </c>
      <c r="D109" s="1">
        <v>272</v>
      </c>
      <c r="E109" s="1">
        <f t="shared" si="3"/>
        <v>7318.7668335684775</v>
      </c>
    </row>
    <row r="110" spans="1:5" x14ac:dyDescent="0.25">
      <c r="A110" s="1">
        <v>99</v>
      </c>
      <c r="B110" s="1">
        <v>11.5289648765234</v>
      </c>
      <c r="C110" s="4">
        <f t="shared" si="2"/>
        <v>204.15313673858262</v>
      </c>
      <c r="D110" s="1">
        <v>203</v>
      </c>
      <c r="E110" s="1">
        <f t="shared" si="3"/>
        <v>1.3297243378689554</v>
      </c>
    </row>
    <row r="111" spans="1:5" x14ac:dyDescent="0.25">
      <c r="A111" s="1">
        <v>100</v>
      </c>
      <c r="B111" s="1">
        <v>-9.9208991262105908</v>
      </c>
      <c r="C111" s="4">
        <f t="shared" si="2"/>
        <v>207.45900729168838</v>
      </c>
      <c r="D111" s="1">
        <v>181</v>
      </c>
      <c r="E111" s="1">
        <f t="shared" si="3"/>
        <v>700.0790668616188</v>
      </c>
    </row>
    <row r="112" spans="1:5" x14ac:dyDescent="0.25">
      <c r="A112" s="1">
        <v>101</v>
      </c>
      <c r="B112" s="1">
        <v>72.593976999550307</v>
      </c>
      <c r="C112" s="4">
        <f t="shared" si="2"/>
        <v>191.90698493907186</v>
      </c>
      <c r="D112" s="1">
        <v>263</v>
      </c>
      <c r="E112" s="1">
        <f t="shared" si="3"/>
        <v>5054.2167904533553</v>
      </c>
    </row>
    <row r="113" spans="1:5" x14ac:dyDescent="0.25">
      <c r="A113" s="1">
        <v>102</v>
      </c>
      <c r="B113" s="1">
        <v>-6.9285118158896699</v>
      </c>
      <c r="C113" s="4">
        <f t="shared" si="2"/>
        <v>190.69016986391833</v>
      </c>
      <c r="D113" s="1">
        <v>183</v>
      </c>
      <c r="E113" s="1">
        <f t="shared" si="3"/>
        <v>59.138712535917634</v>
      </c>
    </row>
    <row r="114" spans="1:5" x14ac:dyDescent="0.25">
      <c r="A114" s="1">
        <v>103</v>
      </c>
      <c r="B114" s="1">
        <v>-67.490517796020896</v>
      </c>
      <c r="C114" s="4">
        <f t="shared" si="2"/>
        <v>203.67149760681875</v>
      </c>
      <c r="D114" s="1">
        <v>122</v>
      </c>
      <c r="E114" s="1">
        <f t="shared" si="3"/>
        <v>6670.2335213406004</v>
      </c>
    </row>
    <row r="115" spans="1:5" x14ac:dyDescent="0.25">
      <c r="A115" s="1">
        <v>104</v>
      </c>
      <c r="B115" s="1">
        <v>13.905759681871899</v>
      </c>
      <c r="C115" s="4">
        <f t="shared" si="2"/>
        <v>184.20903906576896</v>
      </c>
      <c r="D115" s="1">
        <v>203</v>
      </c>
      <c r="E115" s="1">
        <f t="shared" si="3"/>
        <v>353.10021283179697</v>
      </c>
    </row>
    <row r="116" spans="1:5" x14ac:dyDescent="0.25">
      <c r="A116" s="1">
        <v>105</v>
      </c>
      <c r="B116" s="1">
        <v>-78.7419259132907</v>
      </c>
      <c r="C116" s="4">
        <f t="shared" si="2"/>
        <v>175.02200049616994</v>
      </c>
      <c r="D116" s="1">
        <v>110</v>
      </c>
      <c r="E116" s="1">
        <f t="shared" si="3"/>
        <v>4227.8605485239232</v>
      </c>
    </row>
    <row r="117" spans="1:5" x14ac:dyDescent="0.25">
      <c r="A117" s="1">
        <v>106</v>
      </c>
      <c r="B117" s="1">
        <v>51.564131733617302</v>
      </c>
      <c r="C117" s="4">
        <f t="shared" si="2"/>
        <v>187.31962351082831</v>
      </c>
      <c r="D117" s="1">
        <v>240</v>
      </c>
      <c r="E117" s="1">
        <f t="shared" si="3"/>
        <v>2775.2220670408738</v>
      </c>
    </row>
    <row r="118" spans="1:5" x14ac:dyDescent="0.25">
      <c r="A118" s="1">
        <v>107</v>
      </c>
      <c r="B118" s="1">
        <v>103.821591783927</v>
      </c>
      <c r="C118" s="4">
        <f t="shared" si="2"/>
        <v>173.80868507995541</v>
      </c>
      <c r="D118" s="1">
        <v>292</v>
      </c>
      <c r="E118" s="1">
        <f t="shared" si="3"/>
        <v>13969.186922529156</v>
      </c>
    </row>
    <row r="119" spans="1:5" x14ac:dyDescent="0.25">
      <c r="A119" s="1">
        <v>108</v>
      </c>
      <c r="B119" s="1">
        <v>31.0280662451766</v>
      </c>
      <c r="C119" s="4">
        <f t="shared" si="2"/>
        <v>202.72929753116819</v>
      </c>
      <c r="D119" s="1">
        <v>219</v>
      </c>
      <c r="E119" s="1">
        <f t="shared" si="3"/>
        <v>264.73575882924968</v>
      </c>
    </row>
    <row r="120" spans="1:5" x14ac:dyDescent="0.25">
      <c r="A120" s="1">
        <v>109</v>
      </c>
      <c r="B120" s="1">
        <v>54.181119971107101</v>
      </c>
      <c r="C120" s="4">
        <f t="shared" si="2"/>
        <v>210.07140854948855</v>
      </c>
      <c r="D120" s="1">
        <v>242</v>
      </c>
      <c r="E120" s="1">
        <f t="shared" si="3"/>
        <v>1019.4349520136727</v>
      </c>
    </row>
    <row r="121" spans="1:5" x14ac:dyDescent="0.25">
      <c r="A121" s="1">
        <v>110</v>
      </c>
      <c r="B121" s="1">
        <v>63.278270661666902</v>
      </c>
      <c r="C121" s="4">
        <f t="shared" si="2"/>
        <v>196.02560117734416</v>
      </c>
      <c r="D121" s="1">
        <v>251</v>
      </c>
      <c r="E121" s="1">
        <f t="shared" si="3"/>
        <v>3022.1845259124243</v>
      </c>
    </row>
    <row r="122" spans="1:5" x14ac:dyDescent="0.25">
      <c r="A122" s="1">
        <v>111</v>
      </c>
      <c r="B122" s="1">
        <v>-6.6830111369909702</v>
      </c>
      <c r="C122" s="4">
        <f t="shared" si="2"/>
        <v>201.14749381456707</v>
      </c>
      <c r="D122" s="1">
        <v>181</v>
      </c>
      <c r="E122" s="1">
        <f t="shared" si="3"/>
        <v>405.92150700801835</v>
      </c>
    </row>
    <row r="123" spans="1:5" x14ac:dyDescent="0.25">
      <c r="A123" s="1">
        <v>112</v>
      </c>
      <c r="B123" s="1">
        <v>-82.705302032507603</v>
      </c>
      <c r="C123" s="4">
        <f t="shared" si="2"/>
        <v>199.91304021839508</v>
      </c>
      <c r="D123" s="1">
        <v>105</v>
      </c>
      <c r="E123" s="1">
        <f t="shared" si="3"/>
        <v>9008.4852034986816</v>
      </c>
    </row>
    <row r="124" spans="1:5" x14ac:dyDescent="0.25">
      <c r="A124" s="1">
        <v>113</v>
      </c>
      <c r="B124" s="1">
        <v>-81.791225786319103</v>
      </c>
      <c r="C124" s="4">
        <f t="shared" si="2"/>
        <v>182.20952950347109</v>
      </c>
      <c r="D124" s="1">
        <v>106</v>
      </c>
      <c r="E124" s="1">
        <f t="shared" si="3"/>
        <v>5807.8923871404304</v>
      </c>
    </row>
    <row r="125" spans="1:5" x14ac:dyDescent="0.25">
      <c r="A125" s="1">
        <v>114</v>
      </c>
      <c r="B125" s="1">
        <v>-8.9434533136557306</v>
      </c>
      <c r="C125" s="4">
        <f t="shared" si="2"/>
        <v>166.75688614184327</v>
      </c>
      <c r="D125" s="1">
        <v>179</v>
      </c>
      <c r="E125" s="1">
        <f t="shared" si="3"/>
        <v>149.89383694378944</v>
      </c>
    </row>
    <row r="126" spans="1:5" x14ac:dyDescent="0.25">
      <c r="A126" s="1">
        <v>115</v>
      </c>
      <c r="B126" s="1">
        <v>-1.16470268354257</v>
      </c>
      <c r="C126" s="4">
        <f t="shared" si="2"/>
        <v>170.4072699629651</v>
      </c>
      <c r="D126" s="1">
        <v>187</v>
      </c>
      <c r="E126" s="1">
        <f t="shared" si="3"/>
        <v>275.31869008192012</v>
      </c>
    </row>
    <row r="127" spans="1:5" x14ac:dyDescent="0.25">
      <c r="A127" s="1">
        <v>116</v>
      </c>
      <c r="B127" s="1">
        <v>-40.457739118799203</v>
      </c>
      <c r="C127" s="4">
        <f t="shared" si="2"/>
        <v>186.02407615369495</v>
      </c>
      <c r="D127" s="1">
        <v>148</v>
      </c>
      <c r="E127" s="1">
        <f t="shared" si="3"/>
        <v>1445.8303673419928</v>
      </c>
    </row>
    <row r="128" spans="1:5" x14ac:dyDescent="0.25">
      <c r="A128" s="1">
        <v>117</v>
      </c>
      <c r="B128" s="1">
        <v>57.174625003960401</v>
      </c>
      <c r="C128" s="4">
        <f t="shared" si="2"/>
        <v>186.23133525829678</v>
      </c>
      <c r="D128" s="1">
        <v>246</v>
      </c>
      <c r="E128" s="1">
        <f t="shared" si="3"/>
        <v>3572.2932850061175</v>
      </c>
    </row>
    <row r="129" spans="1:5" x14ac:dyDescent="0.25">
      <c r="A129" s="1">
        <v>118</v>
      </c>
      <c r="B129" s="1">
        <v>-85.270469845672594</v>
      </c>
      <c r="C129" s="4">
        <f t="shared" si="2"/>
        <v>182.94021317843968</v>
      </c>
      <c r="D129" s="1">
        <v>104</v>
      </c>
      <c r="E129" s="1">
        <f t="shared" si="3"/>
        <v>6231.5572566575011</v>
      </c>
    </row>
    <row r="130" spans="1:5" x14ac:dyDescent="0.25">
      <c r="A130" s="1">
        <v>119</v>
      </c>
      <c r="B130" s="1">
        <v>97.204069648098596</v>
      </c>
      <c r="C130" s="4">
        <f t="shared" si="2"/>
        <v>197.18751117319766</v>
      </c>
      <c r="D130" s="1">
        <v>287</v>
      </c>
      <c r="E130" s="1">
        <f t="shared" si="3"/>
        <v>8066.2831492644946</v>
      </c>
    </row>
    <row r="131" spans="1:5" x14ac:dyDescent="0.25">
      <c r="A131" s="1">
        <v>120</v>
      </c>
      <c r="B131" s="1">
        <v>-30.4047103527238</v>
      </c>
      <c r="C131" s="4">
        <f t="shared" si="2"/>
        <v>176.62556585905034</v>
      </c>
      <c r="D131" s="1">
        <v>160</v>
      </c>
      <c r="E131" s="1">
        <f t="shared" si="3"/>
        <v>276.40944013362025</v>
      </c>
    </row>
    <row r="132" spans="1:5" x14ac:dyDescent="0.25">
      <c r="A132" s="1">
        <v>121</v>
      </c>
      <c r="B132" s="1">
        <v>-114.099810839932</v>
      </c>
      <c r="C132" s="4">
        <f t="shared" si="2"/>
        <v>209.1561492098823</v>
      </c>
      <c r="D132" s="1">
        <v>77</v>
      </c>
      <c r="E132" s="1">
        <f t="shared" si="3"/>
        <v>17465.247773984673</v>
      </c>
    </row>
    <row r="133" spans="1:5" x14ac:dyDescent="0.25">
      <c r="A133" s="1">
        <v>122</v>
      </c>
      <c r="B133" s="1">
        <v>36.115720040886799</v>
      </c>
      <c r="C133" s="4">
        <f t="shared" si="2"/>
        <v>179.95046855698359</v>
      </c>
      <c r="D133" s="1">
        <v>228</v>
      </c>
      <c r="E133" s="1">
        <f t="shared" si="3"/>
        <v>2308.7574718934225</v>
      </c>
    </row>
    <row r="134" spans="1:5" x14ac:dyDescent="0.25">
      <c r="A134" s="1">
        <v>123</v>
      </c>
      <c r="B134" s="1">
        <v>25.238786990351301</v>
      </c>
      <c r="C134" s="4">
        <f t="shared" si="2"/>
        <v>170.30266658904947</v>
      </c>
      <c r="D134" s="1">
        <v>218</v>
      </c>
      <c r="E134" s="1">
        <f t="shared" si="3"/>
        <v>2275.0356145153783</v>
      </c>
    </row>
    <row r="135" spans="1:5" x14ac:dyDescent="0.25">
      <c r="A135" s="1">
        <v>124</v>
      </c>
      <c r="B135" s="1">
        <v>84.266247555285304</v>
      </c>
      <c r="C135" s="4">
        <f t="shared" si="2"/>
        <v>201.68112135217999</v>
      </c>
      <c r="D135" s="1">
        <v>278</v>
      </c>
      <c r="E135" s="1">
        <f t="shared" si="3"/>
        <v>5824.5712380606774</v>
      </c>
    </row>
    <row r="136" spans="1:5" x14ac:dyDescent="0.25">
      <c r="A136" s="1">
        <v>125</v>
      </c>
      <c r="B136" s="1">
        <v>30.194912128718499</v>
      </c>
      <c r="C136" s="4">
        <f t="shared" si="2"/>
        <v>203.13934624988093</v>
      </c>
      <c r="D136" s="1">
        <v>225</v>
      </c>
      <c r="E136" s="1">
        <f t="shared" si="3"/>
        <v>477.88818238259495</v>
      </c>
    </row>
    <row r="137" spans="1:5" x14ac:dyDescent="0.25">
      <c r="A137" s="1">
        <v>126</v>
      </c>
      <c r="B137" s="1">
        <v>21.021543949885402</v>
      </c>
      <c r="C137" s="4">
        <f t="shared" si="2"/>
        <v>214.03469004306294</v>
      </c>
      <c r="D137" s="1">
        <v>217</v>
      </c>
      <c r="E137" s="1">
        <f t="shared" si="3"/>
        <v>8.7930631407100837</v>
      </c>
    </row>
    <row r="138" spans="1:5" x14ac:dyDescent="0.25">
      <c r="A138" s="1">
        <v>127</v>
      </c>
      <c r="B138" s="1">
        <v>-8.2571408957734</v>
      </c>
      <c r="C138" s="4">
        <f t="shared" si="2"/>
        <v>203.77333685004217</v>
      </c>
      <c r="D138" s="1">
        <v>189</v>
      </c>
      <c r="E138" s="1">
        <f t="shared" si="3"/>
        <v>218.25148168481391</v>
      </c>
    </row>
    <row r="139" spans="1:5" x14ac:dyDescent="0.25">
      <c r="A139" s="1">
        <v>128</v>
      </c>
      <c r="B139" s="1">
        <v>52.355526523387603</v>
      </c>
      <c r="C139" s="4">
        <f t="shared" si="2"/>
        <v>201.95940614653989</v>
      </c>
      <c r="D139" s="1">
        <v>251</v>
      </c>
      <c r="E139" s="1">
        <f t="shared" si="3"/>
        <v>2404.9798455000296</v>
      </c>
    </row>
    <row r="140" spans="1:5" x14ac:dyDescent="0.25">
      <c r="A140" s="1">
        <v>129</v>
      </c>
      <c r="B140" s="1">
        <v>-28.143832014780401</v>
      </c>
      <c r="C140" s="4">
        <f t="shared" si="2"/>
        <v>200.13095276568242</v>
      </c>
      <c r="D140" s="1">
        <v>172</v>
      </c>
      <c r="E140" s="1">
        <f t="shared" si="3"/>
        <v>791.3505035050556</v>
      </c>
    </row>
    <row r="141" spans="1:5" x14ac:dyDescent="0.25">
      <c r="A141" s="1">
        <v>130</v>
      </c>
      <c r="B141" s="1">
        <v>13.241358113779199</v>
      </c>
      <c r="C141" s="4">
        <f t="shared" si="2"/>
        <v>210.61496689800148</v>
      </c>
      <c r="D141" s="1">
        <v>215</v>
      </c>
      <c r="E141" s="1">
        <f t="shared" si="3"/>
        <v>19.228515305622729</v>
      </c>
    </row>
    <row r="142" spans="1:5" x14ac:dyDescent="0.25">
      <c r="A142" s="1">
        <v>131</v>
      </c>
      <c r="B142" s="1">
        <v>-33.492375620671403</v>
      </c>
      <c r="C142" s="4">
        <f t="shared" si="2"/>
        <v>197.62717409143417</v>
      </c>
      <c r="D142" s="1">
        <v>170</v>
      </c>
      <c r="E142" s="1">
        <f t="shared" si="3"/>
        <v>763.26074827841148</v>
      </c>
    </row>
    <row r="143" spans="1:5" x14ac:dyDescent="0.25">
      <c r="A143" s="1">
        <v>132</v>
      </c>
      <c r="B143" s="1">
        <v>-80.348552901665002</v>
      </c>
      <c r="C143" s="4">
        <f t="shared" ref="C143:C180" si="4">$B$2-$B$3*A143+$B$4*A143^2-$B$5*A143^3+$B$6*A143^4+$B$7*B142+$B$8*B141</f>
        <v>205.90333525132243</v>
      </c>
      <c r="D143" s="1">
        <v>125</v>
      </c>
      <c r="E143" s="1">
        <f t="shared" ref="E143:E180" si="5">(D143-C143)^2</f>
        <v>6545.3496547878713</v>
      </c>
    </row>
    <row r="144" spans="1:5" x14ac:dyDescent="0.25">
      <c r="A144" s="1">
        <v>133</v>
      </c>
      <c r="B144" s="1">
        <v>-60.330740566528497</v>
      </c>
      <c r="C144" s="4">
        <f t="shared" si="4"/>
        <v>196.17394664041365</v>
      </c>
      <c r="D144" s="1">
        <v>147</v>
      </c>
      <c r="E144" s="1">
        <f t="shared" si="5"/>
        <v>2418.0770281942487</v>
      </c>
    </row>
    <row r="145" spans="1:5" x14ac:dyDescent="0.25">
      <c r="A145" s="1">
        <v>134</v>
      </c>
      <c r="B145" s="1">
        <v>-91.4425526063836</v>
      </c>
      <c r="C145" s="4">
        <f t="shared" si="4"/>
        <v>189.53153987886031</v>
      </c>
      <c r="D145" s="1">
        <v>118</v>
      </c>
      <c r="E145" s="1">
        <f t="shared" si="5"/>
        <v>5116.7611974409838</v>
      </c>
    </row>
    <row r="146" spans="1:5" x14ac:dyDescent="0.25">
      <c r="A146" s="1">
        <v>135</v>
      </c>
      <c r="B146" s="1">
        <v>-50.687650166146398</v>
      </c>
      <c r="C146" s="4">
        <f t="shared" si="4"/>
        <v>194.4979819442203</v>
      </c>
      <c r="D146" s="1">
        <v>161</v>
      </c>
      <c r="E146" s="1">
        <f t="shared" si="5"/>
        <v>1122.1147943353092</v>
      </c>
    </row>
    <row r="147" spans="1:5" x14ac:dyDescent="0.25">
      <c r="A147" s="1">
        <v>136</v>
      </c>
      <c r="B147" s="1">
        <v>-136.069741544528</v>
      </c>
      <c r="C147" s="4">
        <f t="shared" si="4"/>
        <v>192.28927517145647</v>
      </c>
      <c r="D147" s="1">
        <v>78</v>
      </c>
      <c r="E147" s="1">
        <f t="shared" si="5"/>
        <v>13062.038419216895</v>
      </c>
    </row>
    <row r="148" spans="1:5" x14ac:dyDescent="0.25">
      <c r="A148" s="1">
        <v>137</v>
      </c>
      <c r="B148" s="1">
        <v>-16.5925821940329</v>
      </c>
      <c r="C148" s="4">
        <f t="shared" si="4"/>
        <v>199.37855725293755</v>
      </c>
      <c r="D148" s="1">
        <v>200</v>
      </c>
      <c r="E148" s="1">
        <f t="shared" si="5"/>
        <v>0.3861910878765189</v>
      </c>
    </row>
    <row r="149" spans="1:5" x14ac:dyDescent="0.25">
      <c r="A149" s="1">
        <v>138</v>
      </c>
      <c r="B149" s="1">
        <v>18.7400252790381</v>
      </c>
      <c r="C149" s="4">
        <f t="shared" si="4"/>
        <v>189.80270123843661</v>
      </c>
      <c r="D149" s="1">
        <v>238</v>
      </c>
      <c r="E149" s="1">
        <f t="shared" si="5"/>
        <v>2322.9796079113999</v>
      </c>
    </row>
    <row r="150" spans="1:5" x14ac:dyDescent="0.25">
      <c r="A150" s="1">
        <v>139</v>
      </c>
      <c r="B150" s="1">
        <v>5.9242311145910502</v>
      </c>
      <c r="C150" s="4">
        <f t="shared" si="4"/>
        <v>218.76191553513257</v>
      </c>
      <c r="D150" s="1">
        <v>228</v>
      </c>
      <c r="E150" s="1">
        <f t="shared" si="5"/>
        <v>85.342204580024898</v>
      </c>
    </row>
    <row r="151" spans="1:5" x14ac:dyDescent="0.25">
      <c r="A151" s="1">
        <v>140</v>
      </c>
      <c r="B151" s="1">
        <v>-60.043861601263302</v>
      </c>
      <c r="C151" s="4">
        <f t="shared" si="4"/>
        <v>228.4174439076088</v>
      </c>
      <c r="D151" s="1">
        <v>165</v>
      </c>
      <c r="E151" s="1">
        <f t="shared" si="5"/>
        <v>4021.7721917747085</v>
      </c>
    </row>
    <row r="152" spans="1:5" x14ac:dyDescent="0.25">
      <c r="A152" s="1">
        <v>141</v>
      </c>
      <c r="B152" s="1">
        <v>-83.168196936208204</v>
      </c>
      <c r="C152" s="4">
        <f t="shared" si="4"/>
        <v>225.95446547785508</v>
      </c>
      <c r="D152" s="1">
        <v>145</v>
      </c>
      <c r="E152" s="1">
        <f t="shared" si="5"/>
        <v>6553.6254808052299</v>
      </c>
    </row>
    <row r="153" spans="1:5" x14ac:dyDescent="0.25">
      <c r="A153" s="1">
        <v>142</v>
      </c>
      <c r="B153" s="1">
        <v>46.547233888277901</v>
      </c>
      <c r="C153" s="4">
        <f t="shared" si="4"/>
        <v>214.62909472526525</v>
      </c>
      <c r="D153" s="1">
        <v>278</v>
      </c>
      <c r="E153" s="1">
        <f t="shared" si="5"/>
        <v>4015.8716353394047</v>
      </c>
    </row>
    <row r="154" spans="1:5" x14ac:dyDescent="0.25">
      <c r="A154" s="1">
        <v>143</v>
      </c>
      <c r="B154" s="1">
        <v>67.0983924969225</v>
      </c>
      <c r="C154" s="4">
        <f t="shared" si="4"/>
        <v>219.09758148663897</v>
      </c>
      <c r="D154" s="1">
        <v>302</v>
      </c>
      <c r="E154" s="1">
        <f t="shared" si="5"/>
        <v>6872.8109953644653</v>
      </c>
    </row>
    <row r="155" spans="1:5" x14ac:dyDescent="0.25">
      <c r="A155" s="1">
        <v>144</v>
      </c>
      <c r="B155" s="1">
        <v>-7.5188066393415696</v>
      </c>
      <c r="C155" s="4">
        <f t="shared" si="4"/>
        <v>250.3048109561814</v>
      </c>
      <c r="D155" s="1">
        <v>231</v>
      </c>
      <c r="E155" s="1">
        <f t="shared" si="5"/>
        <v>372.67572605390137</v>
      </c>
    </row>
    <row r="156" spans="1:5" x14ac:dyDescent="0.25">
      <c r="A156" s="1">
        <v>145</v>
      </c>
      <c r="B156" s="1">
        <v>76.691503796623607</v>
      </c>
      <c r="C156" s="4">
        <f t="shared" si="4"/>
        <v>254.98490368550202</v>
      </c>
      <c r="D156" s="1">
        <v>319</v>
      </c>
      <c r="E156" s="1">
        <f t="shared" si="5"/>
        <v>4097.9325561544529</v>
      </c>
    </row>
    <row r="157" spans="1:5" x14ac:dyDescent="0.25">
      <c r="A157" s="1">
        <v>146</v>
      </c>
      <c r="B157" s="1">
        <v>5.7251439681620404</v>
      </c>
      <c r="C157" s="4">
        <f t="shared" si="4"/>
        <v>247.34921558361668</v>
      </c>
      <c r="D157" s="1">
        <v>252</v>
      </c>
      <c r="E157" s="1">
        <f t="shared" si="5"/>
        <v>21.629795687673909</v>
      </c>
    </row>
    <row r="158" spans="1:5" x14ac:dyDescent="0.25">
      <c r="A158" s="1">
        <v>147</v>
      </c>
      <c r="B158" s="1">
        <v>203.57788688482199</v>
      </c>
      <c r="C158" s="4">
        <f t="shared" si="4"/>
        <v>265.64433791694535</v>
      </c>
      <c r="D158" s="1">
        <v>454</v>
      </c>
      <c r="E158" s="1">
        <f t="shared" si="5"/>
        <v>35477.855438745872</v>
      </c>
    </row>
    <row r="159" spans="1:5" x14ac:dyDescent="0.25">
      <c r="A159" s="1">
        <v>148</v>
      </c>
      <c r="B159" s="1">
        <v>-19.754541597640301</v>
      </c>
      <c r="C159" s="4">
        <f t="shared" si="4"/>
        <v>264.1940973093138</v>
      </c>
      <c r="D159" s="1">
        <v>235</v>
      </c>
      <c r="E159" s="1">
        <f t="shared" si="5"/>
        <v>852.29531770568349</v>
      </c>
    </row>
    <row r="160" spans="1:5" x14ac:dyDescent="0.25">
      <c r="A160" s="1">
        <v>149</v>
      </c>
      <c r="B160" s="1">
        <v>147.723537222733</v>
      </c>
      <c r="C160" s="4">
        <f t="shared" si="4"/>
        <v>299.44455574195285</v>
      </c>
      <c r="D160" s="1">
        <v>407</v>
      </c>
      <c r="E160" s="1">
        <f t="shared" si="5"/>
        <v>11568.173589545886</v>
      </c>
    </row>
    <row r="161" spans="1:5" x14ac:dyDescent="0.25">
      <c r="A161" s="1">
        <v>150</v>
      </c>
      <c r="B161" s="1">
        <v>-13.992245105890801</v>
      </c>
      <c r="C161" s="4">
        <f t="shared" si="4"/>
        <v>265.68121055349906</v>
      </c>
      <c r="D161" s="1">
        <v>250</v>
      </c>
      <c r="E161" s="1">
        <f t="shared" si="5"/>
        <v>245.90036442317017</v>
      </c>
    </row>
    <row r="162" spans="1:5" x14ac:dyDescent="0.25">
      <c r="A162" s="1">
        <v>151</v>
      </c>
      <c r="B162" s="1">
        <v>35.093695810857902</v>
      </c>
      <c r="C162" s="4">
        <f t="shared" si="4"/>
        <v>297.82379443999332</v>
      </c>
      <c r="D162" s="1">
        <v>304</v>
      </c>
      <c r="E162" s="1">
        <f t="shared" si="5"/>
        <v>38.145515119457414</v>
      </c>
    </row>
    <row r="163" spans="1:5" x14ac:dyDescent="0.25">
      <c r="A163" s="1">
        <v>152</v>
      </c>
      <c r="B163" s="1">
        <v>26.976897213555599</v>
      </c>
      <c r="C163" s="4">
        <f t="shared" si="4"/>
        <v>271.85567545488249</v>
      </c>
      <c r="D163" s="1">
        <v>301</v>
      </c>
      <c r="E163" s="1">
        <f t="shared" si="5"/>
        <v>849.39165319113908</v>
      </c>
    </row>
    <row r="164" spans="1:5" x14ac:dyDescent="0.25">
      <c r="A164" s="1">
        <v>153</v>
      </c>
      <c r="B164" s="1">
        <v>30.652849188984199</v>
      </c>
      <c r="C164" s="4">
        <f t="shared" si="4"/>
        <v>286.90545700901811</v>
      </c>
      <c r="D164" s="1">
        <v>310</v>
      </c>
      <c r="E164" s="1">
        <f t="shared" si="5"/>
        <v>533.35791596231081</v>
      </c>
    </row>
    <row r="165" spans="1:5" x14ac:dyDescent="0.25">
      <c r="A165" s="1">
        <v>154</v>
      </c>
      <c r="B165" s="1">
        <v>2.11699467013104</v>
      </c>
      <c r="C165" s="4">
        <f t="shared" si="4"/>
        <v>290.92637787065718</v>
      </c>
      <c r="D165" s="1">
        <v>287</v>
      </c>
      <c r="E165" s="1">
        <f t="shared" si="5"/>
        <v>15.416443183186388</v>
      </c>
    </row>
    <row r="166" spans="1:5" x14ac:dyDescent="0.25">
      <c r="A166" s="1">
        <v>155</v>
      </c>
      <c r="B166" s="1">
        <v>-14.635270563811799</v>
      </c>
      <c r="C166" s="4">
        <f t="shared" si="4"/>
        <v>296.15281216546191</v>
      </c>
      <c r="D166" s="1">
        <v>276</v>
      </c>
      <c r="E166" s="1">
        <f t="shared" si="5"/>
        <v>406.13583817638954</v>
      </c>
    </row>
    <row r="167" spans="1:5" x14ac:dyDescent="0.25">
      <c r="A167" s="1">
        <v>156</v>
      </c>
      <c r="B167" s="1">
        <v>-42.608597887445796</v>
      </c>
      <c r="C167" s="4">
        <f t="shared" si="4"/>
        <v>295.49986937649999</v>
      </c>
      <c r="D167" s="1">
        <v>254</v>
      </c>
      <c r="E167" s="1">
        <f t="shared" si="5"/>
        <v>1722.2391582665614</v>
      </c>
    </row>
    <row r="168" spans="1:5" x14ac:dyDescent="0.25">
      <c r="A168" s="1">
        <v>157</v>
      </c>
      <c r="B168" s="1">
        <v>86.192314170832304</v>
      </c>
      <c r="C168" s="4">
        <f t="shared" si="4"/>
        <v>296.99609434424377</v>
      </c>
      <c r="D168" s="1">
        <v>389</v>
      </c>
      <c r="E168" s="1">
        <f t="shared" si="5"/>
        <v>8464.7186559132933</v>
      </c>
    </row>
    <row r="169" spans="1:5" x14ac:dyDescent="0.25">
      <c r="A169" s="1">
        <v>158</v>
      </c>
      <c r="B169" s="1">
        <v>-54.237280071168698</v>
      </c>
      <c r="C169" s="4">
        <f t="shared" si="4"/>
        <v>303.40676726657136</v>
      </c>
      <c r="D169" s="1">
        <v>255</v>
      </c>
      <c r="E169" s="1">
        <f t="shared" si="5"/>
        <v>2343.2151172000049</v>
      </c>
    </row>
    <row r="170" spans="1:5" x14ac:dyDescent="0.25">
      <c r="A170" s="1">
        <v>159</v>
      </c>
      <c r="B170" s="1">
        <v>51.097826550565898</v>
      </c>
      <c r="C170" s="4">
        <f t="shared" si="4"/>
        <v>330.29350369876573</v>
      </c>
      <c r="D170" s="1">
        <v>367</v>
      </c>
      <c r="E170" s="1">
        <f t="shared" si="5"/>
        <v>1347.366870712525</v>
      </c>
    </row>
    <row r="171" spans="1:5" x14ac:dyDescent="0.25">
      <c r="A171" s="1">
        <v>160</v>
      </c>
      <c r="B171" s="1">
        <v>-84.807205953744202</v>
      </c>
      <c r="C171" s="4">
        <f t="shared" si="4"/>
        <v>313.00075455351555</v>
      </c>
      <c r="D171" s="1">
        <v>238</v>
      </c>
      <c r="E171" s="1">
        <f t="shared" si="5"/>
        <v>5625.1131835966835</v>
      </c>
    </row>
    <row r="172" spans="1:5" x14ac:dyDescent="0.25">
      <c r="A172" s="1">
        <v>161</v>
      </c>
      <c r="B172" s="1">
        <v>31.042735272325899</v>
      </c>
      <c r="C172" s="4">
        <f t="shared" si="4"/>
        <v>335.74750610091411</v>
      </c>
      <c r="D172" s="1">
        <v>361</v>
      </c>
      <c r="E172" s="1">
        <f t="shared" si="5"/>
        <v>637.68844812337011</v>
      </c>
    </row>
    <row r="173" spans="1:5" x14ac:dyDescent="0.25">
      <c r="A173" s="1">
        <v>162</v>
      </c>
      <c r="B173" s="1">
        <v>-120.357284068593</v>
      </c>
      <c r="C173" s="4">
        <f t="shared" si="4"/>
        <v>320.34937996846043</v>
      </c>
      <c r="D173" s="1">
        <v>217</v>
      </c>
      <c r="E173" s="1">
        <f t="shared" si="5"/>
        <v>10681.094339865209</v>
      </c>
    </row>
    <row r="174" spans="1:5" x14ac:dyDescent="0.25">
      <c r="A174" s="1">
        <v>163</v>
      </c>
      <c r="B174" s="1">
        <v>-36.012245427664098</v>
      </c>
      <c r="C174" s="4">
        <f t="shared" si="4"/>
        <v>345.07283314105791</v>
      </c>
      <c r="D174" s="1">
        <v>309</v>
      </c>
      <c r="E174" s="1">
        <f t="shared" si="5"/>
        <v>1301.2492908226061</v>
      </c>
    </row>
    <row r="175" spans="1:5" x14ac:dyDescent="0.25">
      <c r="A175" s="1">
        <v>164</v>
      </c>
      <c r="B175" s="1">
        <v>67.072822590153194</v>
      </c>
      <c r="C175" s="4">
        <f t="shared" si="4"/>
        <v>325.59715796101648</v>
      </c>
      <c r="D175" s="1">
        <v>420</v>
      </c>
      <c r="E175" s="1">
        <f t="shared" si="5"/>
        <v>8911.8965850372751</v>
      </c>
    </row>
    <row r="176" spans="1:5" x14ac:dyDescent="0.25">
      <c r="A176" s="1">
        <v>165</v>
      </c>
      <c r="B176" s="1">
        <v>-62.107155773893403</v>
      </c>
      <c r="C176" s="4">
        <f t="shared" si="4"/>
        <v>355.71508212805014</v>
      </c>
      <c r="D176" s="1">
        <v>299</v>
      </c>
      <c r="E176" s="1">
        <f t="shared" si="5"/>
        <v>3216.6005407914727</v>
      </c>
    </row>
    <row r="177" spans="1:5" x14ac:dyDescent="0.25">
      <c r="A177" s="1">
        <v>166</v>
      </c>
      <c r="B177" s="1">
        <v>-34.557303432352001</v>
      </c>
      <c r="C177" s="4">
        <f t="shared" si="4"/>
        <v>379.598968699279</v>
      </c>
      <c r="D177" s="1">
        <v>335</v>
      </c>
      <c r="E177" s="1">
        <f t="shared" si="5"/>
        <v>1989.0680090392677</v>
      </c>
    </row>
    <row r="178" spans="1:5" x14ac:dyDescent="0.25">
      <c r="A178" s="1">
        <v>167</v>
      </c>
      <c r="B178" s="1">
        <v>18.717209548435601</v>
      </c>
      <c r="C178" s="4">
        <f t="shared" si="4"/>
        <v>362.97141608922715</v>
      </c>
      <c r="D178" s="1">
        <v>397</v>
      </c>
      <c r="E178" s="1">
        <f t="shared" si="5"/>
        <v>1157.944522972509</v>
      </c>
    </row>
    <row r="179" spans="1:5" x14ac:dyDescent="0.25">
      <c r="A179" s="1">
        <v>168</v>
      </c>
      <c r="B179" s="1">
        <v>-55.2888340516676</v>
      </c>
      <c r="C179" s="4">
        <f t="shared" si="4"/>
        <v>380.01105806982548</v>
      </c>
      <c r="D179" s="1">
        <v>332</v>
      </c>
      <c r="E179" s="1">
        <f t="shared" si="5"/>
        <v>2305.0616969841544</v>
      </c>
    </row>
    <row r="180" spans="1:5" x14ac:dyDescent="0.25">
      <c r="A180" s="1">
        <v>169</v>
      </c>
      <c r="B180" s="1">
        <v>77.419301393407693</v>
      </c>
      <c r="C180" s="4">
        <f t="shared" si="4"/>
        <v>396.95136377040876</v>
      </c>
      <c r="D180" s="1">
        <v>474</v>
      </c>
      <c r="E180" s="1">
        <f t="shared" si="5"/>
        <v>5936.4923448398795</v>
      </c>
    </row>
  </sheetData>
  <mergeCells count="2">
    <mergeCell ref="A1:B1"/>
    <mergeCell ref="C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>
      <selection activeCell="H2" sqref="H2:H4"/>
    </sheetView>
  </sheetViews>
  <sheetFormatPr defaultRowHeight="15" x14ac:dyDescent="0.25"/>
  <cols>
    <col min="4" max="4" width="11.140625" customWidth="1"/>
  </cols>
  <sheetData>
    <row r="1" spans="1:11" x14ac:dyDescent="0.25">
      <c r="A1" s="1" t="s">
        <v>16</v>
      </c>
      <c r="B1" s="1" t="s">
        <v>17</v>
      </c>
      <c r="C1" s="1" t="s">
        <v>2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K1" s="1" t="s">
        <v>25</v>
      </c>
    </row>
    <row r="2" spans="1:11" x14ac:dyDescent="0.25">
      <c r="A2" s="1">
        <v>170</v>
      </c>
      <c r="B2" s="1">
        <f>0.04488*'JOP Values'!B180+0.2079*'JOP Values'!B179</f>
        <v>-8.0199703528055579</v>
      </c>
      <c r="C2" s="1">
        <f>SQRT(I2)</f>
        <v>58.91882551443129</v>
      </c>
      <c r="D2" s="1">
        <f>'JOP Values'!D2-'JOP Values'!D3*A2+'JOP Values'!D4*A2^2-'JOP Values'!D5*A2^3+'JOP Values'!D6*A2^4</f>
        <v>409.1694100000002</v>
      </c>
      <c r="E2" s="1">
        <f>D2+B2</f>
        <v>401.14943964719464</v>
      </c>
      <c r="F2" s="1">
        <f>E2+1.96*C2</f>
        <v>516.63033765547993</v>
      </c>
      <c r="G2" s="1">
        <f>E2-1.96*C2</f>
        <v>285.66854163890935</v>
      </c>
      <c r="H2" s="1">
        <v>378</v>
      </c>
      <c r="I2" s="1">
        <v>3471.4279999999999</v>
      </c>
      <c r="J2" s="1">
        <v>4.48E-2</v>
      </c>
      <c r="K2" s="1">
        <v>0.17199999999999999</v>
      </c>
    </row>
    <row r="3" spans="1:11" x14ac:dyDescent="0.25">
      <c r="A3" s="1">
        <v>171</v>
      </c>
      <c r="B3" s="1">
        <f>0.0446*B2+0.2079*'JOP Values'!B180</f>
        <v>15.737782081954332</v>
      </c>
      <c r="C3" s="1">
        <f>SQRT(I2*(1+J2^2))</f>
        <v>58.97792209677381</v>
      </c>
      <c r="D3" s="1">
        <f>'JOP Values'!D2-'JOP Values'!D3*A3+'JOP Values'!D4*A3^2-'JOP Values'!D5*A3^3+'JOP Values'!D6*A3^4</f>
        <v>419.32956346099991</v>
      </c>
      <c r="E3" s="1">
        <f t="shared" ref="E3:E4" si="0">D3+B3</f>
        <v>435.06734554295423</v>
      </c>
      <c r="F3" s="1">
        <f t="shared" ref="F3:F4" si="1">E3+1.96*C3</f>
        <v>550.66407285263085</v>
      </c>
      <c r="G3" s="1">
        <f t="shared" ref="G3:G4" si="2">E3-1.96*C3</f>
        <v>319.47061823327755</v>
      </c>
      <c r="H3" s="1">
        <v>390</v>
      </c>
      <c r="I3" s="5"/>
      <c r="J3" s="5"/>
      <c r="K3" s="5"/>
    </row>
    <row r="4" spans="1:11" x14ac:dyDescent="0.25">
      <c r="A4" s="1">
        <v>172</v>
      </c>
      <c r="B4" s="1">
        <f>0.0446*B3+0.2057*B2</f>
        <v>-0.94780282071694</v>
      </c>
      <c r="C4" s="1">
        <f>SQRT(I2*(1+J2^2+K2^2))</f>
        <v>59.842242778869178</v>
      </c>
      <c r="D4" s="1">
        <f>'JOP Values'!D2-'JOP Values'!D3*A4+'JOP Values'!D4*A4^2-'JOP Values'!D5*A4^3+'JOP Values'!D6*A4^4</f>
        <v>429.80636953599992</v>
      </c>
      <c r="E4" s="1">
        <f t="shared" si="0"/>
        <v>428.85856671528296</v>
      </c>
      <c r="F4" s="1">
        <f t="shared" si="1"/>
        <v>546.14936256186661</v>
      </c>
      <c r="G4" s="1">
        <f t="shared" si="2"/>
        <v>311.56777086869937</v>
      </c>
      <c r="H4" s="1">
        <v>362</v>
      </c>
      <c r="I4" s="5"/>
      <c r="J4" s="5"/>
      <c r="K4" s="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JOP Values</vt:lpstr>
      <vt:lpstr>Forecast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siddhesh tiwari</dc:creator>
  <cp:lastModifiedBy>siddhesh tiwari</cp:lastModifiedBy>
  <dcterms:created xsi:type="dcterms:W3CDTF">2015-11-29T21:52:35Z</dcterms:created>
  <dcterms:modified xsi:type="dcterms:W3CDTF">2015-11-30T18:53:54Z</dcterms:modified>
</cp:coreProperties>
</file>