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4854bdb550a739f7/Documents/freshers/"/>
    </mc:Choice>
  </mc:AlternateContent>
  <xr:revisionPtr revIDLastSave="0" documentId="8_{94714239-AE20-48CC-A7B2-4C421D14DBDF}"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country" sheetId="20"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6" i="17"/>
  <c r="N68" i="17"/>
  <c r="N538" i="17"/>
  <c r="N787" i="17"/>
  <c r="M3" i="17"/>
  <c r="M10" i="17"/>
  <c r="M11" i="17"/>
  <c r="M12" i="17"/>
  <c r="M13" i="17"/>
  <c r="M22" i="17"/>
  <c r="M23" i="17"/>
  <c r="M24" i="17"/>
  <c r="M25" i="17"/>
  <c r="M39" i="17"/>
  <c r="M40" i="17"/>
  <c r="M46" i="17"/>
  <c r="M47" i="17"/>
  <c r="M48" i="17"/>
  <c r="M49" i="17"/>
  <c r="M58" i="17"/>
  <c r="M59" i="17"/>
  <c r="M60" i="17"/>
  <c r="M61" i="17"/>
  <c r="M74" i="17"/>
  <c r="M75" i="17"/>
  <c r="M76" i="17"/>
  <c r="M82" i="17"/>
  <c r="M83" i="17"/>
  <c r="M84" i="17"/>
  <c r="M85" i="17"/>
  <c r="M94" i="17"/>
  <c r="M95" i="17"/>
  <c r="M96" i="17"/>
  <c r="M97" i="17"/>
  <c r="M100" i="17"/>
  <c r="M110" i="17"/>
  <c r="M111" i="17"/>
  <c r="M112" i="17"/>
  <c r="M118" i="17"/>
  <c r="M119" i="17"/>
  <c r="M120" i="17"/>
  <c r="M121" i="17"/>
  <c r="M130" i="17"/>
  <c r="M131" i="17"/>
  <c r="M132" i="17"/>
  <c r="M133" i="17"/>
  <c r="M134" i="17"/>
  <c r="M136" i="17"/>
  <c r="M147" i="17"/>
  <c r="M148" i="17"/>
  <c r="M154" i="17"/>
  <c r="M155" i="17"/>
  <c r="M156" i="17"/>
  <c r="M166" i="17"/>
  <c r="M167" i="17"/>
  <c r="M168" i="17"/>
  <c r="M169" i="17"/>
  <c r="M179" i="17"/>
  <c r="M180" i="17"/>
  <c r="M181" i="17"/>
  <c r="M183" i="17"/>
  <c r="M193" i="17"/>
  <c r="M198" i="17"/>
  <c r="M207" i="17"/>
  <c r="M208" i="17"/>
  <c r="M214" i="17"/>
  <c r="M226" i="17"/>
  <c r="M227" i="17"/>
  <c r="M232" i="17"/>
  <c r="M234" i="17"/>
  <c r="M238" i="17"/>
  <c r="M239" i="17"/>
  <c r="M240" i="17"/>
  <c r="M250" i="17"/>
  <c r="M251" i="17"/>
  <c r="M252" i="17"/>
  <c r="M253" i="17"/>
  <c r="M258" i="17"/>
  <c r="M262" i="17"/>
  <c r="M263" i="17"/>
  <c r="M264" i="17"/>
  <c r="M265" i="17"/>
  <c r="M274" i="17"/>
  <c r="M275" i="17"/>
  <c r="M276" i="17"/>
  <c r="M277" i="17"/>
  <c r="M282" i="17"/>
  <c r="M286" i="17"/>
  <c r="M287" i="17"/>
  <c r="M288" i="17"/>
  <c r="M289" i="17"/>
  <c r="M294" i="17"/>
  <c r="M298" i="17"/>
  <c r="M299" i="17"/>
  <c r="M300" i="17"/>
  <c r="M301" i="17"/>
  <c r="M310" i="17"/>
  <c r="M311" i="17"/>
  <c r="M312" i="17"/>
  <c r="M313" i="17"/>
  <c r="M318" i="17"/>
  <c r="M322" i="17"/>
  <c r="M323" i="17"/>
  <c r="M324" i="17"/>
  <c r="M325" i="17"/>
  <c r="M334" i="17"/>
  <c r="M335" i="17"/>
  <c r="M336" i="17"/>
  <c r="M337" i="17"/>
  <c r="M342" i="17"/>
  <c r="M346" i="17"/>
  <c r="M347" i="17"/>
  <c r="M348" i="17"/>
  <c r="M349" i="17"/>
  <c r="M354" i="17"/>
  <c r="M355" i="17"/>
  <c r="M358" i="17"/>
  <c r="M359" i="17"/>
  <c r="M360" i="17"/>
  <c r="M361" i="17"/>
  <c r="M366" i="17"/>
  <c r="M370" i="17"/>
  <c r="M371" i="17"/>
  <c r="M372" i="17"/>
  <c r="M373" i="17"/>
  <c r="M378" i="17"/>
  <c r="M382" i="17"/>
  <c r="M383" i="17"/>
  <c r="M384" i="17"/>
  <c r="M385" i="17"/>
  <c r="M394" i="17"/>
  <c r="M395" i="17"/>
  <c r="M396" i="17"/>
  <c r="M397" i="17"/>
  <c r="M402" i="17"/>
  <c r="M406" i="17"/>
  <c r="M407" i="17"/>
  <c r="M408" i="17"/>
  <c r="M409" i="17"/>
  <c r="M418" i="17"/>
  <c r="M419" i="17"/>
  <c r="M420" i="17"/>
  <c r="M421" i="17"/>
  <c r="M426" i="17"/>
  <c r="M430" i="17"/>
  <c r="M431" i="17"/>
  <c r="M432" i="17"/>
  <c r="M433" i="17"/>
  <c r="M438" i="17"/>
  <c r="M442" i="17"/>
  <c r="M443" i="17"/>
  <c r="M444" i="17"/>
  <c r="M445" i="17"/>
  <c r="M454" i="17"/>
  <c r="M455" i="17"/>
  <c r="M456" i="17"/>
  <c r="M457" i="17"/>
  <c r="M462" i="17"/>
  <c r="M466" i="17"/>
  <c r="M467" i="17"/>
  <c r="M468" i="17"/>
  <c r="M469" i="17"/>
  <c r="M478" i="17"/>
  <c r="M479" i="17"/>
  <c r="M480" i="17"/>
  <c r="M481" i="17"/>
  <c r="M486" i="17"/>
  <c r="M490" i="17"/>
  <c r="M491" i="17"/>
  <c r="M492" i="17"/>
  <c r="M493" i="17"/>
  <c r="M498" i="17"/>
  <c r="M499" i="17"/>
  <c r="M502" i="17"/>
  <c r="M503" i="17"/>
  <c r="M504" i="17"/>
  <c r="M505" i="17"/>
  <c r="M510" i="17"/>
  <c r="M514" i="17"/>
  <c r="M515" i="17"/>
  <c r="M516" i="17"/>
  <c r="M517" i="17"/>
  <c r="M522" i="17"/>
  <c r="M526" i="17"/>
  <c r="M527" i="17"/>
  <c r="M528" i="17"/>
  <c r="M529" i="17"/>
  <c r="M538" i="17"/>
  <c r="M539" i="17"/>
  <c r="M540" i="17"/>
  <c r="M541" i="17"/>
  <c r="M546" i="17"/>
  <c r="M550" i="17"/>
  <c r="M551" i="17"/>
  <c r="M552" i="17"/>
  <c r="M553" i="17"/>
  <c r="M562" i="17"/>
  <c r="M563" i="17"/>
  <c r="M564" i="17"/>
  <c r="M565" i="17"/>
  <c r="M570" i="17"/>
  <c r="M574" i="17"/>
  <c r="M575" i="17"/>
  <c r="M576" i="17"/>
  <c r="M577" i="17"/>
  <c r="M582" i="17"/>
  <c r="M586" i="17"/>
  <c r="M587" i="17"/>
  <c r="M588" i="17"/>
  <c r="M589" i="17"/>
  <c r="M598" i="17"/>
  <c r="M599" i="17"/>
  <c r="M600" i="17"/>
  <c r="M601" i="17"/>
  <c r="M606" i="17"/>
  <c r="M610" i="17"/>
  <c r="M611" i="17"/>
  <c r="M612" i="17"/>
  <c r="M613" i="17"/>
  <c r="M618" i="17"/>
  <c r="M622" i="17"/>
  <c r="M623" i="17"/>
  <c r="M624" i="17"/>
  <c r="M625" i="17"/>
  <c r="M634" i="17"/>
  <c r="M635" i="17"/>
  <c r="M636" i="17"/>
  <c r="M637" i="17"/>
  <c r="M642" i="17"/>
  <c r="M646" i="17"/>
  <c r="M647" i="17"/>
  <c r="M648" i="17"/>
  <c r="M649" i="17"/>
  <c r="M654" i="17"/>
  <c r="M658" i="17"/>
  <c r="M659" i="17"/>
  <c r="M660" i="17"/>
  <c r="M661" i="17"/>
  <c r="M670" i="17"/>
  <c r="M671" i="17"/>
  <c r="M672" i="17"/>
  <c r="M673" i="17"/>
  <c r="M678" i="17"/>
  <c r="M682" i="17"/>
  <c r="M683" i="17"/>
  <c r="M684" i="17"/>
  <c r="M685" i="17"/>
  <c r="M690" i="17"/>
  <c r="M694" i="17"/>
  <c r="M695" i="17"/>
  <c r="M696" i="17"/>
  <c r="M697" i="17"/>
  <c r="M706" i="17"/>
  <c r="M707" i="17"/>
  <c r="M708" i="17"/>
  <c r="M709" i="17"/>
  <c r="M714" i="17"/>
  <c r="M718" i="17"/>
  <c r="M719" i="17"/>
  <c r="M720" i="17"/>
  <c r="M721" i="17"/>
  <c r="M726" i="17"/>
  <c r="M730" i="17"/>
  <c r="M731" i="17"/>
  <c r="M732" i="17"/>
  <c r="M733" i="17"/>
  <c r="M742" i="17"/>
  <c r="M743" i="17"/>
  <c r="M744" i="17"/>
  <c r="M745" i="17"/>
  <c r="M750" i="17"/>
  <c r="M754" i="17"/>
  <c r="M755" i="17"/>
  <c r="M756" i="17"/>
  <c r="M757" i="17"/>
  <c r="M762" i="17"/>
  <c r="M766" i="17"/>
  <c r="M767" i="17"/>
  <c r="M768" i="17"/>
  <c r="M769" i="17"/>
  <c r="M778" i="17"/>
  <c r="M779" i="17"/>
  <c r="M780" i="17"/>
  <c r="M781" i="17"/>
  <c r="M786" i="17"/>
  <c r="M790" i="17"/>
  <c r="M791" i="17"/>
  <c r="M792" i="17"/>
  <c r="M793" i="17"/>
  <c r="M798" i="17"/>
  <c r="M802" i="17"/>
  <c r="M803" i="17"/>
  <c r="M804" i="17"/>
  <c r="M805" i="17"/>
  <c r="M814" i="17"/>
  <c r="M815" i="17"/>
  <c r="M816" i="17"/>
  <c r="M817" i="17"/>
  <c r="M822" i="17"/>
  <c r="M826" i="17"/>
  <c r="M827" i="17"/>
  <c r="M828" i="17"/>
  <c r="M829" i="17"/>
  <c r="M834" i="17"/>
  <c r="M838" i="17"/>
  <c r="M839" i="17"/>
  <c r="M840" i="17"/>
  <c r="M841" i="17"/>
  <c r="M850" i="17"/>
  <c r="M851" i="17"/>
  <c r="M852" i="17"/>
  <c r="M853" i="17"/>
  <c r="M858" i="17"/>
  <c r="M862" i="17"/>
  <c r="M863" i="17"/>
  <c r="M864" i="17"/>
  <c r="M865" i="17"/>
  <c r="M870" i="17"/>
  <c r="M874" i="17"/>
  <c r="M875" i="17"/>
  <c r="M876" i="17"/>
  <c r="M877" i="17"/>
  <c r="M886" i="17"/>
  <c r="M887" i="17"/>
  <c r="M888" i="17"/>
  <c r="M889" i="17"/>
  <c r="M894" i="17"/>
  <c r="M898" i="17"/>
  <c r="M899" i="17"/>
  <c r="M900" i="17"/>
  <c r="M901" i="17"/>
  <c r="M906" i="17"/>
  <c r="M910" i="17"/>
  <c r="M911" i="17"/>
  <c r="M912" i="17"/>
  <c r="M913" i="17"/>
  <c r="M922" i="17"/>
  <c r="M923" i="17"/>
  <c r="M924" i="17"/>
  <c r="M925" i="17"/>
  <c r="M930" i="17"/>
  <c r="M934" i="17"/>
  <c r="M935" i="17"/>
  <c r="M936" i="17"/>
  <c r="M937" i="17"/>
  <c r="M942" i="17"/>
  <c r="M946" i="17"/>
  <c r="M947" i="17"/>
  <c r="M948" i="17"/>
  <c r="M949" i="17"/>
  <c r="M958" i="17"/>
  <c r="M959" i="17"/>
  <c r="M960" i="17"/>
  <c r="M961" i="17"/>
  <c r="M966" i="17"/>
  <c r="M970" i="17"/>
  <c r="M971" i="17"/>
  <c r="M972" i="17"/>
  <c r="M973" i="17"/>
  <c r="M978" i="17"/>
  <c r="M982" i="17"/>
  <c r="M983" i="17"/>
  <c r="M984" i="17"/>
  <c r="M985" i="17"/>
  <c r="M994" i="17"/>
  <c r="M995" i="17"/>
  <c r="M996" i="17"/>
  <c r="M997" i="17"/>
  <c r="M2" i="17"/>
  <c r="L3" i="17"/>
  <c r="L4" i="17"/>
  <c r="M4" i="17" s="1"/>
  <c r="L5" i="17"/>
  <c r="M5" i="17" s="1"/>
  <c r="L6" i="17"/>
  <c r="M6" i="17" s="1"/>
  <c r="L7" i="17"/>
  <c r="M7" i="17" s="1"/>
  <c r="L8" i="17"/>
  <c r="M8" i="17" s="1"/>
  <c r="L9" i="17"/>
  <c r="M9" i="17" s="1"/>
  <c r="L10" i="17"/>
  <c r="L11" i="17"/>
  <c r="L12" i="17"/>
  <c r="L13" i="17"/>
  <c r="L14" i="17"/>
  <c r="M14" i="17" s="1"/>
  <c r="L15" i="17"/>
  <c r="M15" i="17" s="1"/>
  <c r="L16" i="17"/>
  <c r="M16" i="17" s="1"/>
  <c r="L17" i="17"/>
  <c r="M17" i="17" s="1"/>
  <c r="L18" i="17"/>
  <c r="M18" i="17" s="1"/>
  <c r="L19" i="17"/>
  <c r="M19" i="17" s="1"/>
  <c r="L20" i="17"/>
  <c r="M20" i="17" s="1"/>
  <c r="L21" i="17"/>
  <c r="M21" i="17" s="1"/>
  <c r="L22" i="17"/>
  <c r="L23" i="17"/>
  <c r="L24" i="17"/>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L41" i="17"/>
  <c r="M41" i="17" s="1"/>
  <c r="L42" i="17"/>
  <c r="M42" i="17" s="1"/>
  <c r="L43" i="17"/>
  <c r="M43" i="17" s="1"/>
  <c r="L44" i="17"/>
  <c r="M44" i="17" s="1"/>
  <c r="L45" i="17"/>
  <c r="M45" i="17" s="1"/>
  <c r="L46" i="17"/>
  <c r="L47" i="17"/>
  <c r="L48" i="17"/>
  <c r="L49" i="17"/>
  <c r="L50" i="17"/>
  <c r="M50" i="17" s="1"/>
  <c r="L51" i="17"/>
  <c r="M51" i="17" s="1"/>
  <c r="L52" i="17"/>
  <c r="M52" i="17" s="1"/>
  <c r="L53" i="17"/>
  <c r="M53" i="17" s="1"/>
  <c r="L54" i="17"/>
  <c r="M54" i="17" s="1"/>
  <c r="L55" i="17"/>
  <c r="M55" i="17" s="1"/>
  <c r="L56" i="17"/>
  <c r="M56" i="17" s="1"/>
  <c r="L57" i="17"/>
  <c r="M57" i="17" s="1"/>
  <c r="L58" i="17"/>
  <c r="L59" i="17"/>
  <c r="L60" i="17"/>
  <c r="L61" i="17"/>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L75" i="17"/>
  <c r="L76" i="17"/>
  <c r="L77" i="17"/>
  <c r="M77" i="17" s="1"/>
  <c r="L78" i="17"/>
  <c r="M78" i="17" s="1"/>
  <c r="L79" i="17"/>
  <c r="M79" i="17" s="1"/>
  <c r="L80" i="17"/>
  <c r="M80" i="17" s="1"/>
  <c r="L81" i="17"/>
  <c r="M81" i="17" s="1"/>
  <c r="L82" i="17"/>
  <c r="L83" i="17"/>
  <c r="L84" i="17"/>
  <c r="L85" i="17"/>
  <c r="L86" i="17"/>
  <c r="M86" i="17" s="1"/>
  <c r="L87" i="17"/>
  <c r="M87" i="17" s="1"/>
  <c r="L88" i="17"/>
  <c r="M88" i="17" s="1"/>
  <c r="L89" i="17"/>
  <c r="M89" i="17" s="1"/>
  <c r="L90" i="17"/>
  <c r="M90" i="17" s="1"/>
  <c r="L91" i="17"/>
  <c r="M91" i="17" s="1"/>
  <c r="L92" i="17"/>
  <c r="M92" i="17" s="1"/>
  <c r="L93" i="17"/>
  <c r="M93" i="17" s="1"/>
  <c r="L94" i="17"/>
  <c r="L95" i="17"/>
  <c r="L96" i="17"/>
  <c r="L97" i="17"/>
  <c r="L98" i="17"/>
  <c r="M98" i="17" s="1"/>
  <c r="L99" i="17"/>
  <c r="M99" i="17" s="1"/>
  <c r="L100" i="17"/>
  <c r="L101" i="17"/>
  <c r="M101" i="17" s="1"/>
  <c r="L102" i="17"/>
  <c r="M102" i="17" s="1"/>
  <c r="L103" i="17"/>
  <c r="M103" i="17" s="1"/>
  <c r="L104" i="17"/>
  <c r="M104" i="17" s="1"/>
  <c r="L105" i="17"/>
  <c r="M105" i="17" s="1"/>
  <c r="L106" i="17"/>
  <c r="M106" i="17" s="1"/>
  <c r="L107" i="17"/>
  <c r="M107" i="17" s="1"/>
  <c r="L108" i="17"/>
  <c r="M108" i="17" s="1"/>
  <c r="L109" i="17"/>
  <c r="M109" i="17" s="1"/>
  <c r="L110" i="17"/>
  <c r="L111" i="17"/>
  <c r="L112" i="17"/>
  <c r="L113" i="17"/>
  <c r="M113" i="17" s="1"/>
  <c r="L114" i="17"/>
  <c r="M114" i="17" s="1"/>
  <c r="L115" i="17"/>
  <c r="M115" i="17" s="1"/>
  <c r="L116" i="17"/>
  <c r="M116" i="17" s="1"/>
  <c r="L117" i="17"/>
  <c r="M117" i="17" s="1"/>
  <c r="L118" i="17"/>
  <c r="L119" i="17"/>
  <c r="L120" i="17"/>
  <c r="L121" i="17"/>
  <c r="L122" i="17"/>
  <c r="M122" i="17" s="1"/>
  <c r="L123" i="17"/>
  <c r="M123" i="17" s="1"/>
  <c r="L124" i="17"/>
  <c r="M124" i="17" s="1"/>
  <c r="L125" i="17"/>
  <c r="M125" i="17" s="1"/>
  <c r="L126" i="17"/>
  <c r="M126" i="17" s="1"/>
  <c r="L127" i="17"/>
  <c r="M127" i="17" s="1"/>
  <c r="L128" i="17"/>
  <c r="M128" i="17" s="1"/>
  <c r="L129" i="17"/>
  <c r="M129" i="17" s="1"/>
  <c r="L130" i="17"/>
  <c r="L131" i="17"/>
  <c r="L132" i="17"/>
  <c r="L133" i="17"/>
  <c r="L134" i="17"/>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L149" i="17"/>
  <c r="M149" i="17" s="1"/>
  <c r="L150" i="17"/>
  <c r="M150" i="17" s="1"/>
  <c r="L151" i="17"/>
  <c r="M151" i="17" s="1"/>
  <c r="L152" i="17"/>
  <c r="M152" i="17" s="1"/>
  <c r="L153" i="17"/>
  <c r="M153" i="17" s="1"/>
  <c r="L154" i="17"/>
  <c r="L155" i="17"/>
  <c r="L156" i="17"/>
  <c r="L157" i="17"/>
  <c r="M157" i="17" s="1"/>
  <c r="L158" i="17"/>
  <c r="M158" i="17" s="1"/>
  <c r="L159" i="17"/>
  <c r="M159" i="17" s="1"/>
  <c r="L160" i="17"/>
  <c r="M160" i="17" s="1"/>
  <c r="L161" i="17"/>
  <c r="M161" i="17" s="1"/>
  <c r="L162" i="17"/>
  <c r="M162" i="17" s="1"/>
  <c r="L163" i="17"/>
  <c r="M163" i="17" s="1"/>
  <c r="L164" i="17"/>
  <c r="M164" i="17" s="1"/>
  <c r="L165" i="17"/>
  <c r="M165" i="17" s="1"/>
  <c r="L166" i="17"/>
  <c r="L167" i="17"/>
  <c r="L168" i="17"/>
  <c r="L169" i="17"/>
  <c r="L170" i="17"/>
  <c r="M170" i="17" s="1"/>
  <c r="L171" i="17"/>
  <c r="M171" i="17" s="1"/>
  <c r="L172" i="17"/>
  <c r="M172" i="17" s="1"/>
  <c r="L173" i="17"/>
  <c r="M173" i="17" s="1"/>
  <c r="L174" i="17"/>
  <c r="M174" i="17" s="1"/>
  <c r="L175" i="17"/>
  <c r="M175" i="17" s="1"/>
  <c r="L176" i="17"/>
  <c r="M176" i="17" s="1"/>
  <c r="L177" i="17"/>
  <c r="M177" i="17" s="1"/>
  <c r="L178" i="17"/>
  <c r="M178" i="17" s="1"/>
  <c r="L179" i="17"/>
  <c r="L180" i="17"/>
  <c r="L181" i="17"/>
  <c r="L182" i="17"/>
  <c r="M182" i="17" s="1"/>
  <c r="L183" i="17"/>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L208" i="17"/>
  <c r="L209" i="17"/>
  <c r="M209" i="17" s="1"/>
  <c r="L210" i="17"/>
  <c r="M210" i="17" s="1"/>
  <c r="L211" i="17"/>
  <c r="M211" i="17" s="1"/>
  <c r="L212" i="17"/>
  <c r="M212" i="17" s="1"/>
  <c r="L213" i="17"/>
  <c r="M213" i="17" s="1"/>
  <c r="L214" i="17"/>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L228" i="17"/>
  <c r="M228" i="17" s="1"/>
  <c r="L229" i="17"/>
  <c r="M229" i="17" s="1"/>
  <c r="L230" i="17"/>
  <c r="M230" i="17" s="1"/>
  <c r="L231" i="17"/>
  <c r="M231" i="17" s="1"/>
  <c r="L232" i="17"/>
  <c r="L233" i="17"/>
  <c r="M233" i="17" s="1"/>
  <c r="L234" i="17"/>
  <c r="L235" i="17"/>
  <c r="M235" i="17" s="1"/>
  <c r="L236" i="17"/>
  <c r="M236" i="17" s="1"/>
  <c r="L237" i="17"/>
  <c r="M237" i="17" s="1"/>
  <c r="L238" i="17"/>
  <c r="L239" i="17"/>
  <c r="L240" i="17"/>
  <c r="L241" i="17"/>
  <c r="M241" i="17" s="1"/>
  <c r="L242" i="17"/>
  <c r="M242" i="17" s="1"/>
  <c r="L243" i="17"/>
  <c r="M243" i="17" s="1"/>
  <c r="L244" i="17"/>
  <c r="M244" i="17" s="1"/>
  <c r="L245" i="17"/>
  <c r="M245" i="17" s="1"/>
  <c r="L246" i="17"/>
  <c r="M246" i="17" s="1"/>
  <c r="L247" i="17"/>
  <c r="M247" i="17" s="1"/>
  <c r="L248" i="17"/>
  <c r="M248" i="17" s="1"/>
  <c r="L249" i="17"/>
  <c r="M249" i="17" s="1"/>
  <c r="L250" i="17"/>
  <c r="L251" i="17"/>
  <c r="L252" i="17"/>
  <c r="L253" i="17"/>
  <c r="L254" i="17"/>
  <c r="M254" i="17" s="1"/>
  <c r="L255" i="17"/>
  <c r="M255" i="17" s="1"/>
  <c r="L256" i="17"/>
  <c r="M256" i="17" s="1"/>
  <c r="L257" i="17"/>
  <c r="M257" i="17" s="1"/>
  <c r="L258" i="17"/>
  <c r="L259" i="17"/>
  <c r="M259" i="17" s="1"/>
  <c r="L260" i="17"/>
  <c r="M260" i="17" s="1"/>
  <c r="L261" i="17"/>
  <c r="M261" i="17" s="1"/>
  <c r="L262" i="17"/>
  <c r="L263" i="17"/>
  <c r="L264" i="17"/>
  <c r="L265" i="17"/>
  <c r="L266" i="17"/>
  <c r="M266" i="17" s="1"/>
  <c r="L267" i="17"/>
  <c r="M267" i="17" s="1"/>
  <c r="L268" i="17"/>
  <c r="M268" i="17" s="1"/>
  <c r="L269" i="17"/>
  <c r="M269" i="17" s="1"/>
  <c r="L270" i="17"/>
  <c r="M270" i="17" s="1"/>
  <c r="L271" i="17"/>
  <c r="M271" i="17" s="1"/>
  <c r="L272" i="17"/>
  <c r="M272" i="17" s="1"/>
  <c r="L273" i="17"/>
  <c r="M273" i="17" s="1"/>
  <c r="L274" i="17"/>
  <c r="L275" i="17"/>
  <c r="L276" i="17"/>
  <c r="L277" i="17"/>
  <c r="L278" i="17"/>
  <c r="M278" i="17" s="1"/>
  <c r="L279" i="17"/>
  <c r="M279" i="17" s="1"/>
  <c r="L280" i="17"/>
  <c r="M280" i="17" s="1"/>
  <c r="L281" i="17"/>
  <c r="M281" i="17" s="1"/>
  <c r="L282" i="17"/>
  <c r="L283" i="17"/>
  <c r="M283" i="17" s="1"/>
  <c r="L284" i="17"/>
  <c r="M284" i="17" s="1"/>
  <c r="L285" i="17"/>
  <c r="M285" i="17" s="1"/>
  <c r="L286" i="17"/>
  <c r="L287" i="17"/>
  <c r="L288" i="17"/>
  <c r="L289" i="17"/>
  <c r="L290" i="17"/>
  <c r="M290" i="17" s="1"/>
  <c r="L291" i="17"/>
  <c r="M291" i="17" s="1"/>
  <c r="L292" i="17"/>
  <c r="M292" i="17" s="1"/>
  <c r="L293" i="17"/>
  <c r="M293" i="17" s="1"/>
  <c r="L294" i="17"/>
  <c r="L295" i="17"/>
  <c r="M295" i="17" s="1"/>
  <c r="L296" i="17"/>
  <c r="M296" i="17" s="1"/>
  <c r="L297" i="17"/>
  <c r="M297" i="17" s="1"/>
  <c r="L298" i="17"/>
  <c r="L299" i="17"/>
  <c r="L300" i="17"/>
  <c r="L301" i="17"/>
  <c r="L302" i="17"/>
  <c r="M302" i="17" s="1"/>
  <c r="L303" i="17"/>
  <c r="M303" i="17" s="1"/>
  <c r="L304" i="17"/>
  <c r="M304" i="17" s="1"/>
  <c r="L305" i="17"/>
  <c r="M305" i="17" s="1"/>
  <c r="L306" i="17"/>
  <c r="M306" i="17" s="1"/>
  <c r="L307" i="17"/>
  <c r="M307" i="17" s="1"/>
  <c r="L308" i="17"/>
  <c r="M308" i="17" s="1"/>
  <c r="L309" i="17"/>
  <c r="M309" i="17" s="1"/>
  <c r="L310" i="17"/>
  <c r="L311" i="17"/>
  <c r="L312" i="17"/>
  <c r="L313" i="17"/>
  <c r="L314" i="17"/>
  <c r="M314" i="17" s="1"/>
  <c r="L315" i="17"/>
  <c r="M315" i="17" s="1"/>
  <c r="L316" i="17"/>
  <c r="M316" i="17" s="1"/>
  <c r="L317" i="17"/>
  <c r="M317" i="17" s="1"/>
  <c r="L318" i="17"/>
  <c r="L319" i="17"/>
  <c r="M319" i="17" s="1"/>
  <c r="L320" i="17"/>
  <c r="M320" i="17" s="1"/>
  <c r="L321" i="17"/>
  <c r="M321" i="17" s="1"/>
  <c r="L322" i="17"/>
  <c r="L323" i="17"/>
  <c r="L324" i="17"/>
  <c r="L325" i="17"/>
  <c r="L326" i="17"/>
  <c r="M326" i="17" s="1"/>
  <c r="L327" i="17"/>
  <c r="M327" i="17" s="1"/>
  <c r="L328" i="17"/>
  <c r="M328" i="17" s="1"/>
  <c r="L329" i="17"/>
  <c r="M329" i="17" s="1"/>
  <c r="L330" i="17"/>
  <c r="M330" i="17" s="1"/>
  <c r="L331" i="17"/>
  <c r="M331" i="17" s="1"/>
  <c r="L332" i="17"/>
  <c r="M332" i="17" s="1"/>
  <c r="L333" i="17"/>
  <c r="M333" i="17" s="1"/>
  <c r="L334" i="17"/>
  <c r="L335" i="17"/>
  <c r="L336" i="17"/>
  <c r="L337" i="17"/>
  <c r="L338" i="17"/>
  <c r="M338" i="17" s="1"/>
  <c r="L339" i="17"/>
  <c r="M339" i="17" s="1"/>
  <c r="L340" i="17"/>
  <c r="M340" i="17" s="1"/>
  <c r="L341" i="17"/>
  <c r="M341" i="17" s="1"/>
  <c r="L342" i="17"/>
  <c r="L343" i="17"/>
  <c r="M343" i="17" s="1"/>
  <c r="L344" i="17"/>
  <c r="M344" i="17" s="1"/>
  <c r="L345" i="17"/>
  <c r="M345" i="17" s="1"/>
  <c r="L346" i="17"/>
  <c r="L347" i="17"/>
  <c r="L348" i="17"/>
  <c r="L349" i="17"/>
  <c r="L350" i="17"/>
  <c r="M350" i="17" s="1"/>
  <c r="L351" i="17"/>
  <c r="M351" i="17" s="1"/>
  <c r="L352" i="17"/>
  <c r="M352" i="17" s="1"/>
  <c r="L353" i="17"/>
  <c r="M353" i="17" s="1"/>
  <c r="L354" i="17"/>
  <c r="L355" i="17"/>
  <c r="L356" i="17"/>
  <c r="M356" i="17" s="1"/>
  <c r="L357" i="17"/>
  <c r="M357" i="17" s="1"/>
  <c r="L358" i="17"/>
  <c r="L359" i="17"/>
  <c r="L360" i="17"/>
  <c r="L361" i="17"/>
  <c r="L362" i="17"/>
  <c r="M362" i="17" s="1"/>
  <c r="L363" i="17"/>
  <c r="M363" i="17" s="1"/>
  <c r="L364" i="17"/>
  <c r="M364" i="17" s="1"/>
  <c r="L365" i="17"/>
  <c r="M365" i="17" s="1"/>
  <c r="L366" i="17"/>
  <c r="L367" i="17"/>
  <c r="M367" i="17" s="1"/>
  <c r="L368" i="17"/>
  <c r="M368" i="17" s="1"/>
  <c r="L369" i="17"/>
  <c r="M369" i="17" s="1"/>
  <c r="L370" i="17"/>
  <c r="L371" i="17"/>
  <c r="L372" i="17"/>
  <c r="L373" i="17"/>
  <c r="L374" i="17"/>
  <c r="M374" i="17" s="1"/>
  <c r="L375" i="17"/>
  <c r="M375" i="17" s="1"/>
  <c r="L376" i="17"/>
  <c r="M376" i="17" s="1"/>
  <c r="L377" i="17"/>
  <c r="M377" i="17" s="1"/>
  <c r="L378" i="17"/>
  <c r="L379" i="17"/>
  <c r="M379" i="17" s="1"/>
  <c r="L380" i="17"/>
  <c r="M380" i="17" s="1"/>
  <c r="L381" i="17"/>
  <c r="M381" i="17" s="1"/>
  <c r="L382" i="17"/>
  <c r="L383" i="17"/>
  <c r="L384" i="17"/>
  <c r="L385" i="17"/>
  <c r="L386" i="17"/>
  <c r="M386" i="17" s="1"/>
  <c r="L387" i="17"/>
  <c r="M387" i="17" s="1"/>
  <c r="L388" i="17"/>
  <c r="M388" i="17" s="1"/>
  <c r="L389" i="17"/>
  <c r="M389" i="17" s="1"/>
  <c r="L390" i="17"/>
  <c r="M390" i="17" s="1"/>
  <c r="L391" i="17"/>
  <c r="M391" i="17" s="1"/>
  <c r="L392" i="17"/>
  <c r="M392" i="17" s="1"/>
  <c r="L393" i="17"/>
  <c r="M393" i="17" s="1"/>
  <c r="L394" i="17"/>
  <c r="L395" i="17"/>
  <c r="L396" i="17"/>
  <c r="L397" i="17"/>
  <c r="L398" i="17"/>
  <c r="M398" i="17" s="1"/>
  <c r="L399" i="17"/>
  <c r="M399" i="17" s="1"/>
  <c r="L400" i="17"/>
  <c r="M400" i="17" s="1"/>
  <c r="L401" i="17"/>
  <c r="M401" i="17" s="1"/>
  <c r="L402" i="17"/>
  <c r="L403" i="17"/>
  <c r="M403" i="17" s="1"/>
  <c r="L404" i="17"/>
  <c r="M404" i="17" s="1"/>
  <c r="L405" i="17"/>
  <c r="M405" i="17" s="1"/>
  <c r="L406" i="17"/>
  <c r="L407" i="17"/>
  <c r="L408" i="17"/>
  <c r="L409" i="17"/>
  <c r="L410" i="17"/>
  <c r="M410" i="17" s="1"/>
  <c r="L411" i="17"/>
  <c r="M411" i="17" s="1"/>
  <c r="L412" i="17"/>
  <c r="M412" i="17" s="1"/>
  <c r="L413" i="17"/>
  <c r="M413" i="17" s="1"/>
  <c r="L414" i="17"/>
  <c r="M414" i="17" s="1"/>
  <c r="L415" i="17"/>
  <c r="M415" i="17" s="1"/>
  <c r="L416" i="17"/>
  <c r="M416" i="17" s="1"/>
  <c r="L417" i="17"/>
  <c r="M417" i="17" s="1"/>
  <c r="L418" i="17"/>
  <c r="L419" i="17"/>
  <c r="L420" i="17"/>
  <c r="L421" i="17"/>
  <c r="L422" i="17"/>
  <c r="M422" i="17" s="1"/>
  <c r="L423" i="17"/>
  <c r="M423" i="17" s="1"/>
  <c r="L424" i="17"/>
  <c r="M424" i="17" s="1"/>
  <c r="L425" i="17"/>
  <c r="M425" i="17" s="1"/>
  <c r="L426" i="17"/>
  <c r="L427" i="17"/>
  <c r="M427" i="17" s="1"/>
  <c r="L428" i="17"/>
  <c r="M428" i="17" s="1"/>
  <c r="L429" i="17"/>
  <c r="M429" i="17" s="1"/>
  <c r="L430" i="17"/>
  <c r="L431" i="17"/>
  <c r="L432" i="17"/>
  <c r="L433" i="17"/>
  <c r="L434" i="17"/>
  <c r="M434" i="17" s="1"/>
  <c r="L435" i="17"/>
  <c r="M435" i="17" s="1"/>
  <c r="L436" i="17"/>
  <c r="M436" i="17" s="1"/>
  <c r="L437" i="17"/>
  <c r="M437" i="17" s="1"/>
  <c r="L438" i="17"/>
  <c r="L439" i="17"/>
  <c r="M439" i="17" s="1"/>
  <c r="L440" i="17"/>
  <c r="M440" i="17" s="1"/>
  <c r="L441" i="17"/>
  <c r="M441" i="17" s="1"/>
  <c r="L442" i="17"/>
  <c r="L443" i="17"/>
  <c r="L444" i="17"/>
  <c r="L445" i="17"/>
  <c r="L446" i="17"/>
  <c r="M446" i="17" s="1"/>
  <c r="L447" i="17"/>
  <c r="M447" i="17" s="1"/>
  <c r="L448" i="17"/>
  <c r="M448" i="17" s="1"/>
  <c r="L449" i="17"/>
  <c r="M449" i="17" s="1"/>
  <c r="L450" i="17"/>
  <c r="M450" i="17" s="1"/>
  <c r="L451" i="17"/>
  <c r="M451" i="17" s="1"/>
  <c r="L452" i="17"/>
  <c r="M452" i="17" s="1"/>
  <c r="L453" i="17"/>
  <c r="M453" i="17" s="1"/>
  <c r="L454" i="17"/>
  <c r="L455" i="17"/>
  <c r="L456" i="17"/>
  <c r="L457" i="17"/>
  <c r="L458" i="17"/>
  <c r="M458" i="17" s="1"/>
  <c r="L459" i="17"/>
  <c r="M459" i="17" s="1"/>
  <c r="L460" i="17"/>
  <c r="M460" i="17" s="1"/>
  <c r="L461" i="17"/>
  <c r="M461" i="17" s="1"/>
  <c r="L462" i="17"/>
  <c r="L463" i="17"/>
  <c r="M463" i="17" s="1"/>
  <c r="L464" i="17"/>
  <c r="M464" i="17" s="1"/>
  <c r="L465" i="17"/>
  <c r="M465" i="17" s="1"/>
  <c r="L466" i="17"/>
  <c r="L467" i="17"/>
  <c r="L468" i="17"/>
  <c r="L469" i="17"/>
  <c r="L470" i="17"/>
  <c r="M470" i="17" s="1"/>
  <c r="L471" i="17"/>
  <c r="M471" i="17" s="1"/>
  <c r="L472" i="17"/>
  <c r="M472" i="17" s="1"/>
  <c r="L473" i="17"/>
  <c r="M473" i="17" s="1"/>
  <c r="L474" i="17"/>
  <c r="M474" i="17" s="1"/>
  <c r="L475" i="17"/>
  <c r="M475" i="17" s="1"/>
  <c r="L476" i="17"/>
  <c r="M476" i="17" s="1"/>
  <c r="L477" i="17"/>
  <c r="M477" i="17" s="1"/>
  <c r="L478" i="17"/>
  <c r="L479" i="17"/>
  <c r="L480" i="17"/>
  <c r="L481" i="17"/>
  <c r="L482" i="17"/>
  <c r="M482" i="17" s="1"/>
  <c r="L483" i="17"/>
  <c r="M483" i="17" s="1"/>
  <c r="L484" i="17"/>
  <c r="M484" i="17" s="1"/>
  <c r="L485" i="17"/>
  <c r="M485" i="17" s="1"/>
  <c r="L486" i="17"/>
  <c r="L487" i="17"/>
  <c r="M487" i="17" s="1"/>
  <c r="L488" i="17"/>
  <c r="M488" i="17" s="1"/>
  <c r="L489" i="17"/>
  <c r="M489" i="17" s="1"/>
  <c r="L490" i="17"/>
  <c r="L491" i="17"/>
  <c r="L492" i="17"/>
  <c r="L493" i="17"/>
  <c r="L494" i="17"/>
  <c r="M494" i="17" s="1"/>
  <c r="L495" i="17"/>
  <c r="M495" i="17" s="1"/>
  <c r="L496" i="17"/>
  <c r="M496" i="17" s="1"/>
  <c r="L497" i="17"/>
  <c r="M497" i="17" s="1"/>
  <c r="L498" i="17"/>
  <c r="L499" i="17"/>
  <c r="L500" i="17"/>
  <c r="M500" i="17" s="1"/>
  <c r="L501" i="17"/>
  <c r="M501" i="17" s="1"/>
  <c r="L502" i="17"/>
  <c r="L503" i="17"/>
  <c r="L504" i="17"/>
  <c r="L505" i="17"/>
  <c r="L506" i="17"/>
  <c r="M506" i="17" s="1"/>
  <c r="L507" i="17"/>
  <c r="M507" i="17" s="1"/>
  <c r="L508" i="17"/>
  <c r="M508" i="17" s="1"/>
  <c r="L509" i="17"/>
  <c r="M509" i="17" s="1"/>
  <c r="L510" i="17"/>
  <c r="L511" i="17"/>
  <c r="M511" i="17" s="1"/>
  <c r="L512" i="17"/>
  <c r="M512" i="17" s="1"/>
  <c r="L513" i="17"/>
  <c r="M513" i="17" s="1"/>
  <c r="L514" i="17"/>
  <c r="L515" i="17"/>
  <c r="L516" i="17"/>
  <c r="L517" i="17"/>
  <c r="L518" i="17"/>
  <c r="M518" i="17" s="1"/>
  <c r="L519" i="17"/>
  <c r="M519" i="17" s="1"/>
  <c r="L520" i="17"/>
  <c r="M520" i="17" s="1"/>
  <c r="L521" i="17"/>
  <c r="M521" i="17" s="1"/>
  <c r="L522" i="17"/>
  <c r="L523" i="17"/>
  <c r="M523" i="17" s="1"/>
  <c r="L524" i="17"/>
  <c r="M524" i="17" s="1"/>
  <c r="L525" i="17"/>
  <c r="M525" i="17" s="1"/>
  <c r="L526" i="17"/>
  <c r="L527" i="17"/>
  <c r="L528" i="17"/>
  <c r="L529" i="17"/>
  <c r="L530" i="17"/>
  <c r="M530" i="17" s="1"/>
  <c r="L531" i="17"/>
  <c r="M531" i="17" s="1"/>
  <c r="L532" i="17"/>
  <c r="M532" i="17" s="1"/>
  <c r="L533" i="17"/>
  <c r="M533" i="17" s="1"/>
  <c r="L534" i="17"/>
  <c r="M534" i="17" s="1"/>
  <c r="L535" i="17"/>
  <c r="M535" i="17" s="1"/>
  <c r="L536" i="17"/>
  <c r="M536" i="17" s="1"/>
  <c r="L537" i="17"/>
  <c r="M537" i="17" s="1"/>
  <c r="L538" i="17"/>
  <c r="L539" i="17"/>
  <c r="L540" i="17"/>
  <c r="L541" i="17"/>
  <c r="L542" i="17"/>
  <c r="M542" i="17" s="1"/>
  <c r="L543" i="17"/>
  <c r="M543" i="17" s="1"/>
  <c r="L544" i="17"/>
  <c r="M544" i="17" s="1"/>
  <c r="L545" i="17"/>
  <c r="M545" i="17" s="1"/>
  <c r="L546" i="17"/>
  <c r="L547" i="17"/>
  <c r="M547" i="17" s="1"/>
  <c r="L548" i="17"/>
  <c r="M548" i="17" s="1"/>
  <c r="L549" i="17"/>
  <c r="M549" i="17" s="1"/>
  <c r="L550" i="17"/>
  <c r="L551" i="17"/>
  <c r="L552" i="17"/>
  <c r="L553" i="17"/>
  <c r="L554" i="17"/>
  <c r="M554" i="17" s="1"/>
  <c r="L555" i="17"/>
  <c r="M555" i="17" s="1"/>
  <c r="L556" i="17"/>
  <c r="M556" i="17" s="1"/>
  <c r="L557" i="17"/>
  <c r="M557" i="17" s="1"/>
  <c r="L558" i="17"/>
  <c r="M558" i="17" s="1"/>
  <c r="L559" i="17"/>
  <c r="M559" i="17" s="1"/>
  <c r="L560" i="17"/>
  <c r="M560" i="17" s="1"/>
  <c r="L561" i="17"/>
  <c r="M561" i="17" s="1"/>
  <c r="L562" i="17"/>
  <c r="L563" i="17"/>
  <c r="L564" i="17"/>
  <c r="L565" i="17"/>
  <c r="L566" i="17"/>
  <c r="M566" i="17" s="1"/>
  <c r="L567" i="17"/>
  <c r="M567" i="17" s="1"/>
  <c r="L568" i="17"/>
  <c r="M568" i="17" s="1"/>
  <c r="L569" i="17"/>
  <c r="M569" i="17" s="1"/>
  <c r="L570" i="17"/>
  <c r="L571" i="17"/>
  <c r="M571" i="17" s="1"/>
  <c r="L572" i="17"/>
  <c r="M572" i="17" s="1"/>
  <c r="L573" i="17"/>
  <c r="M573" i="17" s="1"/>
  <c r="L574" i="17"/>
  <c r="L575" i="17"/>
  <c r="L576" i="17"/>
  <c r="L577" i="17"/>
  <c r="L578" i="17"/>
  <c r="M578" i="17" s="1"/>
  <c r="L579" i="17"/>
  <c r="M579" i="17" s="1"/>
  <c r="L580" i="17"/>
  <c r="M580" i="17" s="1"/>
  <c r="L581" i="17"/>
  <c r="M581" i="17" s="1"/>
  <c r="L582" i="17"/>
  <c r="L583" i="17"/>
  <c r="M583" i="17" s="1"/>
  <c r="L584" i="17"/>
  <c r="M584" i="17" s="1"/>
  <c r="L585" i="17"/>
  <c r="M585" i="17" s="1"/>
  <c r="L586" i="17"/>
  <c r="L587" i="17"/>
  <c r="L588" i="17"/>
  <c r="L589" i="17"/>
  <c r="L590" i="17"/>
  <c r="M590" i="17" s="1"/>
  <c r="L591" i="17"/>
  <c r="M591" i="17" s="1"/>
  <c r="L592" i="17"/>
  <c r="M592" i="17" s="1"/>
  <c r="L593" i="17"/>
  <c r="M593" i="17" s="1"/>
  <c r="L594" i="17"/>
  <c r="M594" i="17" s="1"/>
  <c r="L595" i="17"/>
  <c r="M595" i="17" s="1"/>
  <c r="L596" i="17"/>
  <c r="M596" i="17" s="1"/>
  <c r="L597" i="17"/>
  <c r="M597" i="17" s="1"/>
  <c r="L598" i="17"/>
  <c r="L599" i="17"/>
  <c r="L600" i="17"/>
  <c r="L601" i="17"/>
  <c r="L602" i="17"/>
  <c r="M602" i="17" s="1"/>
  <c r="L603" i="17"/>
  <c r="M603" i="17" s="1"/>
  <c r="L604" i="17"/>
  <c r="M604" i="17" s="1"/>
  <c r="L605" i="17"/>
  <c r="M605" i="17" s="1"/>
  <c r="L606" i="17"/>
  <c r="L607" i="17"/>
  <c r="M607" i="17" s="1"/>
  <c r="L608" i="17"/>
  <c r="M608" i="17" s="1"/>
  <c r="L609" i="17"/>
  <c r="M609" i="17" s="1"/>
  <c r="L610" i="17"/>
  <c r="L611" i="17"/>
  <c r="L612" i="17"/>
  <c r="L613" i="17"/>
  <c r="L614" i="17"/>
  <c r="M614" i="17" s="1"/>
  <c r="L615" i="17"/>
  <c r="M615" i="17" s="1"/>
  <c r="L616" i="17"/>
  <c r="M616" i="17" s="1"/>
  <c r="L617" i="17"/>
  <c r="M617" i="17" s="1"/>
  <c r="L618" i="17"/>
  <c r="L619" i="17"/>
  <c r="M619" i="17" s="1"/>
  <c r="L620" i="17"/>
  <c r="M620" i="17" s="1"/>
  <c r="L621" i="17"/>
  <c r="M621" i="17" s="1"/>
  <c r="L622" i="17"/>
  <c r="L623" i="17"/>
  <c r="L624" i="17"/>
  <c r="L625" i="17"/>
  <c r="L626" i="17"/>
  <c r="M626" i="17" s="1"/>
  <c r="L627" i="17"/>
  <c r="M627" i="17" s="1"/>
  <c r="L628" i="17"/>
  <c r="M628" i="17" s="1"/>
  <c r="L629" i="17"/>
  <c r="M629" i="17" s="1"/>
  <c r="L630" i="17"/>
  <c r="M630" i="17" s="1"/>
  <c r="L631" i="17"/>
  <c r="M631" i="17" s="1"/>
  <c r="L632" i="17"/>
  <c r="M632" i="17" s="1"/>
  <c r="L633" i="17"/>
  <c r="M633" i="17" s="1"/>
  <c r="L634" i="17"/>
  <c r="L635" i="17"/>
  <c r="L636" i="17"/>
  <c r="L637" i="17"/>
  <c r="L638" i="17"/>
  <c r="M638" i="17" s="1"/>
  <c r="L639" i="17"/>
  <c r="M639" i="17" s="1"/>
  <c r="L640" i="17"/>
  <c r="M640" i="17" s="1"/>
  <c r="L641" i="17"/>
  <c r="M641" i="17" s="1"/>
  <c r="L642" i="17"/>
  <c r="L643" i="17"/>
  <c r="M643" i="17" s="1"/>
  <c r="L644" i="17"/>
  <c r="M644" i="17" s="1"/>
  <c r="L645" i="17"/>
  <c r="M645" i="17" s="1"/>
  <c r="L646" i="17"/>
  <c r="L647" i="17"/>
  <c r="L648" i="17"/>
  <c r="L649" i="17"/>
  <c r="L650" i="17"/>
  <c r="M650" i="17" s="1"/>
  <c r="L651" i="17"/>
  <c r="M651" i="17" s="1"/>
  <c r="L652" i="17"/>
  <c r="M652" i="17" s="1"/>
  <c r="L653" i="17"/>
  <c r="M653" i="17" s="1"/>
  <c r="L654" i="17"/>
  <c r="L655" i="17"/>
  <c r="M655" i="17" s="1"/>
  <c r="L656" i="17"/>
  <c r="M656" i="17" s="1"/>
  <c r="L657" i="17"/>
  <c r="M657" i="17" s="1"/>
  <c r="L658" i="17"/>
  <c r="L659" i="17"/>
  <c r="L660" i="17"/>
  <c r="L661" i="17"/>
  <c r="L662" i="17"/>
  <c r="M662" i="17" s="1"/>
  <c r="L663" i="17"/>
  <c r="M663" i="17" s="1"/>
  <c r="L664" i="17"/>
  <c r="M664" i="17" s="1"/>
  <c r="L665" i="17"/>
  <c r="M665" i="17" s="1"/>
  <c r="L666" i="17"/>
  <c r="M666" i="17" s="1"/>
  <c r="L667" i="17"/>
  <c r="M667" i="17" s="1"/>
  <c r="L668" i="17"/>
  <c r="M668" i="17" s="1"/>
  <c r="L669" i="17"/>
  <c r="M669" i="17" s="1"/>
  <c r="L670" i="17"/>
  <c r="L671" i="17"/>
  <c r="L672" i="17"/>
  <c r="L673" i="17"/>
  <c r="L674" i="17"/>
  <c r="M674" i="17" s="1"/>
  <c r="L675" i="17"/>
  <c r="M675" i="17" s="1"/>
  <c r="L676" i="17"/>
  <c r="M676" i="17" s="1"/>
  <c r="L677" i="17"/>
  <c r="M677" i="17" s="1"/>
  <c r="L678" i="17"/>
  <c r="L679" i="17"/>
  <c r="M679" i="17" s="1"/>
  <c r="L680" i="17"/>
  <c r="M680" i="17" s="1"/>
  <c r="L681" i="17"/>
  <c r="M681" i="17" s="1"/>
  <c r="L682" i="17"/>
  <c r="L683" i="17"/>
  <c r="L684" i="17"/>
  <c r="L685" i="17"/>
  <c r="L686" i="17"/>
  <c r="M686" i="17" s="1"/>
  <c r="L687" i="17"/>
  <c r="M687" i="17" s="1"/>
  <c r="L688" i="17"/>
  <c r="M688" i="17" s="1"/>
  <c r="L689" i="17"/>
  <c r="M689" i="17" s="1"/>
  <c r="L690" i="17"/>
  <c r="L691" i="17"/>
  <c r="M691" i="17" s="1"/>
  <c r="L692" i="17"/>
  <c r="M692" i="17" s="1"/>
  <c r="L693" i="17"/>
  <c r="M693" i="17" s="1"/>
  <c r="L694" i="17"/>
  <c r="L695" i="17"/>
  <c r="L696" i="17"/>
  <c r="L697" i="17"/>
  <c r="L698" i="17"/>
  <c r="M698" i="17" s="1"/>
  <c r="L699" i="17"/>
  <c r="M699" i="17" s="1"/>
  <c r="L700" i="17"/>
  <c r="M700" i="17" s="1"/>
  <c r="L701" i="17"/>
  <c r="M701" i="17" s="1"/>
  <c r="L702" i="17"/>
  <c r="M702" i="17" s="1"/>
  <c r="L703" i="17"/>
  <c r="M703" i="17" s="1"/>
  <c r="L704" i="17"/>
  <c r="M704" i="17" s="1"/>
  <c r="L705" i="17"/>
  <c r="M705" i="17" s="1"/>
  <c r="L706" i="17"/>
  <c r="L707" i="17"/>
  <c r="L708" i="17"/>
  <c r="L709" i="17"/>
  <c r="L710" i="17"/>
  <c r="M710" i="17" s="1"/>
  <c r="L711" i="17"/>
  <c r="M711" i="17" s="1"/>
  <c r="L712" i="17"/>
  <c r="M712" i="17" s="1"/>
  <c r="L713" i="17"/>
  <c r="M713" i="17" s="1"/>
  <c r="L714" i="17"/>
  <c r="L715" i="17"/>
  <c r="M715" i="17" s="1"/>
  <c r="L716" i="17"/>
  <c r="M716" i="17" s="1"/>
  <c r="L717" i="17"/>
  <c r="M717" i="17" s="1"/>
  <c r="L718" i="17"/>
  <c r="L719" i="17"/>
  <c r="L720" i="17"/>
  <c r="L721" i="17"/>
  <c r="L722" i="17"/>
  <c r="M722" i="17" s="1"/>
  <c r="L723" i="17"/>
  <c r="M723" i="17" s="1"/>
  <c r="L724" i="17"/>
  <c r="M724" i="17" s="1"/>
  <c r="L725" i="17"/>
  <c r="M725" i="17" s="1"/>
  <c r="L726" i="17"/>
  <c r="L727" i="17"/>
  <c r="M727" i="17" s="1"/>
  <c r="L728" i="17"/>
  <c r="M728" i="17" s="1"/>
  <c r="L729" i="17"/>
  <c r="M729" i="17" s="1"/>
  <c r="L730" i="17"/>
  <c r="L731" i="17"/>
  <c r="L732" i="17"/>
  <c r="L733" i="17"/>
  <c r="L734" i="17"/>
  <c r="M734" i="17" s="1"/>
  <c r="L735" i="17"/>
  <c r="M735" i="17" s="1"/>
  <c r="L736" i="17"/>
  <c r="M736" i="17" s="1"/>
  <c r="L737" i="17"/>
  <c r="M737" i="17" s="1"/>
  <c r="L738" i="17"/>
  <c r="M738" i="17" s="1"/>
  <c r="L739" i="17"/>
  <c r="M739" i="17" s="1"/>
  <c r="L740" i="17"/>
  <c r="M740" i="17" s="1"/>
  <c r="L741" i="17"/>
  <c r="M741" i="17" s="1"/>
  <c r="L742" i="17"/>
  <c r="L743" i="17"/>
  <c r="L744" i="17"/>
  <c r="L745" i="17"/>
  <c r="L746" i="17"/>
  <c r="M746" i="17" s="1"/>
  <c r="L747" i="17"/>
  <c r="M747" i="17" s="1"/>
  <c r="L748" i="17"/>
  <c r="M748" i="17" s="1"/>
  <c r="L749" i="17"/>
  <c r="M749" i="17" s="1"/>
  <c r="L750" i="17"/>
  <c r="L751" i="17"/>
  <c r="M751" i="17" s="1"/>
  <c r="L752" i="17"/>
  <c r="M752" i="17" s="1"/>
  <c r="L753" i="17"/>
  <c r="M753" i="17" s="1"/>
  <c r="L754" i="17"/>
  <c r="L755" i="17"/>
  <c r="L756" i="17"/>
  <c r="L757" i="17"/>
  <c r="L758" i="17"/>
  <c r="M758" i="17" s="1"/>
  <c r="L759" i="17"/>
  <c r="M759" i="17" s="1"/>
  <c r="L760" i="17"/>
  <c r="M760" i="17" s="1"/>
  <c r="L761" i="17"/>
  <c r="M761" i="17" s="1"/>
  <c r="L762" i="17"/>
  <c r="L763" i="17"/>
  <c r="M763" i="17" s="1"/>
  <c r="L764" i="17"/>
  <c r="M764" i="17" s="1"/>
  <c r="L765" i="17"/>
  <c r="M765" i="17" s="1"/>
  <c r="L766" i="17"/>
  <c r="L767" i="17"/>
  <c r="L768" i="17"/>
  <c r="L769" i="17"/>
  <c r="L770" i="17"/>
  <c r="M770" i="17" s="1"/>
  <c r="L771" i="17"/>
  <c r="M771" i="17" s="1"/>
  <c r="L772" i="17"/>
  <c r="M772" i="17" s="1"/>
  <c r="L773" i="17"/>
  <c r="M773" i="17" s="1"/>
  <c r="L774" i="17"/>
  <c r="M774" i="17" s="1"/>
  <c r="L775" i="17"/>
  <c r="M775" i="17" s="1"/>
  <c r="L776" i="17"/>
  <c r="M776" i="17" s="1"/>
  <c r="L777" i="17"/>
  <c r="M777" i="17" s="1"/>
  <c r="L778" i="17"/>
  <c r="L779" i="17"/>
  <c r="L780" i="17"/>
  <c r="L781" i="17"/>
  <c r="L782" i="17"/>
  <c r="M782" i="17" s="1"/>
  <c r="L783" i="17"/>
  <c r="M783" i="17" s="1"/>
  <c r="L784" i="17"/>
  <c r="M784" i="17" s="1"/>
  <c r="L785" i="17"/>
  <c r="M785" i="17" s="1"/>
  <c r="L786" i="17"/>
  <c r="L787" i="17"/>
  <c r="M787" i="17" s="1"/>
  <c r="L788" i="17"/>
  <c r="M788" i="17" s="1"/>
  <c r="L789" i="17"/>
  <c r="M789" i="17" s="1"/>
  <c r="L790" i="17"/>
  <c r="L791" i="17"/>
  <c r="L792" i="17"/>
  <c r="L793" i="17"/>
  <c r="L794" i="17"/>
  <c r="M794" i="17" s="1"/>
  <c r="L795" i="17"/>
  <c r="M795" i="17" s="1"/>
  <c r="L796" i="17"/>
  <c r="M796" i="17" s="1"/>
  <c r="L797" i="17"/>
  <c r="M797" i="17" s="1"/>
  <c r="L798" i="17"/>
  <c r="L799" i="17"/>
  <c r="M799" i="17" s="1"/>
  <c r="L800" i="17"/>
  <c r="M800" i="17" s="1"/>
  <c r="L801" i="17"/>
  <c r="M801" i="17" s="1"/>
  <c r="L802" i="17"/>
  <c r="L803" i="17"/>
  <c r="L804" i="17"/>
  <c r="L805" i="17"/>
  <c r="L806" i="17"/>
  <c r="M806" i="17" s="1"/>
  <c r="L807" i="17"/>
  <c r="M807" i="17" s="1"/>
  <c r="L808" i="17"/>
  <c r="M808" i="17" s="1"/>
  <c r="L809" i="17"/>
  <c r="M809" i="17" s="1"/>
  <c r="L810" i="17"/>
  <c r="M810" i="17" s="1"/>
  <c r="L811" i="17"/>
  <c r="M811" i="17" s="1"/>
  <c r="L812" i="17"/>
  <c r="M812" i="17" s="1"/>
  <c r="L813" i="17"/>
  <c r="M813" i="17" s="1"/>
  <c r="L814" i="17"/>
  <c r="L815" i="17"/>
  <c r="L816" i="17"/>
  <c r="L817" i="17"/>
  <c r="L818" i="17"/>
  <c r="M818" i="17" s="1"/>
  <c r="L819" i="17"/>
  <c r="M819" i="17" s="1"/>
  <c r="L820" i="17"/>
  <c r="M820" i="17" s="1"/>
  <c r="L821" i="17"/>
  <c r="M821" i="17" s="1"/>
  <c r="L822" i="17"/>
  <c r="L823" i="17"/>
  <c r="M823" i="17" s="1"/>
  <c r="L824" i="17"/>
  <c r="M824" i="17" s="1"/>
  <c r="L825" i="17"/>
  <c r="M825" i="17" s="1"/>
  <c r="L826" i="17"/>
  <c r="L827" i="17"/>
  <c r="L828" i="17"/>
  <c r="L829" i="17"/>
  <c r="L830" i="17"/>
  <c r="M830" i="17" s="1"/>
  <c r="L831" i="17"/>
  <c r="M831" i="17" s="1"/>
  <c r="L832" i="17"/>
  <c r="M832" i="17" s="1"/>
  <c r="L833" i="17"/>
  <c r="M833" i="17" s="1"/>
  <c r="L834" i="17"/>
  <c r="L835" i="17"/>
  <c r="M835" i="17" s="1"/>
  <c r="L836" i="17"/>
  <c r="M836" i="17" s="1"/>
  <c r="L837" i="17"/>
  <c r="M837" i="17" s="1"/>
  <c r="L838" i="17"/>
  <c r="L839" i="17"/>
  <c r="L840" i="17"/>
  <c r="L841" i="17"/>
  <c r="L842" i="17"/>
  <c r="M842" i="17" s="1"/>
  <c r="L843" i="17"/>
  <c r="M843" i="17" s="1"/>
  <c r="L844" i="17"/>
  <c r="M844" i="17" s="1"/>
  <c r="L845" i="17"/>
  <c r="M845" i="17" s="1"/>
  <c r="L846" i="17"/>
  <c r="M846" i="17" s="1"/>
  <c r="L847" i="17"/>
  <c r="M847" i="17" s="1"/>
  <c r="L848" i="17"/>
  <c r="M848" i="17" s="1"/>
  <c r="L849" i="17"/>
  <c r="M849" i="17" s="1"/>
  <c r="L850" i="17"/>
  <c r="L851" i="17"/>
  <c r="L852" i="17"/>
  <c r="L853" i="17"/>
  <c r="L854" i="17"/>
  <c r="M854" i="17" s="1"/>
  <c r="L855" i="17"/>
  <c r="M855" i="17" s="1"/>
  <c r="L856" i="17"/>
  <c r="M856" i="17" s="1"/>
  <c r="L857" i="17"/>
  <c r="M857" i="17" s="1"/>
  <c r="L858" i="17"/>
  <c r="L859" i="17"/>
  <c r="M859" i="17" s="1"/>
  <c r="L860" i="17"/>
  <c r="M860" i="17" s="1"/>
  <c r="L861" i="17"/>
  <c r="M861" i="17" s="1"/>
  <c r="L862" i="17"/>
  <c r="L863" i="17"/>
  <c r="L864" i="17"/>
  <c r="L865" i="17"/>
  <c r="L866" i="17"/>
  <c r="M866" i="17" s="1"/>
  <c r="L867" i="17"/>
  <c r="M867" i="17" s="1"/>
  <c r="L868" i="17"/>
  <c r="M868" i="17" s="1"/>
  <c r="L869" i="17"/>
  <c r="M869" i="17" s="1"/>
  <c r="L870" i="17"/>
  <c r="L871" i="17"/>
  <c r="M871" i="17" s="1"/>
  <c r="L872" i="17"/>
  <c r="M872" i="17" s="1"/>
  <c r="L873" i="17"/>
  <c r="M873" i="17" s="1"/>
  <c r="L874" i="17"/>
  <c r="L875" i="17"/>
  <c r="L876" i="17"/>
  <c r="L877" i="17"/>
  <c r="L878" i="17"/>
  <c r="M878" i="17" s="1"/>
  <c r="L879" i="17"/>
  <c r="M879" i="17" s="1"/>
  <c r="L880" i="17"/>
  <c r="M880" i="17" s="1"/>
  <c r="L881" i="17"/>
  <c r="M881" i="17" s="1"/>
  <c r="L882" i="17"/>
  <c r="M882" i="17" s="1"/>
  <c r="L883" i="17"/>
  <c r="M883" i="17" s="1"/>
  <c r="L884" i="17"/>
  <c r="M884" i="17" s="1"/>
  <c r="L885" i="17"/>
  <c r="M885" i="17" s="1"/>
  <c r="L886" i="17"/>
  <c r="L887" i="17"/>
  <c r="L888" i="17"/>
  <c r="L889" i="17"/>
  <c r="L890" i="17"/>
  <c r="M890" i="17" s="1"/>
  <c r="L891" i="17"/>
  <c r="M891" i="17" s="1"/>
  <c r="L892" i="17"/>
  <c r="M892" i="17" s="1"/>
  <c r="L893" i="17"/>
  <c r="M893" i="17" s="1"/>
  <c r="L894" i="17"/>
  <c r="L895" i="17"/>
  <c r="M895" i="17" s="1"/>
  <c r="L896" i="17"/>
  <c r="M896" i="17" s="1"/>
  <c r="L897" i="17"/>
  <c r="M897" i="17" s="1"/>
  <c r="L898" i="17"/>
  <c r="L899" i="17"/>
  <c r="L900" i="17"/>
  <c r="L901" i="17"/>
  <c r="L902" i="17"/>
  <c r="M902" i="17" s="1"/>
  <c r="L903" i="17"/>
  <c r="M903" i="17" s="1"/>
  <c r="L904" i="17"/>
  <c r="M904" i="17" s="1"/>
  <c r="L905" i="17"/>
  <c r="M905" i="17" s="1"/>
  <c r="L906" i="17"/>
  <c r="L907" i="17"/>
  <c r="M907" i="17" s="1"/>
  <c r="L908" i="17"/>
  <c r="M908" i="17" s="1"/>
  <c r="L909" i="17"/>
  <c r="M909" i="17" s="1"/>
  <c r="L910" i="17"/>
  <c r="L911" i="17"/>
  <c r="L912" i="17"/>
  <c r="L913" i="17"/>
  <c r="L914" i="17"/>
  <c r="M914" i="17" s="1"/>
  <c r="L915" i="17"/>
  <c r="M915" i="17" s="1"/>
  <c r="L916" i="17"/>
  <c r="M916" i="17" s="1"/>
  <c r="L917" i="17"/>
  <c r="M917" i="17" s="1"/>
  <c r="L918" i="17"/>
  <c r="M918" i="17" s="1"/>
  <c r="L919" i="17"/>
  <c r="M919" i="17" s="1"/>
  <c r="L920" i="17"/>
  <c r="M920" i="17" s="1"/>
  <c r="L921" i="17"/>
  <c r="M921" i="17" s="1"/>
  <c r="L922" i="17"/>
  <c r="L923" i="17"/>
  <c r="L924" i="17"/>
  <c r="L925" i="17"/>
  <c r="L926" i="17"/>
  <c r="M926" i="17" s="1"/>
  <c r="L927" i="17"/>
  <c r="M927" i="17" s="1"/>
  <c r="L928" i="17"/>
  <c r="M928" i="17" s="1"/>
  <c r="L929" i="17"/>
  <c r="M929" i="17" s="1"/>
  <c r="L930" i="17"/>
  <c r="L931" i="17"/>
  <c r="M931" i="17" s="1"/>
  <c r="L932" i="17"/>
  <c r="M932" i="17" s="1"/>
  <c r="L933" i="17"/>
  <c r="M933" i="17" s="1"/>
  <c r="L934" i="17"/>
  <c r="L935" i="17"/>
  <c r="L936" i="17"/>
  <c r="L937" i="17"/>
  <c r="L938" i="17"/>
  <c r="M938" i="17" s="1"/>
  <c r="L939" i="17"/>
  <c r="M939" i="17" s="1"/>
  <c r="L940" i="17"/>
  <c r="M940" i="17" s="1"/>
  <c r="L941" i="17"/>
  <c r="M941" i="17" s="1"/>
  <c r="L942" i="17"/>
  <c r="L943" i="17"/>
  <c r="M943" i="17" s="1"/>
  <c r="L944" i="17"/>
  <c r="M944" i="17" s="1"/>
  <c r="L945" i="17"/>
  <c r="M945" i="17" s="1"/>
  <c r="L946" i="17"/>
  <c r="L947" i="17"/>
  <c r="L948" i="17"/>
  <c r="L949" i="17"/>
  <c r="L950" i="17"/>
  <c r="M950" i="17" s="1"/>
  <c r="L951" i="17"/>
  <c r="M951" i="17" s="1"/>
  <c r="L952" i="17"/>
  <c r="M952" i="17" s="1"/>
  <c r="L953" i="17"/>
  <c r="M953" i="17" s="1"/>
  <c r="L954" i="17"/>
  <c r="M954" i="17" s="1"/>
  <c r="L955" i="17"/>
  <c r="M955" i="17" s="1"/>
  <c r="L956" i="17"/>
  <c r="M956" i="17" s="1"/>
  <c r="L957" i="17"/>
  <c r="M957" i="17" s="1"/>
  <c r="L958" i="17"/>
  <c r="L959" i="17"/>
  <c r="L960" i="17"/>
  <c r="L961" i="17"/>
  <c r="L962" i="17"/>
  <c r="M962" i="17" s="1"/>
  <c r="L963" i="17"/>
  <c r="M963" i="17" s="1"/>
  <c r="L964" i="17"/>
  <c r="M964" i="17" s="1"/>
  <c r="L965" i="17"/>
  <c r="M965" i="17" s="1"/>
  <c r="L966" i="17"/>
  <c r="L967" i="17"/>
  <c r="M967" i="17" s="1"/>
  <c r="L968" i="17"/>
  <c r="M968" i="17" s="1"/>
  <c r="L969" i="17"/>
  <c r="M969" i="17" s="1"/>
  <c r="L970" i="17"/>
  <c r="L971" i="17"/>
  <c r="L972" i="17"/>
  <c r="L973" i="17"/>
  <c r="L974" i="17"/>
  <c r="M974" i="17" s="1"/>
  <c r="L975" i="17"/>
  <c r="M975" i="17" s="1"/>
  <c r="L976" i="17"/>
  <c r="M976" i="17" s="1"/>
  <c r="L977" i="17"/>
  <c r="M977" i="17" s="1"/>
  <c r="L978" i="17"/>
  <c r="L979" i="17"/>
  <c r="M979" i="17" s="1"/>
  <c r="L980" i="17"/>
  <c r="M980" i="17" s="1"/>
  <c r="L981" i="17"/>
  <c r="M981" i="17" s="1"/>
  <c r="L982" i="17"/>
  <c r="L983" i="17"/>
  <c r="L984" i="17"/>
  <c r="L985" i="17"/>
  <c r="L986" i="17"/>
  <c r="M986" i="17" s="1"/>
  <c r="L987" i="17"/>
  <c r="M987" i="17" s="1"/>
  <c r="L988" i="17"/>
  <c r="M988" i="17" s="1"/>
  <c r="L989" i="17"/>
  <c r="M989" i="17" s="1"/>
  <c r="L990" i="17"/>
  <c r="M990" i="17" s="1"/>
  <c r="L991" i="17"/>
  <c r="M991" i="17" s="1"/>
  <c r="L992" i="17"/>
  <c r="M992" i="17" s="1"/>
  <c r="L993" i="17"/>
  <c r="M993" i="17" s="1"/>
  <c r="L994" i="17"/>
  <c r="L995" i="17"/>
  <c r="L996" i="17"/>
  <c r="L997" i="17"/>
  <c r="L998" i="17"/>
  <c r="M998" i="17" s="1"/>
  <c r="L999" i="17"/>
  <c r="M999" i="17" s="1"/>
  <c r="L1000" i="17"/>
  <c r="M1000" i="17" s="1"/>
  <c r="L1001" i="17"/>
  <c r="M1001" i="17" s="1"/>
  <c r="L2" i="17"/>
  <c r="K2" i="17"/>
  <c r="I3" i="17"/>
  <c r="N3" i="17" s="1"/>
  <c r="I4" i="17"/>
  <c r="N4" i="17" s="1"/>
  <c r="I5" i="17"/>
  <c r="N5" i="17" s="1"/>
  <c r="I6"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<sst xmlns="http://schemas.openxmlformats.org/spreadsheetml/2006/main" count="11125" uniqueCount="6227">
  <si>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</si>
  <si>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</si>
  <si>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</si>
  <si>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</si>
  <si>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</si>
  <si>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</si>
  <si>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</si>
  <si>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</si>
  <si>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</si>
  <si>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</si>
  <si>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</si>
  <si>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</si>
  <si>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</si>
  <si>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</si>
  <si>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</si>
  <si>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</si>
  <si>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</si>
  <si>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</si>
  <si>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</si>
  <si>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</si>
  <si>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</si>
  <si>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</si>
  <si>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</si>
  <si>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</si>
  <si>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</si>
  <si>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</si>
  <si>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</si>
  <si>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</si>
  <si>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</si>
  <si>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</si>
  <si>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</si>
  <si>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</si>
  <si>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</si>
  <si>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</si>
  <si>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</si>
  <si>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</si>
  <si>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</si>
  <si>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</si>
  <si>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</si>
  <si>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</si>
  <si>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</si>
  <si>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</si>
  <si>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</si>
  <si>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</si>
  <si>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</si>
  <si>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</si>
  <si>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</si>
  <si>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</si>
  <si>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</si>
  <si>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</si>
  <si>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</si>
  <si>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</si>
  <si>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</si>
  <si>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</si>
  <si>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</si>
  <si>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</si>
  <si>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</si>
  <si>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</si>
  <si>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</si>
  <si>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</si>
  <si>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</si>
  <si>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</si>
  <si>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</si>
  <si>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</si>
  <si>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</si>
  <si>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</si>
  <si>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</si>
  <si>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</si>
  <si>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</si>
  <si>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</si>
  <si>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</si>
  <si>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</si>
  <si>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</si>
  <si>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</si>
  <si>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</si>
  <si>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</si>
  <si>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</si>
  <si>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</si>
  <si>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</si>
  <si>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</si>
  <si>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</si>
  <si>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</si>
  <si>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</si>
  <si>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</si>
  <si>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</si>
  <si>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</si>
  <si>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</si>
  <si>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</si>
  <si>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</si>
  <si>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</si>
  <si>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</si>
  <si>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</si>
  <si>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</si>
  <si>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</si>
  <si>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</si>
  <si>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</si>
  <si>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</si>
  <si>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</si>
  <si>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</si>
  <si>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</si>
  <si>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</si>
  <si>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</si>
  <si>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</si>
  <si>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</si>
  <si>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</si>
  <si>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</si>
  <si>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</si>
  <si>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</si>
  <si>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</si>
  <si>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</si>
  <si>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</si>
  <si>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</si>
  <si>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</si>
  <si>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</si>
  <si>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</si>
  <si>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</si>
  <si>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</si>
  <si>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</si>
  <si>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</si>
  <si>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</si>
  <si>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</si>
  <si>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</si>
  <si>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</si>
  <si>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</si>
  <si>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</si>
  <si>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</si>
  <si>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</si>
  <si>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</si>
  <si>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</si>
  <si>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</si>
  <si>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</si>
  <si>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</si>
  <si>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</si>
  <si>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</si>
  <si>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</si>
  <si>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</si>
  <si>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</si>
  <si>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</si>
  <si>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</si>
  <si>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</si>
  <si>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</si>
  <si>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</si>
  <si>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</si>
  <si>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</si>
  <si>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</si>
  <si>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</si>
  <si>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</si>
  <si>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</si>
  <si>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</si>
  <si>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</si>
  <si>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</si>
  <si>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</si>
  <si>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</si>
  <si>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</si>
  <si>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</si>
  <si>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</si>
  <si>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</si>
  <si>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</si>
  <si>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</si>
  <si>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</si>
  <si>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</si>
  <si>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</si>
  <si>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</si>
  <si>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</si>
  <si>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</si>
  <si>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</si>
  <si>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</si>
  <si>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</si>
  <si>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</si>
  <si>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</si>
  <si>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</si>
  <si>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</si>
  <si>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</si>
  <si>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</si>
  <si>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</si>
  <si>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</si>
  <si>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</si>
  <si>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</si>
  <si>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</si>
  <si>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</si>
  <si>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</si>
  <si>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</si>
  <si>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</si>
  <si>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</si>
  <si>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</si>
  <si>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</si>
  <si>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</si>
  <si>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</si>
  <si>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</si>
  <si>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</si>
  <si>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</si>
  <si>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</si>
  <si>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</si>
  <si>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</si>
  <si>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</si>
  <si>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</si>
  <si>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</si>
  <si>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</si>
  <si>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</si>
  <si>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</si>
  <si>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</si>
  <si>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</si>
  <si>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</si>
  <si>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</si>
  <si>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</si>
  <si>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</si>
  <si>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</si>
  <si>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</si>
  <si>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</si>
  <si>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</si>
  <si>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</si>
  <si>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</si>
  <si>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</si>
  <si>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</si>
  <si>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</si>
  <si>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</si>
  <si>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</si>
  <si>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</si>
  <si>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</si>
  <si>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</si>
  <si>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</si>
  <si>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</si>
  <si>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</si>
  <si>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</si>
  <si>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</si>
  <si>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</si>
  <si>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</si>
  <si>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</si>
  <si>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</si>
  <si>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</si>
  <si>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</si>
  <si>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</si>
  <si>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</si>
  <si>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</si>
  <si>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</si>
  <si>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</si>
  <si>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</si>
  <si>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</si>
  <si>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</si>
  <si>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</si>
  <si>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</si>
  <si>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</si>
  <si>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</si>
  <si>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</si>
  <si>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</si>
  <si>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</si>
  <si>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</si>
  <si>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</si>
  <si>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</si>
  <si>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</si>
  <si>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</si>
  <si>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</si>
  <si>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</si>
  <si>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</si>
  <si>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</si>
  <si>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</si>
  <si>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</si>
  <si>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</si>
  <si>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</si>
  <si>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</si>
  <si>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</si>
  <si>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</si>
  <si>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</si>
  <si>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</si>
  <si>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</si>
  <si>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</si>
  <si>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</si>
  <si>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</si>
  <si>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</si>
  <si>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</si>
  <si>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</si>
  <si>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</si>
  <si>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</si>
  <si>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</si>
  <si>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</si>
  <si>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</si>
  <si>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</si>
  <si>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</si>
  <si>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</si>
  <si>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</si>
  <si>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</si>
  <si>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</si>
  <si>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</si>
  <si>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</si>
  <si>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</si>
  <si>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</si>
  <si>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</si>
  <si>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</si>
  <si>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</si>
  <si>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</si>
  <si>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</si>
  <si>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</si>
  <si>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</si>
  <si>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</si>
  <si>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</si>
  <si>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</si>
  <si>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</si>
  <si>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</si>
  <si>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</si>
  <si>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</si>
  <si>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</si>
  <si>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</si>
  <si>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</si>
  <si>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</si>
  <si>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</si>
  <si>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</si>
  <si>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</si>
  <si>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</si>
  <si>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</si>
  <si>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</si>
  <si>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</si>
  <si>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</si>
  <si>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</si>
  <si>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</si>
  <si>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</si>
  <si>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</si>
  <si>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</si>
  <si>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</si>
  <si>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</si>
  <si>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</si>
  <si>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</si>
  <si>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</si>
  <si>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</si>
  <si>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</si>
  <si>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</si>
  <si>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</si>
  <si>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</si>
  <si>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</si>
  <si>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</si>
  <si>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</si>
  <si>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</si>
  <si>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</si>
  <si>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</si>
  <si>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</si>
  <si>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</si>
  <si>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</si>
  <si>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</si>
  <si>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</si>
  <si>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</si>
  <si>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</si>
  <si>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</si>
  <si>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</si>
  <si>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</si>
  <si>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</si>
  <si>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</si>
  <si>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</si>
  <si>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</si>
  <si>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</si>
  <si>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</si>
  <si>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</si>
  <si>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</si>
  <si>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</si>
  <si>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</si>
  <si>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</si>
  <si>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</si>
  <si>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</si>
  <si>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</si>
  <si>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</si>
  <si>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</si>
  <si>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</si>
  <si>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</si>
  <si>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</si>
  <si>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</si>
  <si>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</si>
  <si>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</si>
  <si>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</si>
  <si>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</si>
  <si>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</si>
  <si>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</si>
  <si>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</si>
  <si>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</si>
  <si>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</si>
  <si>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</si>
  <si>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</si>
  <si>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</si>
  <si>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</si>
  <si>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</si>
  <si>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</si>
  <si>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</si>
  <si>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</si>
  <si>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</si>
  <si>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</si>
  <si>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</si>
  <si>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</si>
  <si>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</si>
  <si>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</si>
  <si>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</si>
  <si>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</si>
  <si>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</si>
  <si>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</si>
  <si>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</si>
  <si>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</si>
  <si>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</si>
  <si>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</si>
  <si>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</si>
  <si>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</si>
  <si>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</si>
  <si>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</si>
  <si>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</si>
  <si>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</si>
  <si>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</si>
  <si>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</si>
  <si>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</si>
  <si>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</si>
  <si>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</si>
  <si>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</si>
  <si>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</si>
  <si>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</si>
  <si>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</si>
  <si>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</si>
  <si>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</si>
  <si>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</si>
  <si>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</si>
  <si>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</si>
  <si>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</si>
  <si>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</si>
  <si>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</si>
  <si>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</si>
  <si>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</si>
  <si>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</si>
  <si>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</si>
  <si>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</si>
  <si>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</si>
  <si>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</si>
  <si>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</si>
  <si>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</si>
  <si>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</si>
  <si>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</si>
  <si>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</si>
  <si>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</si>
  <si>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</si>
  <si>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</si>
  <si>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</si>
  <si>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</si>
  <si>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</si>
  <si>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</si>
  <si>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</si>
  <si>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</si>
  <si>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</si>
  <si>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</si>
  <si>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</si>
  <si>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</si>
  <si>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</si>
  <si>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</si>
  <si>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</si>
  <si>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</si>
  <si>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</si>
  <si>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</si>
  <si>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</si>
  <si>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</si>
  <si>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</si>
  <si>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</si>
  <si>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</si>
  <si>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</si>
  <si>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</si>
  <si>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</si>
  <si>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</si>
  <si>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</si>
  <si>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</si>
  <si>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</si>
  <si>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</si>
  <si>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</si>
  <si>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</si>
  <si>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</si>
  <si>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</si>
  <si>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</si>
  <si>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</si>
  <si>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</si>
  <si>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</si>
  <si>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</si>
  <si>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</si>
  <si>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</si>
  <si>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</si>
  <si>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</si>
  <si>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</si>
  <si>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</si>
  <si>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</si>
  <si>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</si>
  <si>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</si>
  <si>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</si>
  <si>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</si>
  <si>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</si>
  <si>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</si>
  <si>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</si>
  <si>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</si>
  <si>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</si>
  <si>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</si>
  <si>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</si>
  <si>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</si>
  <si>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</si>
  <si>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</si>
  <si>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</si>
  <si>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</si>
  <si>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</si>
  <si>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</si>
  <si>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</si>
  <si>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</si>
  <si>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</si>
  <si>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</si>
  <si>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</si>
  <si>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</si>
  <si>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</si>
  <si>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</si>
  <si>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</si>
  <si>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</si>
  <si>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</si>
  <si>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</si>
  <si>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</si>
  <si>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</si>
  <si>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</si>
  <si>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</si>
  <si>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</si>
  <si>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</si>
  <si>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</si>
  <si>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</si>
  <si>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</si>
  <si>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</si>
  <si>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</si>
  <si>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</si>
  <si>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</si>
  <si>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</si>
  <si>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</si>
  <si>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</si>
  <si>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</si>
  <si>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</si>
  <si>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</si>
  <si>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</si>
  <si>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</si>
  <si>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</si>
  <si>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</si>
  <si>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</si>
  <si>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</si>
  <si>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</si>
  <si>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</si>
  <si>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</si>
  <si>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</si>
  <si>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</si>
  <si>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</si>
  <si>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</si>
  <si>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</si>
  <si>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</si>
  <si>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</si>
  <si>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</si>
  <si>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</si>
  <si>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</si>
  <si>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</si>
  <si>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</si>
  <si>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</si>
  <si>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</si>
  <si>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</si>
  <si>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</si>
  <si>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</si>
  <si>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</si>
  <si>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</si>
  <si>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</si>
  <si>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</si>
  <si>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</si>
  <si>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</si>
  <si>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</si>
  <si>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</si>
  <si>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</si>
  <si>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</si>
  <si>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</si>
  <si>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</si>
  <si>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</si>
  <si>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</si>
  <si>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</si>
  <si>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</si>
  <si>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</si>
  <si>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</si>
  <si>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</si>
  <si>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</si>
  <si>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</si>
  <si>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</si>
  <si>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</si>
  <si>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</si>
  <si>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</si>
  <si>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</si>
  <si>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</si>
  <si>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</si>
  <si>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</si>
  <si>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</si>
  <si>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</si>
  <si>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</si>
  <si>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</si>
  <si>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</si>
  <si>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</si>
  <si>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</si>
  <si>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</si>
  <si>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</si>
  <si>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</si>
  <si>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</si>
  <si>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</si>
  <si>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</si>
  <si>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</si>
  <si>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</si>
  <si>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</si>
  <si>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</si>
  <si>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</si>
  <si>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</si>
  <si>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</si>
  <si>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</si>
  <si>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</si>
  <si>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</si>
  <si>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</si>
  <si>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</si>
  <si>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</si>
  <si>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</si>
  <si>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</si>
  <si>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</si>
  <si>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</si>
  <si>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</si>
  <si>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</si>
  <si>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</si>
  <si>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</si>
  <si>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</si>
  <si>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</si>
  <si>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</si>
  <si>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</si>
  <si>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</si>
  <si>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</si>
  <si>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</si>
  <si>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</si>
  <si>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</si>
  <si>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</si>
  <si>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</si>
  <si>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</si>
  <si>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</si>
  <si>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</si>
  <si>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</si>
  <si>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</si>
  <si>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</si>
  <si>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</si>
  <si>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</si>
  <si>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</si>
  <si>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</si>
  <si>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</si>
  <si>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</si>
  <si>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</si>
  <si>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</si>
  <si>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</si>
  <si>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</si>
  <si>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</si>
  <si>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</si>
  <si>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</si>
  <si>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</si>
  <si>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</si>
  <si>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</si>
  <si>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</si>
  <si>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</si>
  <si>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</si>
  <si>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</si>
  <si>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</si>
  <si>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</si>
  <si>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</si>
  <si>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</si>
  <si>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</si>
  <si>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</si>
  <si>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</si>
  <si>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</si>
  <si>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</si>
  <si>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</si>
  <si>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</si>
  <si>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</si>
  <si>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</si>
  <si>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</si>
  <si>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</si>
  <si>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</si>
  <si>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</si>
  <si>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</si>
  <si>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</si>
  <si>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</si>
  <si>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</si>
  <si>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</si>
  <si>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</si>
  <si>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</si>
  <si>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</si>
  <si>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</si>
  <si>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</si>
  <si>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</si>
  <si>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</si>
  <si>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</si>
  <si>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</si>
  <si>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</si>
  <si>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</si>
  <si>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</si>
  <si>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</si>
  <si>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</si>
  <si>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</si>
  <si>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</si>
  <si>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</si>
  <si>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</si>
  <si>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</si>
  <si>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</si>
  <si>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</si>
  <si>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</si>
  <si>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</si>
  <si>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</si>
  <si>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</si>
  <si>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</si>
  <si>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</si>
  <si>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</si>
  <si>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</si>
  <si>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</si>
  <si>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</si>
  <si>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</si>
  <si>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</si>
  <si>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</si>
  <si>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</si>
  <si>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</si>
  <si>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</si>
  <si>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</si>
  <si>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</si>
  <si>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</si>
  <si>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</si>
  <si>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</si>
  <si>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</si>
  <si>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</si>
  <si>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</si>
  <si>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</si>
  <si>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</si>
  <si>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</si>
  <si>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</si>
  <si>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</si>
  <si>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</si>
  <si>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</si>
  <si>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</si>
  <si>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</si>
  <si>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</si>
  <si>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</si>
  <si>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</si>
  <si>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</si>
  <si>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</si>
  <si>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</si>
  <si>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</si>
  <si>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</si>
  <si>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</si>
  <si>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</si>
  <si>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</si>
  <si>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</si>
  <si>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</si>
  <si>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</si>
  <si>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</si>
  <si>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</si>
  <si>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</si>
  <si>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</si>
  <si>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</si>
  <si>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</si>
  <si>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</si>
  <si>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</si>
  <si>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</si>
  <si>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</si>
  <si>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</si>
  <si>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</si>
  <si>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</si>
  <si>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</si>
  <si>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</si>
  <si>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</si>
  <si>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</si>
  <si>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</si>
  <si>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</si>
  <si>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</si>
  <si>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</si>
  <si>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</si>
  <si>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</si>
  <si>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</si>
  <si>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</si>
  <si>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</si>
  <si>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</si>
  <si>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</si>
  <si>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</si>
  <si>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</si>
  <si>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</si>
  <si>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</si>
  <si>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</si>
  <si>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</si>
  <si>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</si>
  <si>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</si>
  <si>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</si>
  <si>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</si>
  <si>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</si>
  <si>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</si>
  <si>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</si>
  <si>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</si>
  <si>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</si>
  <si>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</si>
  <si>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</si>
  <si>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</si>
  <si>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</si>
  <si>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</si>
  <si>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</si>
  <si>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</si>
  <si>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</si>
  <si>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</si>
  <si>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</si>
  <si>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</si>
  <si>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</si>
  <si>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</si>
  <si>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</si>
  <si>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</si>
  <si>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</si>
  <si>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</si>
  <si>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</si>
  <si>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</si>
  <si>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</si>
  <si>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</si>
  <si>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</si>
  <si>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</si>
  <si>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</si>
  <si>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</si>
  <si>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</si>
  <si>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</si>
  <si>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</si>
  <si>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</si>
  <si>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</si>
  <si>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</si>
  <si>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</si>
  <si>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</si>
  <si>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</si>
  <si>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</si>
  <si>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</si>
  <si>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</si>
  <si>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</si>
  <si>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</si>
  <si>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</si>
  <si>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</si>
  <si>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</si>
  <si>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</si>
  <si>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</si>
  <si>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</si>
  <si>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</si>
  <si>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</si>
  <si>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</si>
  <si>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</si>
  <si>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</si>
  <si>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</si>
  <si>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</si>
  <si>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</si>
  <si>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</si>
  <si>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</si>
  <si>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</si>
  <si>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</si>
  <si>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</si>
  <si>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</si>
  <si>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</si>
  <si>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</si>
  <si>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</si>
  <si>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</si>
  <si>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</si>
  <si>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</si>
  <si>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</si>
  <si>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</si>
  <si>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</si>
  <si>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</si>
  <si>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</si>
  <si>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</si>
  <si>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</si>
  <si>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</si>
  <si>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</si>
  <si>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</si>
  <si>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</si>
  <si>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</si>
  <si>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</si>
  <si>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</si>
  <si>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</si>
  <si>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</si>
  <si>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</si>
  <si>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</si>
  <si>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</si>
  <si>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</si>
  <si>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</si>
  <si>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</si>
  <si>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</si>
  <si>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</si>
  <si>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</si>
  <si>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</si>
  <si>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</si>
  <si>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</si>
  <si>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</si>
  <si>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</si>
  <si>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</si>
  <si>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</si>
  <si>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</si>
  <si>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</si>
  <si>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</si>
  <si>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</si>
  <si>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</si>
  <si>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</si>
  <si>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</si>
  <si>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</si>
  <si>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</si>
  <si>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</si>
  <si>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</si>
  <si>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</si>
  <si>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</si>
  <si>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</si>
  <si>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</si>
  <si>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</si>
  <si>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</si>
  <si>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</si>
  <si>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</si>
  <si>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</si>
  <si>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</si>
  <si>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</si>
  <si>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</si>
  <si>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</si>
  <si>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</si>
  <si>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</si>
  <si>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</si>
  <si>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</si>
  <si>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</si>
  <si>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</si>
  <si>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</si>
  <si>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</si>
  <si>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</si>
  <si>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</si>
  <si>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</si>
  <si>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</si>
  <si>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</si>
  <si>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</si>
  <si>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</si>
  <si>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</si>
  <si>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</si>
  <si>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</si>
  <si>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</si>
  <si>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</si>
  <si>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</si>
  <si>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</si>
  <si>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</si>
  <si>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</si>
  <si>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</si>
  <si>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</si>
  <si>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</si>
  <si>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</si>
  <si>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</si>
  <si>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</si>
  <si>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</si>
  <si>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</si>
  <si>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</si>
  <si>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</si>
  <si>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</si>
  <si>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</si>
  <si>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</si>
  <si>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</si>
  <si>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</si>
  <si>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</si>
  <si>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</si>
  <si>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</si>
  <si>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</si>
  <si>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</si>
  <si>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</si>
  <si>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</si>
  <si>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</si>
  <si>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</si>
  <si>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</si>
  <si>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</si>
  <si>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</si>
  <si>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</si>
  <si>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</si>
  <si>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</si>
  <si>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</si>
  <si>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</si>
  <si>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</si>
  <si>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</si>
  <si>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</si>
  <si>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</si>
  <si>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</si>
  <si>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</si>
  <si>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</si>
  <si>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</si>
  <si>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</si>
  <si>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</si>
  <si>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</si>
  <si>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</si>
  <si>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</si>
  <si>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</si>
  <si>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</si>
  <si>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</si>
  <si>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</si>
  <si>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</si>
  <si>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</si>
  <si>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</si>
  <si>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</si>
  <si>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</si>
  <si>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</si>
  <si>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</si>
  <si>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</si>
  <si>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</si>
  <si>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</si>
  <si>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</si>
  <si>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</si>
  <si>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</si>
  <si>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</si>
  <si>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</si>
  <si>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</si>
  <si>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</si>
  <si>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</si>
  <si>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</si>
  <si>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</si>
  <si>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</si>
  <si>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</si>
  <si>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</si>
  <si>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</si>
  <si>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</si>
  <si>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</si>
  <si>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</si>
  <si>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</si>
  <si>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</si>
  <si>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</si>
  <si>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</si>
  <si>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</si>
  <si>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</si>
  <si>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</si>
  <si>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</si>
  <si>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</si>
  <si>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</si>
  <si>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</si>
  <si>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</si>
  <si>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</si>
  <si>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</si>
  <si>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</si>
  <si>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</si>
  <si>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</si>
  <si>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</si>
  <si>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</si>
  <si>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</si>
  <si>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</si>
  <si>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</si>
  <si>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</si>
  <si>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</si>
  <si>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</si>
  <si>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</si>
  <si>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</si>
  <si>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</si>
  <si>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</si>
  <si>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</si>
  <si>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</si>
  <si>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</si>
  <si>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</si>
  <si>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</si>
  <si>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</si>
  <si>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</si>
  <si>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</si>
  <si>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</si>
  <si>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</si>
  <si>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</si>
  <si>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</si>
  <si>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</si>
  <si>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</si>
  <si>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</si>
  <si>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</si>
  <si>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</si>
  <si>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</si>
  <si>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</si>
  <si>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</si>
  <si>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</si>
  <si>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</si>
  <si>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</si>
  <si>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</si>
  <si>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</si>
  <si>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</si>
  <si>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</si>
  <si>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</si>
  <si>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</si>
  <si>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</si>
  <si>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</si>
  <si>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</si>
  <si>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</si>
  <si>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</si>
  <si>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</si>
  <si>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</si>
  <si>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</si>
  <si>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</si>
  <si>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</si>
  <si>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</si>
  <si>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</si>
  <si>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</si>
  <si>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</si>
  <si>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</si>
  <si>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</si>
  <si>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</si>
  <si>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</si>
  <si>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</si>
  <si>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</si>
  <si>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</si>
  <si>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</si>
  <si>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</si>
  <si>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</si>
  <si>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</si>
  <si>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</si>
  <si>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</si>
  <si>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</si>
  <si>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</si>
  <si>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</si>
  <si>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</si>
  <si>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</si>
  <si>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</si>
  <si>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</si>
  <si>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</si>
  <si>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</si>
  <si>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</si>
  <si>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</si>
  <si>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</si>
  <si>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</si>
  <si>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</si>
  <si>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</si>
  <si>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</si>
  <si>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</si>
  <si>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</si>
  <si>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</si>
  <si>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</si>
  <si>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</si>
  <si>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</si>
  <si>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</si>
  <si>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</si>
  <si>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</si>
  <si>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</si>
  <si>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</si>
  <si>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</si>
  <si>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</si>
  <si>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</si>
  <si>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</si>
  <si>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</si>
  <si>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</si>
  <si>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</si>
  <si>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</si>
  <si>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</si>
  <si>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</si>
  <si>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</si>
  <si>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</si>
  <si>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</si>
  <si>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</si>
  <si>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</si>
  <si>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</si>
  <si>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</si>
  <si>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</si>
  <si>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</si>
  <si>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</si>
  <si>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</si>
  <si>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</si>
  <si>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</si>
  <si>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</si>
  <si>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</si>
  <si>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</si>
  <si>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</si>
  <si>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</si>
  <si>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</si>
  <si>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</si>
  <si>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</si>
  <si>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</si>
  <si>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</si>
  <si>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</si>
  <si>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</si>
  <si>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</si>
  <si>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</si>
  <si>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</si>
  <si>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</si>
  <si>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</si>
  <si>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</si>
  <si>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</si>
  <si>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</si>
  <si>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</si>
  <si>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</si>
  <si>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</si>
  <si>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</si>
  <si>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</si>
  <si>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</si>
  <si>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</si>
  <si>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</si>
  <si>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</si>
  <si>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</si>
  <si>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</si>
  <si>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</si>
  <si>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</si>
  <si>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</si>
  <si>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</si>
  <si>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</si>
  <si>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</si>
  <si>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</si>
  <si>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</si>
  <si>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</si>
  <si>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</si>
  <si>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</si>
  <si>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</si>
  <si>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</si>
  <si>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</si>
  <si>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</si>
  <si>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</si>
  <si>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</si>
  <si>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</si>
  <si>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</si>
  <si>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</si>
  <si>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</si>
  <si>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</si>
  <si>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</si>
  <si>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</si>
  <si>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</si>
  <si>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</si>
  <si>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</si>
  <si>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</si>
  <si>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</si>
  <si>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</si>
  <si>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</si>
  <si>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</si>
  <si>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</si>
  <si>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</si>
  <si>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</si>
  <si>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</si>
  <si>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</si>
  <si>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</si>
  <si>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</si>
  <si>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</si>
  <si>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</si>
  <si>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</si>
  <si>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</si>
  <si>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</si>
  <si>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</si>
  <si>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</si>
  <si>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</si>
  <si>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</si>
  <si>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</si>
  <si>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</si>
  <si>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</si>
  <si>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</si>
  <si>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</si>
  <si>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</si>
  <si>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</si>
  <si>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</si>
  <si>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</si>
  <si>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</si>
  <si>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</si>
  <si>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</si>
  <si>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</si>
  <si>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</si>
  <si>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</si>
  <si>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</si>
  <si>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</si>
  <si>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</si>
  <si>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</si>
  <si>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</si>
  <si>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</si>
  <si>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</si>
  <si>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</si>
  <si>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</si>
  <si>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</si>
  <si>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</si>
  <si>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</si>
  <si>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</si>
  <si>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</si>
  <si>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</si>
  <si>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</si>
  <si>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</si>
  <si>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</si>
  <si>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</si>
  <si>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</si>
  <si>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</si>
  <si>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</si>
  <si>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</si>
  <si>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</si>
  <si>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</si>
  <si>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</si>
  <si>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</si>
  <si>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</si>
  <si>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</si>
  <si>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</si>
  <si>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</si>
  <si>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</si>
  <si>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</si>
  <si>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</si>
  <si>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</si>
  <si>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</si>
  <si>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</si>
  <si>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</si>
  <si>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</si>
  <si>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</si>
  <si>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</si>
  <si>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</si>
  <si>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</si>
  <si>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</si>
  <si>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</si>
  <si>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</si>
  <si>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</si>
  <si>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</si>
  <si>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</si>
  <si>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</si>
  <si>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</si>
  <si>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</si>
  <si>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</si>
  <si>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</si>
  <si>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</si>
  <si>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</si>
  <si>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</si>
  <si>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</si>
  <si>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</si>
  <si>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</si>
  <si>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</si>
  <si>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</si>
  <si>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</si>
  <si>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</si>
  <si>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</si>
  <si>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</si>
  <si>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</si>
  <si>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</si>
  <si>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</si>
  <si>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</si>
  <si>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</si>
  <si>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</si>
  <si>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</si>
  <si>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</si>
  <si>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</si>
  <si>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</si>
  <si>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</si>
  <si>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</si>
  <si>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</si>
  <si>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</si>
  <si>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</si>
  <si>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</si>
  <si>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</si>
  <si>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</si>
  <si>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</si>
  <si>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</si>
  <si>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</si>
  <si>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</si>
  <si>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</si>
  <si>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</si>
  <si>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</si>
  <si>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</si>
  <si>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</si>
  <si>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</si>
  <si>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</si>
  <si>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</si>
  <si>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</si>
  <si>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</si>
  <si>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</si>
  <si>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</si>
  <si>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</si>
  <si>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</si>
  <si>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</si>
  <si>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</si>
  <si>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</si>
  <si>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</si>
  <si>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</si>
  <si>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</si>
  <si>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</si>
  <si>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</si>
  <si>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</si>
  <si>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</si>
  <si>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</si>
  <si>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</si>
  <si>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</si>
  <si>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</si>
  <si>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</si>
  <si>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</si>
  <si>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</si>
  <si>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</si>
  <si>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</si>
  <si>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</si>
  <si>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</si>
  <si>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</si>
  <si>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</si>
  <si>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</si>
  <si>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</si>
  <si>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</si>
  <si>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</si>
  <si>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</si>
  <si>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</si>
  <si>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</si>
  <si>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</si>
  <si>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</si>
  <si>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</si>
  <si>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</si>
  <si>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</si>
  <si>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</si>
  <si>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</si>
  <si>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</si>
  <si>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</si>
  <si>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</si>
  <si>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</si>
  <si>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</si>
  <si>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</si>
  <si>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</si>
  <si>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</si>
  <si>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</si>
  <si>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</si>
  <si>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</si>
  <si>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</si>
  <si>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</si>
  <si>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</si>
  <si>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</si>
  <si>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</si>
  <si>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</si>
  <si>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</si>
  <si>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</si>
  <si>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</si>
  <si>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</si>
  <si>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</si>
  <si>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</si>
  <si>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</si>
  <si>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</si>
  <si>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</si>
  <si>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</si>
  <si>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</si>
  <si>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</si>
  <si>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</si>
  <si>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</si>
  <si>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</si>
  <si>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</si>
  <si>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</si>
  <si>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</si>
  <si>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</si>
  <si>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</si>
  <si>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</si>
  <si>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</si>
  <si>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</si>
  <si>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</si>
  <si>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</si>
  <si>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</si>
  <si>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</si>
  <si>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</si>
  <si>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</si>
  <si>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</si>
  <si>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</si>
  <si>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</si>
  <si>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</si>
  <si>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</si>
  <si>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</si>
  <si>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</si>
  <si>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</si>
  <si>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</si>
  <si>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</si>
  <si>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</si>
  <si>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</si>
  <si>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</si>
  <si>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</si>
  <si>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</si>
  <si>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</si>
  <si>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</si>
  <si>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</si>
  <si>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</si>
  <si>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</si>
  <si>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</si>
  <si>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</si>
  <si>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</si>
  <si>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</si>
  <si>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</si>
  <si>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</si>
  <si>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</si>
  <si>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</si>
  <si>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</si>
  <si>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</si>
  <si>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</si>
  <si>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</si>
  <si>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</si>
  <si>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</si>
  <si>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</si>
  <si>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</si>
  <si>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</si>
  <si>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</si>
  <si>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</si>
  <si>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</si>
  <si>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</si>
  <si>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</si>
  <si>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</si>
  <si>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</si>
  <si>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</si>
  <si>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</si>
  <si>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</si>
  <si>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</si>
  <si>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</si>
  <si>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</si>
  <si>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</si>
  <si>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</si>
  <si>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</si>
  <si>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</si>
  <si>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</si>
  <si>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</si>
  <si>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</si>
  <si>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</si>
  <si>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</si>
  <si>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</si>
  <si>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</si>
  <si>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</si>
  <si>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</si>
  <si>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</si>
  <si>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</si>
  <si>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</si>
  <si>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</si>
  <si>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</si>
  <si>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</si>
  <si>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</si>
  <si>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</si>
  <si>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</si>
  <si>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</si>
  <si>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</si>
  <si>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</si>
  <si>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</si>
  <si>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</si>
  <si>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</si>
  <si>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</si>
  <si>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</si>
  <si>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</si>
  <si>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</si>
  <si>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</si>
  <si>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</si>
  <si>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</si>
  <si>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</si>
  <si>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</si>
  <si>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</si>
  <si>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</si>
  <si>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</si>
  <si>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</si>
  <si>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</si>
  <si>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</si>
  <si>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</si>
  <si>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</si>
  <si>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</si>
  <si>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</si>
  <si>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</si>
  <si>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</si>
  <si>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</si>
  <si>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</si>
  <si>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</si>
  <si>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</si>
  <si>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</si>
  <si>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</si>
  <si>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</si>
  <si>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</si>
  <si>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</si>
  <si>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</si>
  <si>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</si>
  <si>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</si>
  <si>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</si>
  <si>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</si>
  <si>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</si>
  <si>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</si>
  <si>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</si>
  <si>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</si>
  <si>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</si>
  <si>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</si>
  <si>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</si>
  <si>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</si>
  <si>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</si>
  <si>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</si>
  <si>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</si>
  <si>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</si>
  <si>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</si>
  <si>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</si>
  <si>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</si>
  <si>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</si>
  <si>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</si>
  <si>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</si>
  <si>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</si>
  <si>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</si>
  <si>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</si>
  <si>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</si>
  <si>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</si>
  <si>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</si>
  <si>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</si>
  <si>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</si>
  <si>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</si>
  <si>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</si>
  <si>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</si>
  <si>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</si>
  <si>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</si>
  <si>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</si>
  <si>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</si>
  <si>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</si>
  <si>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</si>
  <si>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</si>
  <si>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</si>
  <si>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</si>
  <si>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</si>
  <si>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</si>
  <si>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</si>
  <si>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</si>
  <si>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</si>
  <si>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</si>
  <si>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</si>
  <si>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</si>
  <si>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</si>
  <si>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</si>
  <si>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</si>
  <si>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</si>
  <si>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</si>
  <si>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</si>
  <si>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</si>
  <si>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</si>
  <si>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</si>
  <si>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</si>
  <si>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</si>
  <si>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</si>
  <si>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</si>
  <si>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</si>
  <si>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</si>
  <si>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</si>
  <si>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</si>
  <si>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</si>
  <si>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</si>
  <si>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</si>
  <si>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</si>
  <si>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</si>
  <si>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</si>
  <si>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</si>
  <si>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</si>
  <si>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</si>
  <si>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</si>
  <si>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</si>
  <si>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</si>
  <si>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</si>
  <si>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</si>
  <si>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</si>
  <si>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</si>
  <si>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</si>
  <si>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</si>
  <si>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</si>
  <si>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</si>
  <si>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</si>
  <si>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</si>
  <si>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</si>
  <si>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</si>
  <si>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</si>
  <si>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</si>
  <si>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</si>
  <si>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</si>
  <si>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</si>
  <si>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</si>
  <si>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</si>
  <si>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</si>
  <si>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</si>
  <si>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</si>
  <si>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</si>
  <si>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</si>
  <si>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</si>
  <si>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</si>
  <si>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</si>
  <si>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</si>
  <si>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</si>
  <si>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</si>
  <si>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</si>
  <si>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</si>
  <si>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</si>
  <si>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</si>
  <si>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</si>
  <si>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</si>
  <si>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</si>
  <si>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</si>
  <si>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</si>
  <si>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</si>
  <si>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</si>
  <si>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</si>
  <si>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</si>
  <si>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</si>
  <si>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</si>
  <si>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</si>
  <si>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</si>
  <si>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</si>
  <si>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</si>
  <si>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</si>
  <si>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</si>
  <si>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</si>
  <si>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</si>
  <si>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</si>
  <si>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</si>
  <si>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</si>
  <si>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</si>
  <si>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</si>
  <si>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</si>
  <si>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</si>
  <si>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</si>
  <si>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</si>
  <si>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</si>
  <si>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</si>
  <si>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</si>
  <si>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</si>
  <si>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</si>
  <si>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</si>
  <si>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</si>
  <si>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</si>
  <si>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</si>
  <si>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</si>
  <si>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</si>
  <si>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</si>
  <si>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</si>
  <si>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</si>
  <si>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</si>
  <si>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</si>
  <si>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</si>
  <si>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</si>
  <si>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</si>
  <si>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</si>
  <si>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</si>
  <si>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</si>
  <si>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</si>
  <si>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</si>
  <si>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</si>
  <si>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</si>
  <si>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</si>
  <si>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</si>
  <si>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</si>
  <si>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</si>
  <si>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</si>
  <si>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</si>
  <si>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</si>
  <si>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</si>
  <si>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</si>
  <si>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</si>
  <si>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</si>
  <si>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</si>
  <si>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</si>
  <si>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</si>
  <si>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</si>
  <si>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</si>
  <si>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</si>
  <si>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</si>
  <si>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</si>
  <si>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</si>
  <si>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</si>
  <si>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</si>
  <si>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</si>
  <si>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</si>
  <si>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</si>
  <si>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</si>
  <si>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</si>
  <si>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</si>
  <si>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</si>
  <si>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</si>
  <si>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</si>
  <si>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</si>
  <si>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</si>
  <si>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</si>
  <si>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</si>
  <si>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</si>
  <si>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</si>
  <si>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</si>
  <si>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</si>
  <si>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</si>
  <si>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</si>
  <si>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</si>
  <si>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</si>
  <si>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</si>
  <si>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</si>
  <si>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</si>
  <si>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</si>
  <si>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</si>
  <si>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</si>
  <si>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</si>
  <si>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</si>
  <si>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</si>
  <si>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</si>
  <si>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</si>
  <si>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</si>
  <si>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</si>
  <si>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</si>
  <si>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</si>
  <si>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</si>
  <si>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</si>
  <si>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</si>
  <si>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</si>
  <si>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</si>
  <si>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</si>
  <si>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</si>
  <si>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</si>
  <si>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</si>
  <si>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</si>
  <si>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</si>
  <si>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</si>
  <si>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</si>
  <si>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</si>
  <si>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</si>
  <si>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</si>
  <si>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</si>
  <si>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</si>
  <si>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</si>
  <si>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</si>
  <si>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</si>
  <si>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</si>
  <si>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</si>
  <si>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</si>
  <si>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</si>
  <si>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</si>
  <si>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</si>
  <si>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</si>
  <si>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</si>
  <si>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</si>
  <si>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</si>
  <si>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</si>
  <si>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</si>
  <si>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</si>
  <si>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</si>
  <si>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</si>
  <si>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</si>
  <si>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</si>
  <si>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</si>
  <si>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</si>
  <si>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</si>
  <si>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</si>
  <si>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</si>
  <si>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</si>
  <si>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</si>
  <si>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</si>
  <si>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</si>
  <si>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</si>
  <si>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</si>
  <si>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</si>
  <si>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</si>
  <si>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</si>
  <si>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</si>
  <si>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</si>
  <si>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</si>
  <si>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</si>
  <si>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</si>
  <si>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</si>
  <si>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</si>
  <si>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</si>
  <si>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</si>
  <si>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</si>
  <si>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</si>
  <si>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</si>
  <si>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</si>
  <si>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</si>
  <si>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</si>
  <si>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</si>
  <si>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</si>
  <si>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</si>
  <si>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</si>
  <si>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</si>
  <si>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</si>
  <si>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</si>
  <si>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</si>
  <si>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</si>
  <si>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</si>
  <si>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</si>
  <si>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</si>
  <si>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</si>
  <si>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</si>
  <si>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</si>
  <si>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</si>
  <si>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</si>
  <si>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</si>
  <si>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</si>
  <si>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</si>
  <si>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</si>
  <si>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</si>
  <si>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</si>
  <si>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</si>
  <si>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</si>
  <si>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</si>
  <si>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</si>
  <si>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</si>
  <si>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</si>
  <si>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</si>
  <si>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</si>
  <si>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</si>
  <si>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</si>
  <si>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</si>
  <si>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</si>
  <si>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</si>
  <si>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</si>
  <si>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</si>
  <si>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</si>
  <si>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</si>
  <si>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</si>
  <si>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</si>
  <si>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</si>
  <si>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</si>
  <si>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</si>
  <si>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</si>
  <si>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</si>
  <si>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</si>
  <si>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</si>
  <si>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</si>
  <si>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</si>
  <si>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</si>
  <si>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</si>
  <si>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</si>
  <si>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</si>
  <si>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</si>
  <si>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</si>
  <si>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</si>
  <si>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</si>
  <si>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</si>
  <si>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</si>
  <si>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</si>
  <si>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</si>
  <si>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</si>
  <si>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</si>
  <si>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</si>
  <si>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</si>
  <si>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</si>
  <si>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</si>
  <si>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</si>
  <si>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</si>
  <si>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</si>
  <si>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</si>
  <si>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</si>
  <si>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</si>
  <si>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</si>
  <si>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</si>
  <si>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</si>
  <si>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</si>
  <si>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</si>
  <si>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</si>
  <si>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</si>
  <si>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</si>
  <si>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</si>
  <si>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</si>
  <si>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</si>
  <si>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</si>
  <si>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</si>
  <si>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</si>
  <si>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</si>
  <si>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</si>
  <si>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</si>
  <si>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</si>
  <si>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</si>
  <si>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</si>
  <si>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</si>
  <si>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</si>
  <si>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</si>
  <si>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</si>
  <si>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</si>
  <si>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</si>
  <si>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</si>
  <si>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</si>
  <si>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</si>
  <si>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</si>
  <si>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</si>
  <si>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</si>
  <si>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</si>
  <si>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</si>
  <si>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</si>
  <si>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</si>
  <si>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</si>
  <si>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</si>
  <si>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</si>
  <si>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</si>
  <si>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</si>
  <si>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</si>
  <si>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</si>
  <si>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</si>
  <si>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</si>
  <si>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</si>
  <si>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</si>
  <si>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</si>
  <si>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</si>
  <si>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</si>
  <si>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</si>
  <si>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</si>
  <si>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</si>
  <si>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</si>
  <si>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</si>
  <si>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</si>
  <si>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</si>
  <si>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</si>
  <si>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</si>
  <si>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</si>
  <si>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</si>
  <si>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</si>
  <si>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</si>
  <si>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</si>
  <si>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</si>
  <si>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</si>
  <si>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</si>
  <si>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</si>
  <si>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</si>
  <si>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</si>
  <si>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</si>
  <si>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</si>
  <si>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</si>
  <si>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</si>
  <si>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</si>
  <si>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</si>
  <si>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</si>
  <si>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</si>
  <si>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</si>
  <si>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</si>
  <si>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</si>
  <si>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</si>
  <si>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</si>
  <si>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</si>
  <si>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</si>
  <si>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</si>
  <si>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</si>
  <si>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</si>
  <si>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</si>
  <si>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</si>
  <si>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</si>
  <si>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</si>
  <si>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</si>
  <si>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</si>
  <si>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</si>
  <si>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</si>
  <si>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</si>
  <si>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</si>
  <si>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</si>
  <si>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</si>
  <si>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</si>
  <si>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</si>
  <si>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</si>
  <si>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</si>
  <si>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</si>
  <si>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</si>
  <si>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</si>
  <si>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</si>
  <si>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</si>
  <si>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</si>
  <si>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</si>
  <si>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</si>
  <si>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</si>
  <si>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</si>
  <si>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</si>
  <si>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</si>
  <si>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</si>
  <si>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</si>
  <si>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</si>
  <si>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</si>
  <si>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</si>
  <si>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</si>
  <si>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</si>
  <si>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</si>
  <si>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</si>
  <si>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</si>
  <si>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</si>
  <si>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</si>
  <si>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</si>
  <si>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</si>
  <si>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</si>
  <si>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</si>
  <si>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</si>
  <si>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</si>
  <si>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</si>
  <si>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</si>
  <si>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</si>
  <si>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</si>
  <si>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</si>
  <si>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</si>
  <si>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</si>
  <si>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</si>
  <si>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</si>
  <si>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</si>
  <si>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</si>
  <si>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</si>
  <si>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</si>
  <si>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</si>
  <si>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</si>
  <si>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</si>
  <si>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</si>
  <si>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</si>
  <si>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</si>
  <si>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</si>
  <si>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</si>
  <si>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</si>
  <si>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</si>
  <si>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</si>
  <si>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</si>
  <si>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</si>
  <si>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</si>
  <si>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</si>
  <si>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</si>
  <si>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</si>
  <si>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</si>
  <si>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</si>
  <si>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</si>
  <si>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</si>
  <si>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</si>
  <si>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</si>
  <si>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</si>
  <si>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</si>
  <si>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</si>
  <si>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</si>
  <si>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</si>
  <si>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</si>
  <si>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</si>
  <si>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</si>
  <si>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</si>
  <si>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</si>
  <si>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</si>
  <si>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</si>
  <si>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</si>
  <si>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</si>
  <si>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</si>
  <si>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</si>
  <si>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</si>
  <si>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</si>
  <si>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</si>
  <si>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</si>
  <si>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</si>
  <si>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</si>
  <si>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</si>
  <si>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</si>
  <si>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</si>
  <si>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</si>
  <si>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</si>
  <si>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</si>
  <si>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</si>
  <si>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</si>
  <si>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</si>
  <si>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</si>
  <si>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</si>
  <si>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</si>
  <si>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</si>
  <si>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</si>
  <si>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</si>
  <si>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</si>
  <si>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</si>
  <si>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</si>
  <si>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</si>
  <si>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</si>
  <si>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</si>
  <si>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</si>
  <si>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</si>
  <si>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</si>
  <si>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</si>
  <si>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</si>
  <si>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</si>
  <si>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</si>
  <si>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</si>
  <si>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</si>
  <si>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</si>
  <si>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</si>
  <si>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</si>
  <si>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</si>
  <si>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</si>
  <si>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</si>
  <si>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</si>
  <si>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</si>
  <si>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</si>
  <si>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</si>
  <si>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</si>
  <si>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</si>
  <si>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</si>
  <si>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</si>
  <si>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</si>
  <si>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</si>
  <si>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</si>
  <si>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</si>
  <si>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</si>
  <si>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</si>
  <si>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</si>
  <si>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</si>
  <si>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</si>
  <si>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</si>
  <si>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</si>
  <si>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</si>
  <si>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</si>
  <si>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</si>
  <si>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</si>
  <si>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</si>
  <si>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</si>
  <si>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</si>
  <si>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</si>
  <si>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</si>
  <si>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</si>
  <si>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</si>
  <si>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</si>
  <si>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</si>
  <si>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</si>
  <si>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</si>
  <si>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</si>
  <si>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</si>
  <si>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</si>
  <si>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</si>
  <si>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</si>
  <si>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</si>
  <si>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</si>
  <si>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</si>
  <si>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</si>
  <si>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</si>
  <si>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</si>
  <si>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</si>
  <si>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</si>
  <si>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</si>
  <si>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</si>
  <si>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</si>
  <si>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</si>
  <si>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</si>
  <si>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</si>
  <si>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</si>
  <si>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</si>
  <si>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</si>
  <si>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</si>
  <si>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</si>
  <si>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</si>
  <si>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</si>
  <si>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</si>
  <si>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</si>
  <si>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</si>
  <si>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</si>
  <si>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</si>
  <si>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</si>
  <si>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</si>
  <si>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</si>
  <si>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</si>
  <si>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</si>
  <si>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</si>
  <si>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</si>
  <si>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</si>
  <si>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</si>
  <si>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</si>
  <si>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</si>
  <si>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</si>
  <si>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</si>
  <si>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</si>
  <si>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</si>
  <si>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</si>
  <si>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</si>
  <si>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</si>
  <si>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</si>
  <si>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</si>
  <si>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</si>
  <si>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</si>
  <si>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</si>
  <si>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</si>
  <si>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</si>
  <si>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</si>
  <si>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</si>
  <si>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</si>
  <si>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</si>
  <si>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</si>
  <si>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</si>
  <si>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</si>
  <si>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</si>
  <si>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</si>
  <si>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</si>
  <si>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</si>
  <si>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</si>
  <si>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</si>
  <si>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</si>
  <si>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</si>
  <si>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</si>
  <si>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</si>
  <si>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</si>
  <si>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</si>
  <si>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</si>
  <si>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</si>
  <si>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</si>
  <si>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</si>
  <si>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</si>
  <si>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</si>
  <si>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</si>
  <si>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</si>
  <si>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</si>
  <si>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</si>
  <si>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</si>
  <si>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</si>
  <si>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</si>
  <si>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</si>
  <si>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</si>
  <si>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</si>
  <si>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</si>
  <si>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</si>
  <si>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</si>
  <si>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</si>
  <si>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</si>
  <si>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</si>
  <si>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</si>
  <si>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</si>
  <si>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</si>
  <si>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</si>
  <si>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</si>
  <si>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</si>
  <si>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</si>
  <si>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</si>
  <si>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</si>
  <si>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</si>
  <si>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</si>
  <si>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</si>
  <si>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</si>
  <si>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</si>
  <si>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</si>
  <si>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</si>
  <si>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</si>
  <si>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</si>
  <si>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</si>
  <si>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</si>
  <si>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</si>
  <si>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</si>
  <si>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</si>
  <si>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</si>
  <si>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</si>
  <si>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</si>
  <si>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</si>
  <si>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</si>
  <si>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</si>
  <si>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</si>
  <si>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</si>
  <si>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</si>
  <si>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</si>
  <si>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</si>
  <si>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</si>
  <si>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</si>
  <si>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</si>
  <si>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</si>
  <si>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</si>
  <si>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</si>
  <si>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</si>
  <si>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</si>
  <si>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</si>
  <si>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</si>
  <si>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</si>
  <si>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</si>
  <si>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</si>
  <si>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</si>
  <si>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</si>
  <si>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</si>
  <si>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</si>
  <si>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</si>
  <si>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</si>
  <si>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</si>
  <si>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</si>
  <si>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</si>
  <si>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</si>
  <si>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</si>
  <si>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</si>
  <si>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</si>
  <si>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</si>
  <si>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</si>
  <si>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</si>
  <si>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</si>
  <si>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</si>
  <si>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</si>
  <si>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</si>
  <si>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</si>
  <si>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</si>
  <si>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</si>
  <si>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</si>
  <si>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</si>
  <si>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</si>
  <si>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</si>
  <si>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</si>
  <si>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</si>
  <si>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</si>
  <si>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</si>
  <si>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</si>
  <si>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</si>
  <si>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</si>
  <si>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</si>
  <si>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</si>
  <si>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</si>
  <si>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</si>
  <si>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</si>
  <si>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</si>
  <si>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</si>
  <si>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</si>
  <si>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</si>
  <si>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</si>
  <si>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</si>
  <si>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</si>
  <si>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</si>
  <si>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</si>
  <si>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</si>
  <si>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</si>
  <si>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</si>
  <si>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</si>
  <si>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</si>
  <si>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</si>
  <si>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</si>
  <si>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</si>
  <si>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</si>
  <si>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</si>
  <si>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</si>
  <si>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</si>
  <si>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</si>
  <si>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</si>
  <si>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</si>
  <si>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</si>
  <si>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</si>
  <si>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</si>
  <si>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</si>
  <si>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</si>
  <si>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</si>
  <si>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</si>
  <si>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</si>
  <si>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</si>
  <si>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</si>
  <si>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</si>
  <si>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</si>
  <si>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</si>
  <si>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</si>
  <si>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</si>
  <si>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</si>
  <si>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</si>
  <si>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</si>
  <si>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</si>
  <si>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</si>
  <si>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</si>
  <si>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</si>
  <si>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</si>
  <si>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</si>
  <si>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</si>
  <si>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</si>
  <si>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</si>
  <si>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</si>
  <si>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</si>
  <si>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</si>
  <si>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</si>
  <si>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</si>
  <si>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</si>
  <si>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</si>
  <si>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</si>
  <si>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</si>
  <si>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</si>
  <si>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</si>
  <si>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</si>
  <si>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</si>
  <si>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</si>
  <si>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</si>
  <si>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</si>
  <si>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</si>
  <si>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</si>
  <si>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</si>
  <si>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</si>
  <si>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</si>
  <si>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</si>
  <si>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</si>
  <si>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</si>
  <si>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</si>
  <si>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</si>
  <si>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</si>
  <si>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</si>
  <si>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</si>
  <si>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</si>
  <si>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</si>
  <si>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</si>
  <si>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</si>
  <si>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</si>
  <si>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</si>
  <si>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</si>
  <si>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</si>
  <si>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</si>
  <si>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</si>
  <si>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</si>
  <si>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</si>
  <si>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</si>
  <si>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</si>
  <si>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</si>
  <si>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</si>
  <si>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</si>
  <si>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</si>
  <si>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</si>
  <si>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</si>
  <si>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</si>
  <si>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</si>
  <si>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</si>
  <si>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</si>
  <si>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</si>
  <si>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</si>
  <si>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</si>
  <si>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</si>
  <si>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</si>
  <si>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</si>
  <si>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</si>
  <si>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</si>
  <si>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</si>
  <si>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</si>
  <si>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</si>
  <si>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</si>
  <si>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</si>
  <si>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</si>
  <si>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</si>
  <si>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</si>
  <si>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</si>
  <si>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</si>
  <si>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</si>
  <si>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</si>
  <si>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</si>
  <si>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</si>
  <si>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</si>
  <si>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</si>
  <si>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</si>
  <si>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</si>
  <si>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</si>
  <si>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</si>
  <si>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</si>
  <si>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</si>
  <si>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</si>
  <si>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</si>
  <si>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</si>
  <si>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</si>
  <si>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</si>
  <si>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</si>
  <si>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</si>
  <si>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</si>
  <si>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</si>
  <si>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</si>
  <si>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</si>
  <si>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</si>
  <si>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</si>
  <si>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</si>
  <si>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</si>
  <si>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</si>
  <si>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</si>
  <si>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</si>
  <si>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</si>
  <si>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</si>
  <si>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</si>
  <si>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</si>
  <si>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</si>
  <si>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</si>
  <si>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</si>
  <si>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</si>
  <si>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</si>
  <si>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</si>
  <si>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</si>
  <si>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</si>
  <si>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</si>
  <si>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</si>
  <si>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</si>
  <si>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</si>
  <si>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</si>
  <si>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</si>
  <si>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</si>
  <si>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</si>
  <si>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</si>
  <si>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</si>
  <si>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</si>
  <si>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</si>
  <si>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</si>
  <si>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</si>
  <si>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</si>
  <si>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</si>
  <si>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</si>
  <si>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</si>
  <si>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</si>
  <si>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</si>
  <si>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</si>
  <si>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</si>
  <si>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</si>
  <si>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</si>
  <si>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</si>
  <si>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</si>
  <si>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</si>
  <si>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</si>
  <si>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</si>
  <si>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</si>
  <si>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</si>
  <si>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</si>
  <si>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</si>
  <si>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</si>
  <si>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</si>
  <si>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</si>
  <si>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</si>
  <si>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</si>
  <si>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</si>
  <si>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</si>
  <si>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</si>
  <si>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</si>
  <si>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</si>
  <si>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</si>
  <si>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</si>
  <si>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</si>
  <si>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</si>
  <si>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</si>
  <si>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</si>
  <si>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</si>
  <si>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</si>
  <si>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</si>
  <si>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</si>
  <si>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</si>
  <si>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</si>
  <si>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</si>
  <si>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</si>
  <si>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</si>
  <si>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</si>
  <si>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</si>
  <si>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</si>
  <si>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</si>
  <si>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</si>
  <si>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</si>
  <si>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</si>
  <si>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</si>
  <si>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</si>
  <si>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</si>
  <si>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</si>
  <si>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</si>
  <si>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</si>
  <si>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</si>
  <si>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</si>
  <si>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</si>
  <si>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</si>
  <si>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</si>
  <si>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</si>
  <si>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</si>
  <si>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</si>
  <si>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</si>
  <si>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</si>
  <si>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</si>
  <si>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</si>
  <si>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</si>
  <si>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</si>
  <si>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</si>
  <si>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</si>
  <si>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</si>
  <si>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</si>
  <si>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</si>
  <si>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</si>
  <si>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</si>
  <si>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</si>
  <si>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</si>
  <si>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</si>
  <si>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</si>
  <si>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</si>
  <si>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</si>
  <si>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</si>
  <si>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</si>
  <si>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</si>
  <si>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</si>
  <si>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</si>
  <si>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</si>
  <si>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</si>
  <si>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</si>
  <si>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</si>
  <si>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</si>
  <si>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</si>
  <si>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</si>
  <si>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</si>
  <si>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</si>
  <si>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</si>
  <si>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</si>
  <si>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</si>
  <si>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</si>
  <si>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</si>
  <si>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</si>
  <si>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</si>
  <si>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</si>
  <si>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</si>
  <si>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</si>
  <si>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</si>
  <si>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</si>
  <si>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</si>
  <si>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</si>
  <si>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</si>
  <si>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</si>
  <si>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</si>
  <si>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</si>
  <si>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</si>
  <si>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</si>
  <si>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</si>
  <si>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</si>
  <si>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</si>
  <si>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</si>
  <si>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</si>
  <si>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</si>
  <si>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</si>
  <si>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</si>
  <si>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</si>
  <si>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</si>
  <si>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</si>
  <si>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</si>
  <si>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</si>
  <si>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</si>
  <si>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</si>
  <si>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</si>
  <si>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</si>
  <si>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</si>
  <si>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</si>
  <si>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</si>
  <si>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</si>
  <si>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</si>
  <si>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</si>
  <si>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</si>
  <si>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</si>
  <si>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</si>
  <si>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</si>
  <si>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</si>
  <si>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</si>
  <si>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</si>
  <si>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</si>
  <si>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</si>
  <si>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</si>
  <si>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</si>
  <si>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</si>
  <si>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</si>
  <si>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</si>
  <si>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</si>
  <si>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</si>
  <si>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</si>
  <si>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</si>
  <si>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</si>
  <si>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</si>
  <si>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</si>
  <si>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</si>
  <si>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</si>
  <si>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</si>
  <si>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</si>
  <si>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</si>
  <si>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</si>
  <si>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</si>
  <si>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</si>
  <si>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</si>
  <si>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</si>
  <si>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</si>
  <si>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</si>
  <si>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</si>
  <si>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</si>
  <si>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</si>
  <si>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</si>
  <si>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</si>
  <si>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</si>
  <si>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</si>
  <si>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</si>
  <si>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</si>
  <si>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</si>
  <si>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</si>
  <si>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</si>
  <si>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</si>
  <si>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</si>
  <si>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</si>
  <si>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</si>
  <si>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</si>
  <si>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</si>
  <si>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</si>
  <si>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</si>
  <si>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</si>
  <si>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</si>
  <si>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</si>
  <si>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</si>
  <si>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</si>
  <si>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</si>
  <si>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</si>
  <si>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</si>
  <si>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</si>
  <si>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</si>
  <si>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</si>
  <si>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</si>
  <si>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</si>
  <si>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</si>
  <si>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</si>
  <si>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</si>
  <si>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</si>
  <si>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</si>
  <si>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</si>
  <si>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</si>
  <si>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</si>
  <si>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</si>
  <si>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</si>
  <si>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</si>
  <si>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</si>
  <si>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</si>
  <si>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</si>
  <si>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</si>
  <si>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</si>
  <si>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</si>
  <si>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</si>
  <si>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</si>
  <si>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</si>
  <si>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</si>
  <si>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</si>
  <si>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</si>
  <si>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</si>
  <si>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</si>
  <si>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</si>
  <si>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</si>
  <si>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</si>
  <si>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</si>
  <si>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</si>
  <si>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</si>
  <si>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</si>
  <si>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</si>
  <si>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</si>
  <si>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</si>
  <si>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</si>
  <si>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</si>
  <si>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</si>
  <si>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</si>
  <si>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</si>
  <si>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</si>
  <si>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</si>
  <si>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</si>
  <si>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</si>
  <si>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</si>
  <si>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</si>
  <si>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</si>
  <si>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</si>
  <si>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</si>
  <si>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</si>
  <si>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</si>
  <si>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</si>
  <si>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</si>
  <si>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</si>
  <si>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</si>
  <si>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</si>
  <si>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</si>
  <si>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</si>
  <si>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</si>
  <si>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</si>
  <si>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</si>
  <si>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</si>
  <si>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</si>
  <si>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</si>
  <si>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</si>
  <si>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</si>
  <si>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</si>
  <si>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</si>
  <si>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</si>
  <si>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</si>
  <si>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</si>
  <si>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</si>
  <si>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</si>
  <si>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</si>
  <si>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</si>
  <si>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</si>
  <si>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</si>
  <si>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</si>
  <si>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</si>
  <si>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</si>
  <si>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</si>
  <si>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</si>
  <si>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</si>
  <si>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</si>
  <si>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</si>
  <si>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</si>
  <si>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</si>
  <si>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</si>
  <si>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</si>
  <si>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</si>
  <si>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</si>
  <si>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</si>
  <si>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</si>
  <si>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</si>
  <si>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</si>
  <si>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</si>
  <si>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</si>
  <si>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</si>
  <si>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</si>
  <si>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</si>
  <si>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</si>
  <si>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</si>
  <si>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</si>
  <si>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</si>
  <si>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</si>
  <si>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</si>
  <si>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</si>
  <si>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</si>
  <si>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</si>
  <si>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</si>
  <si>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</si>
  <si>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</si>
  <si>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</si>
  <si>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</si>
  <si>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</si>
  <si>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</si>
  <si>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</si>
  <si>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</si>
  <si>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</si>
  <si>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</si>
  <si>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</si>
  <si>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</si>
  <si>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</si>
  <si>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</si>
  <si>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</si>
  <si>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</si>
  <si>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</si>
  <si>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</si>
  <si>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</si>
  <si>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</si>
  <si>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</si>
  <si>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</si>
  <si>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</si>
  <si>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</si>
  <si>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</si>
  <si>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</si>
  <si>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</si>
  <si>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</si>
  <si>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</si>
  <si>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</si>
  <si>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</si>
  <si>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</si>
  <si>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</si>
  <si>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</si>
  <si>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</si>
  <si>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</si>
  <si>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</si>
  <si>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</si>
  <si>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</si>
  <si>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</si>
  <si>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</si>
  <si>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</si>
  <si>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</si>
  <si>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</si>
  <si>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</si>
  <si>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</si>
  <si>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</si>
  <si>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</si>
  <si>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</si>
  <si>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</si>
  <si>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</si>
  <si>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</si>
  <si>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</si>
  <si>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</si>
  <si>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</si>
  <si>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</si>
  <si>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</si>
  <si>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</si>
  <si>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</si>
  <si>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</si>
  <si>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</si>
  <si>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</si>
  <si>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</si>
  <si>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</si>
  <si>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</si>
  <si>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</si>
  <si>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</si>
  <si>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</si>
  <si>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</si>
  <si>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</si>
  <si>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</si>
  <si>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</si>
  <si>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</si>
  <si>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</si>
  <si>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</si>
  <si>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</si>
  <si>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</si>
  <si>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</si>
  <si>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</si>
  <si>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</si>
  <si>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</si>
  <si>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</si>
  <si>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</si>
  <si>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</si>
  <si>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</si>
  <si>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</si>
  <si>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</si>
  <si>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</si>
  <si>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</si>
  <si>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</si>
  <si>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</si>
  <si>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</si>
  <si>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</si>
  <si>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</si>
  <si>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</si>
  <si>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</si>
  <si>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</si>
  <si>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</si>
  <si>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</si>
  <si>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</si>
  <si>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</si>
  <si>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</si>
  <si>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</si>
  <si>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</si>
  <si>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</si>
  <si>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</si>
  <si>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</si>
  <si>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</si>
  <si>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</si>
  <si>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</si>
  <si>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</si>
  <si>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</si>
  <si>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</si>
  <si>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</si>
  <si>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</si>
  <si>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</si>
  <si>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</si>
  <si>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</si>
  <si>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</si>
  <si>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</si>
  <si>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</si>
  <si>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</si>
  <si>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</si>
  <si>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</si>
  <si>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</si>
  <si>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</si>
  <si>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</si>
  <si>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</si>
  <si>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</si>
  <si>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</si>
  <si>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</si>
  <si>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</si>
  <si>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</si>
  <si>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</si>
  <si>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</si>
  <si>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</si>
  <si>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</si>
  <si>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</si>
  <si>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</si>
  <si>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</si>
  <si>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</si>
  <si>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</si>
  <si>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</si>
  <si>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</si>
  <si>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</si>
  <si>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</si>
  <si>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</si>
  <si>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</si>
  <si>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</si>
  <si>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</si>
  <si>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</si>
  <si>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</si>
  <si>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</si>
  <si>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</si>
  <si>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</si>
  <si>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</si>
  <si>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</si>
  <si>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</si>
  <si>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</si>
  <si>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</si>
  <si>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</si>
  <si>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</si>
  <si>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</si>
  <si>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</si>
  <si>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</si>
  <si>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</si>
  <si>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</si>
  <si>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</si>
  <si>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</si>
  <si>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</si>
  <si>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</si>
  <si>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</si>
  <si>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</si>
  <si>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</si>
  <si>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</si>
  <si>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</si>
  <si>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</si>
  <si>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</si>
  <si>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</si>
  <si>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</si>
  <si>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</si>
  <si>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</si>
  <si>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</si>
  <si>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</si>
  <si>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</si>
  <si>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</si>
  <si>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</si>
  <si>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</si>
  <si>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</si>
  <si>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</si>
  <si>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</si>
  <si>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</si>
  <si>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</si>
  <si>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</si>
  <si>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</si>
  <si>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</si>
  <si>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</si>
  <si>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</si>
  <si>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</si>
  <si>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</si>
  <si>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</si>
  <si>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</si>
  <si>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</si>
  <si>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</si>
  <si>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</si>
  <si>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</si>
  <si>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</si>
  <si>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</si>
  <si>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</si>
  <si>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</si>
  <si>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</si>
  <si>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</si>
  <si>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</si>
  <si>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</si>
  <si>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</si>
  <si>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</si>
  <si>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</si>
  <si>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</si>
  <si>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</si>
  <si>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</si>
  <si>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</si>
  <si>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</si>
  <si>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</si>
  <si>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</si>
  <si>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</si>
  <si>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</si>
  <si>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</si>
  <si>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</si>
  <si>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</si>
  <si>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</si>
  <si>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</si>
  <si>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</si>
  <si>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</si>
  <si>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</si>
  <si>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</si>
  <si>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</si>
  <si>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</si>
  <si>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</si>
  <si>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</si>
  <si>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</si>
  <si>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</si>
  <si>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</si>
  <si>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</si>
  <si>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</si>
  <si>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</si>
  <si>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</si>
  <si>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</si>
  <si>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</si>
  <si>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</si>
  <si>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</si>
  <si>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</si>
  <si>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</si>
  <si>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</si>
  <si>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</si>
  <si>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</si>
  <si>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</si>
  <si>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</si>
  <si>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</si>
  <si>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</si>
  <si>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</si>
  <si>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</si>
  <si>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</si>
  <si>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</si>
  <si>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</si>
  <si>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</si>
  <si>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</si>
  <si>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</si>
  <si>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</si>
  <si>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</si>
  <si>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</si>
  <si>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</si>
  <si>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</si>
  <si>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</si>
  <si>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</si>
  <si>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</si>
  <si>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</si>
  <si>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</si>
  <si>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</si>
  <si>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</si>
  <si>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</si>
  <si>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</si>
  <si>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</si>
  <si>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</si>
  <si>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</si>
  <si>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</si>
  <si>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</si>
  <si>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</si>
  <si>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</si>
  <si>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</si>
  <si>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</si>
  <si>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</si>
  <si>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</si>
  <si>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</si>
  <si>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</si>
  <si>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</si>
  <si>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</si>
  <si>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</si>
  <si>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</si>
  <si>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</si>
  <si>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</si>
  <si>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</si>
  <si>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</si>
  <si>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</si>
  <si>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</si>
  <si>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</si>
  <si>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</si>
  <si>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</si>
  <si>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</si>
  <si>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</si>
  <si>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</si>
  <si>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</si>
  <si>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</si>
  <si>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</si>
  <si>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</si>
  <si>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</si>
  <si>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</si>
  <si>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</si>
  <si>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</si>
  <si>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</si>
  <si>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</si>
  <si>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</si>
  <si>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</si>
  <si>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</si>
  <si>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</si>
  <si>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</si>
  <si>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</si>
  <si>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</si>
  <si>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</si>
  <si>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</si>
  <si>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</si>
  <si>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</si>
  <si>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</si>
  <si>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</si>
  <si>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</si>
  <si>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</si>
  <si>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</si>
  <si>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</si>
  <si>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</si>
  <si>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</si>
  <si>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</si>
  <si>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</si>
  <si>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</si>
  <si>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</si>
  <si>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</si>
  <si>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</si>
  <si>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</si>
  <si>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</si>
  <si>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</si>
  <si>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</si>
  <si>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</si>
  <si>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</si>
  <si>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</si>
  <si>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</si>
  <si>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</si>
  <si>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</si>
  <si>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</si>
  <si>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</si>
  <si>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</si>
  <si>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</si>
  <si>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</si>
  <si>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</si>
  <si>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</si>
  <si>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</si>
  <si>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</si>
  <si>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</si>
  <si>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</si>
  <si>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</si>
  <si>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</si>
  <si>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</si>
  <si>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</si>
  <si>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</si>
  <si>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</si>
  <si>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</si>
  <si>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</si>
  <si>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</si>
  <si>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</si>
  <si>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</si>
  <si>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</si>
  <si>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</si>
  <si>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</si>
  <si>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</si>
  <si>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</si>
  <si>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</si>
  <si>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</si>
  <si>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</si>
  <si>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</si>
  <si>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</si>
  <si>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</si>
  <si>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</si>
  <si>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</si>
  <si>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</si>
  <si>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</si>
  <si>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</si>
  <si>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</si>
  <si>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</si>
  <si>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</si>
  <si>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</si>
  <si>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</si>
  <si>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</si>
  <si>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</si>
  <si>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</si>
  <si>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</si>
  <si>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</si>
  <si>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</si>
  <si>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</si>
  <si>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</si>
  <si>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</si>
  <si>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</si>
  <si>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</si>
  <si>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</si>
  <si>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</si>
  <si>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</si>
  <si>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</si>
  <si>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</si>
  <si>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</si>
  <si>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</si>
  <si>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</si>
  <si>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</si>
  <si>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</si>
  <si>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</si>
  <si>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</si>
  <si>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</si>
  <si>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</si>
  <si>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</si>
  <si>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</si>
  <si>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</si>
  <si>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</si>
  <si>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</si>
  <si>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</si>
  <si>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</si>
  <si>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</si>
  <si>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</si>
  <si>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</si>
  <si>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</si>
  <si>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</si>
  <si>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</si>
  <si>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</si>
  <si>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</si>
  <si>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</si>
  <si>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</si>
  <si>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</si>
  <si>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</si>
  <si>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</si>
  <si>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</si>
  <si>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</si>
  <si>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</si>
  <si>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</si>
  <si>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</si>
  <si>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</si>
  <si>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</si>
  <si>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</si>
  <si>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</si>
  <si>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</si>
  <si>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</si>
  <si>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</si>
  <si>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</si>
  <si>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</si>
  <si>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</si>
  <si>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</si>
  <si>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</si>
  <si>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</si>
  <si>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</si>
  <si>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</si>
  <si>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</si>
  <si>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</si>
  <si>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</si>
  <si>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</si>
  <si>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</si>
  <si>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</si>
  <si>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</si>
  <si>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</si>
  <si>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</si>
  <si>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</si>
  <si>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</si>
  <si>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</si>
  <si>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</si>
  <si>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</si>
  <si>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</si>
  <si>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</si>
  <si>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</si>
  <si>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</si>
  <si>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</si>
  <si>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</si>
  <si>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</si>
  <si>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</si>
  <si>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</si>
  <si>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</si>
  <si>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</si>
  <si>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</si>
  <si>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</si>
  <si>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</si>
  <si>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</si>
  <si>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</si>
  <si>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</si>
  <si>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</si>
  <si>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</si>
  <si>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</si>
  <si>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</si>
  <si>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</si>
  <si>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</si>
  <si>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</si>
  <si>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</si>
  <si>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</si>
  <si>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</si>
  <si>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</si>
  <si>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</si>
  <si>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</si>
  <si>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</si>
  <si>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</si>
  <si>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</si>
  <si>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</si>
  <si>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</si>
  <si>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</si>
  <si>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</si>
  <si>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</si>
  <si>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</si>
  <si>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</si>
  <si>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</si>
  <si>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</si>
  <si>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</si>
  <si>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</si>
  <si>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</si>
  <si>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</si>
  <si>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</si>
  <si>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</si>
  <si>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</si>
  <si>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</si>
  <si>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</si>
  <si>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</si>
  <si>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</si>
  <si>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</si>
  <si>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</si>
  <si>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</si>
  <si>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</si>
  <si>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</si>
  <si>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</si>
  <si>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</si>
  <si>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</si>
  <si>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</si>
  <si>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</si>
  <si>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</si>
  <si>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</si>
  <si>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</si>
  <si>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</si>
  <si>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</si>
  <si>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</si>
  <si>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</si>
  <si>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</si>
  <si>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</si>
  <si>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</si>
  <si>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</si>
  <si>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</si>
  <si>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</si>
  <si>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</si>
  <si>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</si>
  <si>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</si>
  <si>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</si>
  <si>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</si>
  <si>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</si>
  <si>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</si>
  <si>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</si>
  <si>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</si>
  <si>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</si>
  <si>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</si>
  <si>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</si>
  <si>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</si>
  <si>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</si>
  <si>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</si>
  <si>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</si>
  <si>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</si>
  <si>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</si>
  <si>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</si>
  <si>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</si>
  <si>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</si>
  <si>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</si>
  <si>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</si>
  <si>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</si>
  <si>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</si>
  <si>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</si>
  <si>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</si>
  <si>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</si>
  <si>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</si>
  <si>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</si>
  <si>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</si>
  <si>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</si>
  <si>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</si>
  <si>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</si>
  <si>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</si>
  <si>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</si>
  <si>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</si>
  <si>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</si>
  <si>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</si>
  <si>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</si>
  <si>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</si>
  <si>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</si>
  <si>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</si>
  <si>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</si>
  <si>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</si>
  <si>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</si>
  <si>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</si>
  <si>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</si>
  <si>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</si>
  <si>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</si>
  <si>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</si>
  <si>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</si>
  <si>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</si>
  <si>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</si>
  <si>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</si>
  <si>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</si>
  <si>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</si>
  <si>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</si>
  <si>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</si>
  <si>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</si>
  <si>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</si>
  <si>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</si>
  <si>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</si>
  <si>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</si>
  <si>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</si>
  <si>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</si>
  <si>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</si>
  <si>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</si>
  <si>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</si>
  <si>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</si>
  <si>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</si>
  <si>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</si>
  <si>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</si>
  <si>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</si>
  <si>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</si>
  <si>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</si>
  <si>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</si>
  <si>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</si>
  <si>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</si>
  <si>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</si>
  <si>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</si>
  <si>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</si>
  <si>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</si>
  <si>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</si>
  <si>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</si>
  <si>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</si>
  <si>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</si>
  <si>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</si>
  <si>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</si>
  <si>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</si>
  <si>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</si>
  <si>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</si>
  <si>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</si>
  <si>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</si>
  <si>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</si>
  <si>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</si>
  <si>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</si>
  <si>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</si>
  <si>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</si>
  <si>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</si>
  <si>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</si>
  <si>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</si>
  <si>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</si>
  <si>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</si>
  <si>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</si>
  <si>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</si>
  <si>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</si>
  <si>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</si>
  <si>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</si>
  <si>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</si>
  <si>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</si>
  <si>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</si>
  <si>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</si>
  <si>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</si>
  <si>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</si>
  <si>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</si>
  <si>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</si>
  <si>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</si>
  <si>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</si>
  <si>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</si>
  <si>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</si>
  <si>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</si>
  <si>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</si>
  <si>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</si>
  <si>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</si>
  <si>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</si>
  <si>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</si>
  <si>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</si>
  <si>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</si>
  <si>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</si>
  <si>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</si>
  <si>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</si>
  <si>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</si>
  <si>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</si>
  <si>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</si>
  <si>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</si>
  <si>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</si>
  <si>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</si>
  <si>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</si>
  <si>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</si>
  <si>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</si>
  <si>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</si>
  <si>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</si>
  <si>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</si>
  <si>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</si>
  <si>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</si>
  <si>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</si>
  <si>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</si>
  <si>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</si>
  <si>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</si>
  <si>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</si>
  <si>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</si>
  <si>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</si>
  <si>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</si>
  <si>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</si>
  <si>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</si>
  <si>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</si>
  <si>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</si>
  <si>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</si>
  <si>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</si>
  <si>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</si>
  <si>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</si>
  <si>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</si>
  <si>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</si>
  <si>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</si>
  <si>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</si>
  <si>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</si>
  <si>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</si>
  <si>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</si>
  <si>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</si>
  <si>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</si>
  <si>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</si>
  <si>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</si>
  <si>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</si>
  <si>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</si>
  <si>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</si>
  <si>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</si>
  <si>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</si>
  <si>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</si>
  <si>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</si>
  <si>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</si>
  <si>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</si>
  <si>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</si>
  <si>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</si>
  <si>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</si>
  <si>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</si>
  <si>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</si>
  <si>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</si>
  <si>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</si>
  <si>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</si>
  <si>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</si>
  <si>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</si>
  <si>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</si>
  <si>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</si>
  <si>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</si>
  <si>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</si>
  <si>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</si>
  <si>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</si>
  <si>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</si>
  <si>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</si>
  <si>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</si>
  <si>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</si>
  <si>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</si>
  <si>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</si>
  <si>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</si>
  <si>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</si>
  <si>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</si>
  <si>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</si>
  <si>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</si>
  <si>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</si>
  <si>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</si>
  <si>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</si>
  <si>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</si>
  <si>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</si>
  <si>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</si>
  <si>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</si>
  <si>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</si>
  <si>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</si>
  <si>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</si>
  <si>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</si>
  <si>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</si>
  <si>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</si>
  <si>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</si>
  <si>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</si>
  <si>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</si>
  <si>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</si>
  <si>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</si>
  <si>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</si>
  <si>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</si>
  <si>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</si>
  <si>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</si>
  <si>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</si>
  <si>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</si>
  <si>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</si>
  <si>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</si>
  <si>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</si>
  <si>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</si>
  <si>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</si>
  <si>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</si>
  <si>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</si>
  <si>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</si>
  <si>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</si>
  <si>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</si>
  <si>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</si>
  <si>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</si>
  <si>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</si>
  <si>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</si>
  <si>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</si>
  <si>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</si>
  <si>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</si>
  <si>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</si>
  <si>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</si>
  <si>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</si>
  <si>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</si>
  <si>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</si>
  <si>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</si>
  <si>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</si>
  <si>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</si>
  <si>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</si>
  <si>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</si>
  <si>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</si>
  <si>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</si>
  <si>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</si>
  <si>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</si>
  <si>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</si>
  <si>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</si>
  <si>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</si>
  <si>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</si>
  <si>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</si>
  <si>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</si>
  <si>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</si>
  <si>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</si>
  <si>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</si>
  <si>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</si>
  <si>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</si>
  <si>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</si>
  <si>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</si>
  <si>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</si>
  <si>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</si>
  <si>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</si>
  <si>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</si>
  <si>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</si>
  <si>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</si>
  <si>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</si>
  <si>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</si>
  <si>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</si>
  <si>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</si>
  <si>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</si>
  <si>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</si>
  <si>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</si>
  <si>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</si>
  <si>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</si>
  <si>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</si>
  <si>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</si>
  <si>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</si>
  <si>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</si>
  <si>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</si>
  <si>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</si>
  <si>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</si>
  <si>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</si>
  <si>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</si>
  <si>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</si>
  <si>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</si>
  <si>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</si>
  <si>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</si>
  <si>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</si>
  <si>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</si>
  <si>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</si>
  <si>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</si>
  <si>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</si>
  <si>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</si>
  <si>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</si>
  <si>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</si>
  <si>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</si>
  <si>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</si>
  <si>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</si>
  <si>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</si>
  <si>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</si>
  <si>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</si>
  <si>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</si>
  <si>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</si>
  <si>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</si>
  <si>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</si>
  <si>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</si>
  <si>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</si>
  <si>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</si>
  <si>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</si>
  <si>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</si>
  <si>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</si>
  <si>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</si>
  <si>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</si>
  <si>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</si>
  <si>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</si>
  <si>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</si>
  <si>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</si>
  <si>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</si>
  <si>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</si>
  <si>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</si>
  <si>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</si>
  <si>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</si>
  <si>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</si>
  <si>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</si>
  <si>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</si>
  <si>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</si>
  <si>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</si>
  <si>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</si>
  <si>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</si>
  <si>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</si>
  <si>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</si>
  <si>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</si>
  <si>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</si>
  <si>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</si>
  <si>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</si>
  <si>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</si>
  <si>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</si>
  <si>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</si>
  <si>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</si>
  <si>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</si>
  <si>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</si>
  <si>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</si>
  <si>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</si>
  <si>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</si>
  <si>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</si>
  <si>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</si>
  <si>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</si>
  <si>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</si>
  <si>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</si>
  <si>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</si>
  <si>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</si>
  <si>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</si>
  <si>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</si>
  <si>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</si>
  <si>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</si>
  <si>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</si>
  <si>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</si>
  <si>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</si>
  <si>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</si>
  <si>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</si>
  <si>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</si>
  <si>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</si>
  <si>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</si>
  <si>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</si>
  <si>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</si>
  <si>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</si>
  <si>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</si>
  <si>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</si>
  <si>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</si>
  <si>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</si>
  <si>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</si>
  <si>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</si>
  <si>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</si>
  <si>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</si>
  <si>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</si>
  <si>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</si>
  <si>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</si>
  <si>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</si>
  <si>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</si>
  <si>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</si>
  <si>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</si>
  <si>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</si>
  <si>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</si>
  <si>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</si>
  <si>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</si>
  <si>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</si>
  <si>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</si>
  <si>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</si>
  <si>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</si>
  <si>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</si>
  <si>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</si>
  <si>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</si>
  <si>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</si>
  <si>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</si>
  <si>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</si>
  <si>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</si>
  <si>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</si>
  <si>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</si>
  <si>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</si>
  <si>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</si>
  <si>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</si>
  <si>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</si>
  <si>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</si>
  <si>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</si>
  <si>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</si>
  <si>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</si>
  <si>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</si>
  <si>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</si>
  <si>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</si>
  <si>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</si>
  <si>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</si>
  <si>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</si>
  <si>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</si>
  <si>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</si>
  <si>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</si>
  <si>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</si>
  <si>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</si>
  <si>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</si>
  <si>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</si>
  <si>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</si>
  <si>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</si>
  <si>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</si>
  <si>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</si>
  <si>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</si>
  <si>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</si>
  <si>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</si>
  <si>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</si>
  <si>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</si>
  <si>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</si>
  <si>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</si>
  <si>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</si>
  <si>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</si>
  <si>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</si>
  <si>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</si>
  <si>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</si>
  <si>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</si>
  <si>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</si>
  <si>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</si>
  <si>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</si>
  <si>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</si>
  <si>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</si>
  <si>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</si>
  <si>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</si>
  <si>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</si>
  <si>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</si>
  <si>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</si>
  <si>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</si>
  <si>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</si>
  <si>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</si>
  <si>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</si>
  <si>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</si>
  <si>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</si>
  <si>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</si>
  <si>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</si>
  <si>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</si>
  <si>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</si>
  <si>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</si>
  <si>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</si>
  <si>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</si>
  <si>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</si>
  <si>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</si>
  <si>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</si>
  <si>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</si>
  <si>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</si>
  <si>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</si>
  <si>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</si>
  <si>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</si>
  <si>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</si>
  <si>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</si>
  <si>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</si>
  <si>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</si>
  <si>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</si>
  <si>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</si>
  <si>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</si>
  <si>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</si>
  <si>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</si>
  <si>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</si>
  <si>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</si>
  <si>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</si>
  <si>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</si>
  <si>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</si>
  <si>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</si>
  <si>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</si>
  <si>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</si>
  <si>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</si>
  <si>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</si>
  <si>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</si>
  <si>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</si>
  <si>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</si>
  <si>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</si>
  <si>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</si>
  <si>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</si>
  <si>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</si>
  <si>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</si>
  <si>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</si>
  <si>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</si>
  <si>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</si>
  <si>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</si>
  <si>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</si>
  <si>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</si>
  <si>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</si>
  <si>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</si>
  <si>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</si>
  <si>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</si>
  <si>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</si>
  <si>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</si>
  <si>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</si>
  <si>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</si>
  <si>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</si>
  <si>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</si>
  <si>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</si>
  <si>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</si>
  <si>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</si>
  <si>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</si>
  <si>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</si>
  <si>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</si>
  <si>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</si>
  <si>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</si>
  <si>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</si>
  <si>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</si>
  <si>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</si>
  <si>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</si>
  <si>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</si>
  <si>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</si>
  <si>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</si>
  <si>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</si>
  <si>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</si>
  <si>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</si>
  <si>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</si>
  <si>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</si>
  <si>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</si>
  <si>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</si>
  <si>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</si>
  <si>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</si>
  <si>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</si>
  <si>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</si>
  <si>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</si>
  <si>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</si>
  <si>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</si>
  <si>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</si>
  <si>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</si>
  <si>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</si>
  <si>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</si>
  <si>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</si>
  <si>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</si>
  <si>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</si>
  <si>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</si>
  <si>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</si>
  <si>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</si>
  <si>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</si>
  <si>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</si>
  <si>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</si>
  <si>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</si>
  <si>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</si>
  <si>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</si>
  <si>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</si>
  <si>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</si>
  <si>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</si>
  <si>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</si>
  <si>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</si>
  <si>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</si>
  <si>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</si>
  <si>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</si>
  <si>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</si>
  <si>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</si>
  <si>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</si>
  <si>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</si>
  <si>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</si>
  <si>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</si>
  <si>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</si>
  <si>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</si>
  <si>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</si>
  <si>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</si>
  <si>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</si>
  <si>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</si>
  <si>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</si>
  <si>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</si>
  <si>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</si>
  <si>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</si>
  <si>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</si>
  <si>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</si>
  <si>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</si>
  <si>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</si>
  <si>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</si>
  <si>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</si>
  <si>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</si>
  <si>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</si>
  <si>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</si>
  <si>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</si>
  <si>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</si>
  <si>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</si>
  <si>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</si>
  <si>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</si>
  <si>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</si>
  <si>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</si>
  <si>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</si>
  <si>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</si>
  <si>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</si>
  <si>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</si>
  <si>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</si>
  <si>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</si>
  <si>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</si>
  <si>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</si>
  <si>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</si>
  <si>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</si>
  <si>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</si>
  <si>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</si>
  <si>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</si>
  <si>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</si>
  <si>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</si>
  <si>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</si>
  <si>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</si>
  <si>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</si>
  <si>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</si>
  <si>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</si>
  <si>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</si>
  <si>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</si>
  <si>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</si>
  <si>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</si>
  <si>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</si>
  <si>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</si>
  <si>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</si>
  <si>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</si>
  <si>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</si>
  <si>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</si>
  <si>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</si>
  <si>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</si>
  <si>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</si>
  <si>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</si>
  <si>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</si>
  <si>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</si>
  <si>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</si>
  <si>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</si>
  <si>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</si>
  <si>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</si>
  <si>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</si>
  <si>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</si>
  <si>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</si>
  <si>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</si>
  <si>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</si>
  <si>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</si>
  <si>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</si>
  <si>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</si>
  <si>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</si>
  <si>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</si>
  <si>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</si>
  <si>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</si>
  <si>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</si>
  <si>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</si>
  <si>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</si>
  <si>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</si>
  <si>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</si>
  <si>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</si>
  <si>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</si>
  <si>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</si>
  <si>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</si>
  <si>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</si>
  <si>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</si>
  <si>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</si>
  <si>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</si>
  <si>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</si>
  <si>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</si>
  <si>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</si>
  <si>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</si>
  <si>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</si>
  <si>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</si>
  <si>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</si>
  <si>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</si>
  <si>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</si>
  <si>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</si>
  <si>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</si>
  <si>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</si>
  <si>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</si>
  <si>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</si>
  <si>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</si>
  <si>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</si>
  <si>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</si>
  <si>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</si>
  <si>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</si>
  <si>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</si>
  <si>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</si>
  <si>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</si>
  <si>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</si>
  <si>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</si>
  <si>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</si>
  <si>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</si>
  <si>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</si>
  <si>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</si>
  <si>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</si>
  <si>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</si>
  <si>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</si>
  <si>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</si>
  <si>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</si>
  <si>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</si>
  <si>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</si>
  <si>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</si>
  <si>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</si>
  <si>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</si>
  <si>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</si>
  <si>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</si>
  <si>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</si>
  <si>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</si>
  <si>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</si>
  <si>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</si>
  <si>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</si>
  <si>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</si>
  <si>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</si>
  <si>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</si>
  <si>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</si>
  <si>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</si>
  <si>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</si>
  <si>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</si>
  <si>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</si>
  <si>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</si>
  <si>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</si>
  <si>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</si>
  <si>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</si>
  <si>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</si>
  <si>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</si>
  <si>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</si>
  <si>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</si>
  <si>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</si>
  <si>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</si>
  <si>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</si>
  <si>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</si>
  <si>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</si>
  <si>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</si>
  <si>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</si>
  <si>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</si>
  <si>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</si>
  <si>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</si>
  <si>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</si>
  <si>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</si>
  <si>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</si>
  <si>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</si>
  <si>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</si>
  <si>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</si>
  <si>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</si>
  <si>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</si>
  <si>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</si>
  <si>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</si>
  <si>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</si>
  <si>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</si>
  <si>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</si>
  <si>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</si>
  <si>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</si>
  <si>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</si>
  <si>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</si>
  <si>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</si>
  <si>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</si>
  <si>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</si>
  <si>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</si>
  <si>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</si>
  <si>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</si>
  <si>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</si>
  <si>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</si>
  <si>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</si>
  <si>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</si>
  <si>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</si>
  <si>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</si>
  <si>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</si>
  <si>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</si>
  <si>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</si>
  <si>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</si>
  <si>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</si>
  <si>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</si>
  <si>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</si>
  <si>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</si>
  <si>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</si>
  <si>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</si>
  <si>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</si>
  <si>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</si>
  <si>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</si>
  <si>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</si>
  <si>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</si>
  <si>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</si>
  <si>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</si>
  <si>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</si>
  <si>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</si>
  <si>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</si>
  <si>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</si>
  <si>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</si>
  <si>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</si>
  <si>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</si>
  <si>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</si>
  <si>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</si>
  <si>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</si>
  <si>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</si>
  <si>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</si>
  <si>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</si>
  <si>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</si>
  <si>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</si>
  <si>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</si>
  <si>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</si>
  <si>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</si>
  <si>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</si>
  <si>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</si>
  <si>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</si>
  <si>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</si>
  <si>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</si>
  <si>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</si>
  <si>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</si>
  <si>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</si>
  <si>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</si>
  <si>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</si>
  <si>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</si>
  <si>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</si>
  <si>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</si>
  <si>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</si>
  <si>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</si>
  <si>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</si>
  <si>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</si>
  <si>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</si>
  <si>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</si>
  <si>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</si>
  <si>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</si>
  <si>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</si>
  <si>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</si>
  <si>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</si>
  <si>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</si>
  <si>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</si>
  <si>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</si>
  <si>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</si>
  <si>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</si>
  <si>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</si>
  <si>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</si>
  <si>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</si>
  <si>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</si>
  <si>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</si>
  <si>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</si>
  <si>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</si>
  <si>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</si>
  <si>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</si>
  <si>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</si>
  <si>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</si>
  <si>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</si>
  <si>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</si>
  <si>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</si>
  <si>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</si>
  <si>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</si>
  <si>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</si>
  <si>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</si>
  <si>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</si>
  <si>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</si>
  <si>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</si>
  <si>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</si>
  <si>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</si>
  <si>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</si>
  <si>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</si>
  <si>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</si>
  <si>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</si>
  <si>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</si>
  <si>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</si>
  <si>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</si>
  <si>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</si>
  <si>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</si>
  <si>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</si>
  <si>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</si>
  <si>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</si>
  <si>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</si>
  <si>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</si>
  <si>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</si>
  <si>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</si>
  <si>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</si>
  <si>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</si>
  <si>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</si>
  <si>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</si>
  <si>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</si>
  <si>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</si>
  <si>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</si>
  <si>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</si>
  <si>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</si>
  <si>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</si>
  <si>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</si>
  <si>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</si>
  <si>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</si>
  <si>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</si>
  <si>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</si>
  <si>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</si>
  <si>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</si>
  <si>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</si>
  <si>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</si>
  <si>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</si>
  <si>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</si>
  <si>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</si>
  <si>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</si>
  <si>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</si>
  <si>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</si>
  <si>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</si>
  <si>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</si>
  <si>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</si>
  <si>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</si>
  <si>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</si>
  <si>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</si>
  <si>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</si>
  <si>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</si>
  <si>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</si>
  <si>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</si>
  <si>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</si>
  <si>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</si>
  <si>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</si>
  <si>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</si>
  <si>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</si>
  <si>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</si>
  <si>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</si>
  <si>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</si>
  <si>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</si>
  <si>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</si>
  <si>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</si>
  <si>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</si>
  <si>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</si>
  <si>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</si>
  <si>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</si>
  <si>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</si>
  <si>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</si>
  <si>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</si>
  <si>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</si>
  <si>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</si>
  <si>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</si>
  <si>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</si>
  <si>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</si>
  <si>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</si>
  <si>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</si>
  <si>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</si>
  <si>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</si>
  <si>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</si>
  <si>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</si>
  <si>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</si>
  <si>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</si>
  <si>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</si>
  <si>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</si>
  <si>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</si>
  <si>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</si>
  <si>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</si>
  <si>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</si>
  <si>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</si>
  <si>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</si>
  <si>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</si>
  <si>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</si>
  <si>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</si>
  <si>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</si>
  <si>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</si>
  <si>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</si>
  <si>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</si>
  <si>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</si>
  <si>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</si>
  <si>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</si>
  <si>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</si>
  <si>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</si>
  <si>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</si>
  <si>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</si>
  <si>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</si>
  <si>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</si>
  <si>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</si>
  <si>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</si>
  <si>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</si>
  <si>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</si>
  <si>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</si>
  <si>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</si>
  <si>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</si>
  <si>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</si>
  <si>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</si>
  <si>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</si>
  <si>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</si>
  <si>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</si>
  <si>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</si>
  <si>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</si>
  <si>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</si>
  <si>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</si>
  <si>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</si>
  <si>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</si>
  <si>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</si>
  <si>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</si>
  <si>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</si>
  <si>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</si>
  <si>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</si>
  <si>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</si>
  <si>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</si>
  <si>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</si>
  <si>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</si>
  <si>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</si>
  <si>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</si>
  <si>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</si>
  <si>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</si>
  <si>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</si>
  <si>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</si>
  <si>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</si>
  <si>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</si>
  <si>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</si>
  <si>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</si>
  <si>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</si>
  <si>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</si>
  <si>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</si>
  <si>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</si>
  <si>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</si>
  <si>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</si>
  <si>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</si>
  <si>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</si>
  <si>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</si>
  <si>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</si>
  <si>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</si>
  <si>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</si>
  <si>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</si>
  <si>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</si>
  <si>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</si>
  <si>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</si>
  <si>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</si>
  <si>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</si>
  <si>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</si>
  <si>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</si>
  <si>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</si>
  <si>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</si>
  <si>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</si>
  <si>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</si>
  <si>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</si>
  <si>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</si>
  <si>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</si>
  <si>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</si>
  <si>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</si>
  <si>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</si>
  <si>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</si>
  <si>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</si>
  <si>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</si>
  <si>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</si>
  <si>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</si>
  <si>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</si>
  <si>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</si>
  <si>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</si>
  <si>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</si>
  <si>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</si>
  <si>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</si>
  <si>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</si>
  <si>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</si>
  <si>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</si>
  <si>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</si>
  <si>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</si>
  <si>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</si>
  <si>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</si>
  <si>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</si>
  <si>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</si>
  <si>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</si>
  <si>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</si>
  <si>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</si>
  <si>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</si>
  <si>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</si>
  <si>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</si>
  <si>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</si>
  <si>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</si>
  <si>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</si>
  <si>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</si>
  <si>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</si>
  <si>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</si>
  <si>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</si>
  <si>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</si>
  <si>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</si>
  <si>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</si>
  <si>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</si>
  <si>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</si>
  <si>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</si>
  <si>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</si>
  <si>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</si>
  <si>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</si>
  <si>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</si>
  <si>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</si>
  <si>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</si>
  <si>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</si>
  <si>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</si>
  <si>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</si>
  <si>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</si>
  <si>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</si>
  <si>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</si>
  <si>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</si>
  <si>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</si>
  <si>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</si>
  <si>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</si>
  <si>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</si>
  <si>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</si>
  <si>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</si>
  <si>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</si>
  <si>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</si>
  <si>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</si>
  <si>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</si>
  <si>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</si>
  <si>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</si>
  <si>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</si>
  <si>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</si>
  <si>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</si>
  <si>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</si>
  <si>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</si>
  <si>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</si>
  <si>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</si>
  <si>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</si>
  <si>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</si>
  <si>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</si>
  <si>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</si>
  <si>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</si>
  <si>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</si>
  <si>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</si>
  <si>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</si>
  <si>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</si>
  <si>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</si>
  <si>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</si>
  <si>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</si>
  <si>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</si>
  <si>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</si>
  <si>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</si>
  <si>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</si>
  <si>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</si>
  <si>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</si>
  <si>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</si>
  <si>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</si>
  <si>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</si>
  <si>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</si>
  <si>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</si>
  <si>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</si>
  <si>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</si>
  <si>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</si>
  <si>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</si>
  <si>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</si>
  <si>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</si>
  <si>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</si>
  <si>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</si>
  <si>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</si>
  <si>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</si>
  <si>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</si>
  <si>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</si>
  <si>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</si>
  <si>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</si>
  <si>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</si>
  <si>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</si>
  <si>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</si>
  <si>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</si>
  <si>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</si>
  <si>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</si>
  <si>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</si>
  <si>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</si>
  <si>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</si>
  <si>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</si>
  <si>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</si>
  <si>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</si>
  <si>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</si>
  <si>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</si>
  <si>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</si>
  <si>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</si>
  <si>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</si>
  <si>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</si>
  <si>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</si>
  <si>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</si>
  <si>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</si>
  <si>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</si>
  <si>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</si>
  <si>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</si>
  <si>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</si>
  <si>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</si>
  <si>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</si>
  <si>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</si>
  <si>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</si>
  <si>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</si>
  <si>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</si>
  <si>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</si>
  <si>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</si>
  <si>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</si>
  <si>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</si>
  <si>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</si>
  <si>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</si>
  <si>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</si>
  <si>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</si>
  <si>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</si>
  <si>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</si>
  <si>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</si>
  <si>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</si>
  <si>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</si>
  <si>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</si>
  <si>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</si>
  <si>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</si>
  <si>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</si>
  <si>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</si>
  <si>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</si>
  <si>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</si>
  <si>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</si>
  <si>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</si>
  <si>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</si>
  <si>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</si>
  <si>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</si>
  <si>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</si>
  <si>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</si>
  <si>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</si>
  <si>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</si>
  <si>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</si>
  <si>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</si>
  <si>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</si>
  <si>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</si>
  <si>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</si>
  <si>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</si>
  <si>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</si>
  <si>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</si>
  <si>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</si>
  <si>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</si>
  <si>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</si>
  <si>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</si>
  <si>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</si>
  <si>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</si>
  <si>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</si>
  <si>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</si>
  <si>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</si>
  <si>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</si>
  <si>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</si>
  <si>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</si>
  <si>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</si>
  <si>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</si>
  <si>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</si>
  <si>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</si>
  <si>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</si>
  <si>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</si>
  <si>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</si>
  <si>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</si>
  <si>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</si>
  <si>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</si>
  <si>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</si>
  <si>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</si>
  <si>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</si>
  <si>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</si>
  <si>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</si>
  <si>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</si>
  <si>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</si>
  <si>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</si>
  <si>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</si>
  <si>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</si>
  <si>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</si>
  <si>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</si>
  <si>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</si>
  <si>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</si>
  <si>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</si>
  <si>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</si>
  <si>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</si>
  <si>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</si>
  <si>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</si>
  <si>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</si>
  <si>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</si>
  <si>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</si>
  <si>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</si>
  <si>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</si>
  <si>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</si>
  <si>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</si>
  <si>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</si>
  <si>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</si>
  <si>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</si>
  <si>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</si>
  <si>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</si>
  <si>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</si>
  <si>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</si>
  <si>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</si>
  <si>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</si>
  <si>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</si>
  <si>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</si>
  <si>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</si>
  <si>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</si>
  <si>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</si>
  <si>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</si>
  <si>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</si>
  <si>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</si>
  <si>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</si>
  <si>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</si>
  <si>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</si>
  <si>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</si>
  <si>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</si>
  <si>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</si>
  <si>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</si>
  <si>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</si>
  <si>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</si>
  <si>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</si>
  <si>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</si>
  <si>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</si>
  <si>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</si>
  <si>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</si>
  <si>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</si>
  <si>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</si>
  <si>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</si>
  <si>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</si>
  <si>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</si>
  <si>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</si>
  <si>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</si>
  <si>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</si>
  <si>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</si>
  <si>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</si>
  <si>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</si>
  <si>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</si>
  <si>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</si>
  <si>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</si>
  <si>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</si>
  <si>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</si>
  <si>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</si>
  <si>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</si>
  <si>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</si>
  <si>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</si>
  <si>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</si>
  <si>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</si>
  <si>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</si>
  <si>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</si>
  <si>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</si>
  <si>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</si>
  <si>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</si>
  <si>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</si>
  <si>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</si>
  <si>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</si>
  <si>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</si>
  <si>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</si>
  <si>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</si>
  <si>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</si>
  <si>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</si>
  <si>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</si>
  <si>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</si>
  <si>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</si>
  <si>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</si>
  <si>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</si>
  <si>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</si>
  <si>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</si>
  <si>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</si>
  <si>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</si>
  <si>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</si>
  <si>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</si>
  <si>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</si>
  <si>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</si>
  <si>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</si>
  <si>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</si>
  <si>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</si>
  <si>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</si>
  <si>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</si>
  <si>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</si>
  <si>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</si>
  <si>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</si>
  <si>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</si>
  <si>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</si>
  <si>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</si>
  <si>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</si>
  <si>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</si>
  <si>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</si>
  <si>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</si>
  <si>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</si>
  <si>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</si>
  <si>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</si>
  <si>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</si>
  <si>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</si>
  <si>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</si>
  <si>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</si>
  <si>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</si>
  <si>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</si>
  <si>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</si>
  <si>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</si>
  <si>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</si>
  <si>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</si>
  <si>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</si>
  <si>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</si>
  <si>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</si>
  <si>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</si>
  <si>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</si>
  <si>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</si>
  <si>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</si>
  <si>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</si>
  <si>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</si>
  <si>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</si>
  <si>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</si>
  <si>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</si>
  <si>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</si>
  <si>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</si>
  <si>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</si>
  <si>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</si>
  <si>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</si>
  <si>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</si>
  <si>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</si>
  <si>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</si>
  <si>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</si>
  <si>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</si>
  <si>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</si>
  <si>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</si>
  <si>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</si>
  <si>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</si>
  <si>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</si>
  <si>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</si>
  <si>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</si>
  <si>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</si>
  <si>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</si>
  <si>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</si>
  <si>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</si>
  <si>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</si>
  <si>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</si>
  <si>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</si>
  <si>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</si>
  <si>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</si>
  <si>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</si>
  <si>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</si>
  <si>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</si>
  <si>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</si>
  <si>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</si>
  <si>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</si>
  <si>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</si>
  <si>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</si>
  <si>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</si>
  <si>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</si>
  <si>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</si>
  <si>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</si>
  <si>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</si>
  <si>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</si>
  <si>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</si>
  <si>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</si>
  <si>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</si>
  <si>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</si>
  <si>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</si>
  <si>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</si>
  <si>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</si>
  <si>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</si>
  <si>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</si>
  <si>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</si>
  <si>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</si>
  <si>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</si>
  <si>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</si>
  <si>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</si>
  <si>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</si>
  <si>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</si>
  <si>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</si>
  <si>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</si>
  <si>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</si>
  <si>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</si>
  <si>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</si>
  <si>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</si>
  <si>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</si>
  <si>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</si>
  <si>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</si>
  <si>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</si>
  <si>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</si>
  <si>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</si>
  <si>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</si>
  <si>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</si>
  <si>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</si>
  <si>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</si>
  <si>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</si>
  <si>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</si>
  <si>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</si>
  <si>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</si>
  <si>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</si>
  <si>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</si>
  <si>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</si>
  <si>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</si>
  <si>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</si>
  <si>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</si>
  <si>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</si>
  <si>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</si>
  <si>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</si>
  <si>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</si>
  <si>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</si>
  <si>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</si>
  <si>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</si>
  <si>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</si>
  <si>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</si>
  <si>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</si>
  <si>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</si>
  <si>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</si>
  <si>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</si>
  <si>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</si>
  <si>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</si>
  <si>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</si>
  <si>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</si>
  <si>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</si>
  <si>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</si>
  <si>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</si>
  <si>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</si>
  <si>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</si>
  <si>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</si>
  <si>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</si>
  <si>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</si>
  <si>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</si>
  <si>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</si>
  <si>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</si>
  <si>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</si>
  <si>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</si>
  <si>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</si>
  <si>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</si>
  <si>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</si>
  <si>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</si>
  <si>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</si>
  <si>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</si>
  <si>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</si>
  <si>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</si>
  <si>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</si>
  <si>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</si>
  <si>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</si>
  <si>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</si>
  <si>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</si>
  <si>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</si>
  <si>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</si>
  <si>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</si>
  <si>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</si>
  <si>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</si>
  <si>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</si>
  <si>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</si>
  <si>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</si>
  <si>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</si>
  <si>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</si>
  <si>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</si>
  <si>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</si>
  <si>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</si>
  <si>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</si>
  <si>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</si>
  <si>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</si>
  <si>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</si>
  <si>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</si>
  <si>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</si>
  <si>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</si>
  <si>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</si>
  <si>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</si>
  <si>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</si>
  <si>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</si>
  <si>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</si>
  <si>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</si>
  <si>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</si>
  <si>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</si>
  <si>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</si>
  <si>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</si>
  <si>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</si>
  <si>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</si>
  <si>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</si>
  <si>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</si>
  <si>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</si>
  <si>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</si>
  <si>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</si>
  <si>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</si>
  <si>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</si>
  <si>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</si>
  <si>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</si>
  <si>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</si>
  <si>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</si>
  <si>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</si>
  <si>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</si>
  <si>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</si>
  <si>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</si>
  <si>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</si>
  <si>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</si>
  <si>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</si>
  <si>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</si>
  <si>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</si>
  <si>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</si>
  <si>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</si>
  <si>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</si>
  <si>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</si>
  <si>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</si>
  <si>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</si>
  <si>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</si>
  <si>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</si>
  <si>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</si>
  <si>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</si>
  <si>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</si>
  <si>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</si>
  <si>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</si>
  <si>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</si>
  <si>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</si>
  <si>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</si>
  <si>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</si>
  <si>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</si>
  <si>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</si>
  <si>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</si>
  <si>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</si>
  <si>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</si>
  <si>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</si>
  <si>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</si>
  <si>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</si>
  <si>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</si>
  <si>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</si>
  <si>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</si>
  <si>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</si>
  <si>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</si>
  <si>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</si>
  <si>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</si>
  <si>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</si>
  <si>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</si>
  <si>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</si>
  <si>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</si>
  <si>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</si>
  <si>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</si>
  <si>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</si>
  <si>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</si>
  <si>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</si>
  <si>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</si>
  <si>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</si>
  <si>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</si>
  <si>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</si>
  <si>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</si>
  <si>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</si>
  <si>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</si>
  <si>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</si>
  <si>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</si>
  <si>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</si>
  <si>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</si>
  <si>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</si>
  <si>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</si>
  <si>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</si>
  <si>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</si>
  <si>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</si>
  <si>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</si>
  <si>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</si>
  <si>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</si>
  <si>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</si>
  <si>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</si>
  <si>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</si>
  <si>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</si>
  <si>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</si>
  <si>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</si>
  <si>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</si>
  <si>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</si>
  <si>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</si>
  <si>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</si>
  <si>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</si>
  <si>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</si>
  <si>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</si>
  <si>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</si>
  <si>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</si>
  <si>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</si>
  <si>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</si>
  <si>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</si>
  <si>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</si>
  <si>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</si>
  <si>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</si>
  <si>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</si>
  <si>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</si>
  <si>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</si>
  <si>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</si>
  <si>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</si>
  <si>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</si>
  <si>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</si>
  <si>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</si>
  <si>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</si>
  <si>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</si>
  <si>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</si>
  <si>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</si>
  <si>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</si>
  <si>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</si>
  <si>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</si>
  <si>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</si>
  <si>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</si>
  <si>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</si>
  <si>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</si>
  <si>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</si>
  <si>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</si>
  <si>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</si>
  <si>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</si>
  <si>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</si>
  <si>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</si>
  <si>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</si>
  <si>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</si>
  <si>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</si>
  <si>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</si>
  <si>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</si>
  <si>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</si>
  <si>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</si>
  <si>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</si>
  <si>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</si>
  <si>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</si>
  <si>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</si>
  <si>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</si>
  <si>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</si>
  <si>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</si>
  <si>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</si>
  <si>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</si>
  <si>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</si>
  <si>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</si>
  <si>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</si>
  <si>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</si>
  <si>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</si>
  <si>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</si>
  <si>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</si>
  <si>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</si>
  <si>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</si>
  <si>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</si>
  <si>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</si>
  <si>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</si>
  <si>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</si>
  <si>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</si>
  <si>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</si>
  <si>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</si>
  <si>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</si>
  <si>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</si>
  <si>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</si>
  <si>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</si>
  <si>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</si>
  <si>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</si>
  <si>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</si>
  <si>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</si>
  <si>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</si>
  <si>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</si>
  <si>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</si>
  <si>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</si>
  <si>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</si>
  <si>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</si>
  <si>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</si>
  <si>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</si>
  <si>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</si>
  <si>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</si>
  <si>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</si>
  <si>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</si>
  <si>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</si>
  <si>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</si>
  <si>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</si>
  <si>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</si>
  <si>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</si>
  <si>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</si>
  <si>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</si>
  <si>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</si>
  <si>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</si>
  <si>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</si>
  <si>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</si>
  <si>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</si>
  <si>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</si>
  <si>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</si>
  <si>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</si>
  <si>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</si>
  <si>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</si>
  <si>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</si>
  <si>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</si>
  <si>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</si>
  <si>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</si>
  <si>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</si>
  <si>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</si>
  <si>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</si>
  <si>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</si>
  <si>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</si>
  <si>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</si>
  <si>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</si>
  <si>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</si>
  <si>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</si>
  <si>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</si>
  <si>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</si>
  <si>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</si>
  <si>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</si>
  <si>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</si>
  <si>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</si>
  <si>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</si>
  <si>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</si>
  <si>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</si>
  <si>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</si>
  <si>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</si>
  <si>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</si>
  <si>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</si>
  <si>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</si>
  <si>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</si>
  <si>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</si>
  <si>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</si>
  <si>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</si>
  <si>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</si>
  <si>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</si>
  <si>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</si>
  <si>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</si>
  <si>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</si>
  <si>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</si>
  <si>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</si>
  <si>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</si>
  <si>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</si>
  <si>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</si>
  <si>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</si>
  <si>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</si>
  <si>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</si>
  <si>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</si>
  <si>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</si>
  <si>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</si>
  <si>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</si>
  <si>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</si>
  <si>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</si>
  <si>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</si>
  <si>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</si>
  <si>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</si>
  <si>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</si>
  <si>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</si>
  <si>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</si>
  <si>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</si>
  <si>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</si>
  <si>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</si>
  <si>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</si>
  <si>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</si>
  <si>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</si>
  <si>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</si>
  <si>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</si>
  <si>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</si>
  <si>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</si>
  <si>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</si>
  <si>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</si>
  <si>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</si>
  <si>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</si>
  <si>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</si>
  <si>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</si>
  <si>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</si>
  <si>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</si>
  <si>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</si>
  <si>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</si>
  <si>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</si>
  <si>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</si>
  <si>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</si>
  <si>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</si>
  <si>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</si>
  <si>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</si>
  <si>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</si>
  <si>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</si>
  <si>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</si>
  <si>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</si>
  <si>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</si>
  <si>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</si>
  <si>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</si>
  <si>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</si>
  <si>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</si>
  <si>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</si>
  <si>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</si>
  <si>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</si>
  <si>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</si>
  <si>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</si>
  <si>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</si>
  <si>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</si>
  <si>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</si>
  <si>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</si>
  <si>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</si>
  <si>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</si>
  <si>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</si>
  <si>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</si>
  <si>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</si>
  <si>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</si>
  <si>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</si>
  <si>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</si>
  <si>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</si>
  <si>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</si>
  <si>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</si>
  <si>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</si>
  <si>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</si>
  <si>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</si>
  <si>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</si>
  <si>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</si>
  <si>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</si>
  <si>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</si>
  <si>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</si>
  <si>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</si>
  <si>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</si>
  <si>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</si>
  <si>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</si>
  <si>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</si>
  <si>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</si>
  <si>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</si>
  <si>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</si>
  <si>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</si>
  <si>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</si>
  <si>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</si>
  <si>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</si>
  <si>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</si>
  <si>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</si>
  <si>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</si>
  <si>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</si>
  <si>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</si>
  <si>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</si>
  <si>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</si>
  <si>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</si>
  <si>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</si>
  <si>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</si>
  <si>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</si>
  <si>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</si>
  <si>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</si>
  <si>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</si>
  <si>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</si>
  <si>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</si>
  <si>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</si>
  <si>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</si>
  <si>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</si>
  <si>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</si>
  <si>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</si>
  <si>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</si>
  <si>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</si>
  <si>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</si>
  <si>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</si>
  <si>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</si>
  <si>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</si>
  <si>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</si>
  <si>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</si>
  <si>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</si>
  <si>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</si>
  <si>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</si>
  <si>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</si>
  <si>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</si>
  <si>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</si>
  <si>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</si>
  <si>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</si>
  <si>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</si>
  <si>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</si>
  <si>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</si>
  <si>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</si>
  <si>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</si>
  <si>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</si>
  <si>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</si>
  <si>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</si>
  <si>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</si>
  <si>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</si>
  <si>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</si>
  <si>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</si>
  <si>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</si>
  <si>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</si>
  <si>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</si>
  <si>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</si>
  <si>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</si>
  <si>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</si>
  <si>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</si>
  <si>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</si>
  <si>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</si>
  <si>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</si>
  <si>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</si>
  <si>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</si>
  <si>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</si>
  <si>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</si>
  <si>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</si>
  <si>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</si>
  <si>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</si>
  <si>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</si>
  <si>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</si>
  <si>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</si>
  <si>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</si>
  <si>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</si>
  <si>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</si>
  <si>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</si>
  <si>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</si>
  <si>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</si>
  <si>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</si>
  <si>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</si>
  <si>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</si>
  <si>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</si>
  <si>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</si>
  <si>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</si>
  <si>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</si>
  <si>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</si>
  <si>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</si>
  <si>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</si>
  <si>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</si>
  <si>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</si>
  <si>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</si>
  <si>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</si>
  <si>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</si>
  <si>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</si>
  <si>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</si>
  <si>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</si>
  <si>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</si>
  <si>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</si>
  <si>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</si>
  <si>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</si>
  <si>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</si>
  <si>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</si>
  <si>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</si>
  <si>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</si>
  <si>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</si>
  <si>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</si>
  <si>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</si>
  <si>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</si>
  <si>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</si>
  <si>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</si>
  <si>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</si>
  <si>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</si>
  <si>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</si>
  <si>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</si>
  <si>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</si>
  <si>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</si>
  <si>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</si>
  <si>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</si>
  <si>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</si>
  <si>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</si>
  <si>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</si>
  <si>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</si>
  <si>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</si>
  <si>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</si>
  <si>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</si>
  <si>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</si>
  <si>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</si>
  <si>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</si>
  <si>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</si>
  <si>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</si>
  <si>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</si>
  <si>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</si>
  <si>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</si>
  <si>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</si>
  <si>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</si>
  <si>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</si>
  <si>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</si>
  <si>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</si>
  <si>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</si>
  <si>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</si>
  <si>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</si>
  <si>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</si>
  <si>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</si>
  <si>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</si>
  <si>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</si>
  <si>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</si>
  <si>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</si>
  <si>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</si>
  <si>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</si>
  <si>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</si>
  <si>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</si>
  <si>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</si>
  <si>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</si>
  <si>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</si>
  <si>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</si>
  <si>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</si>
  <si>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</si>
  <si>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</si>
  <si>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</si>
  <si>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</si>
  <si>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</si>
  <si>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</si>
  <si>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</si>
  <si>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</si>
  <si>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</si>
  <si>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</si>
  <si>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</si>
  <si>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</si>
  <si>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</si>
  <si>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</si>
  <si>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</si>
  <si>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</si>
  <si>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</si>
  <si>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</si>
  <si>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</si>
  <si>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</si>
  <si>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</si>
  <si>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</si>
  <si>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</si>
  <si>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</si>
  <si>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</si>
  <si>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</si>
  <si>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</si>
  <si>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</si>
  <si>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</si>
  <si>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</si>
  <si>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</si>
  <si>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</si>
  <si>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</si>
  <si>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</si>
  <si>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</si>
  <si>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</si>
  <si>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</si>
  <si>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</si>
  <si>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</si>
  <si>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</si>
  <si>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</si>
  <si>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</si>
  <si>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</si>
  <si>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</si>
  <si>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</si>
  <si>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</si>
  <si>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</si>
  <si>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</si>
  <si>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</si>
  <si>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</si>
  <si>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</si>
  <si>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</si>
  <si>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</si>
  <si>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</si>
  <si>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</si>
  <si>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</si>
  <si>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</si>
  <si>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</si>
  <si>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</si>
  <si>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</si>
  <si>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</si>
  <si>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</si>
  <si>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</si>
  <si>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</si>
  <si>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</si>
  <si>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</si>
  <si>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</si>
  <si>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</si>
  <si>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</si>
  <si>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</si>
  <si>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</si>
  <si>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</si>
  <si>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</si>
  <si>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</si>
  <si>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</si>
  <si>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</si>
  <si>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</si>
  <si>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</si>
  <si>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</si>
  <si>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</si>
  <si>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</si>
  <si>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</si>
  <si>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</si>
  <si>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</si>
  <si>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</si>
  <si>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</si>
  <si>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</si>
  <si>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</si>
  <si>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</si>
  <si>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</si>
  <si>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</si>
  <si>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</si>
  <si>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</si>
  <si>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</si>
  <si>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</si>
  <si>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</si>
  <si>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</si>
  <si>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</si>
  <si>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</si>
  <si>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</si>
  <si>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</si>
  <si>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</si>
  <si>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</si>
  <si>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</si>
  <si>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</si>
  <si>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</si>
  <si>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</si>
  <si>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</si>
  <si>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</si>
  <si>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</si>
  <si>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</si>
  <si>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</si>
  <si>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</si>
  <si>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</si>
  <si>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</si>
  <si>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</si>
  <si>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</si>
  <si>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</si>
  <si>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</si>
  <si>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</si>
  <si>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</si>
  <si>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</si>
  <si>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</si>
  <si>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</si>
  <si>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</si>
  <si>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</si>
  <si>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</si>
  <si>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</si>
  <si>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</si>
  <si>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</si>
  <si>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</si>
  <si>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</si>
  <si>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</si>
  <si>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</si>
  <si>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</si>
  <si>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</si>
  <si>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</si>
  <si>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</si>
  <si>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</si>
  <si>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</si>
  <si>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</si>
  <si>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</si>
  <si>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</si>
  <si>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</si>
  <si>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</si>
  <si>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</si>
  <si>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</si>
  <si>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</si>
  <si>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</si>
  <si>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</si>
  <si>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</si>
  <si>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</si>
  <si>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</si>
  <si>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</si>
  <si>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</si>
  <si>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</si>
  <si>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</si>
  <si>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</si>
  <si>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</si>
  <si>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</si>
  <si>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</si>
  <si>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</si>
  <si>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</si>
  <si>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</si>
  <si>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</si>
  <si>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</si>
  <si>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</si>
  <si>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</si>
  <si>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</si>
  <si>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</si>
  <si>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</si>
  <si>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</si>
  <si>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</si>
  <si>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</si>
  <si>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</si>
  <si>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</si>
  <si>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</si>
  <si>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</si>
  <si>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</si>
  <si>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</si>
  <si>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</si>
  <si>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</si>
  <si>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</si>
  <si>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</si>
  <si>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</si>
  <si>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</si>
  <si>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</si>
  <si>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</si>
  <si>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</si>
  <si>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</si>
  <si>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</si>
  <si>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</si>
  <si>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</si>
  <si>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</si>
  <si>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</si>
  <si>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</si>
  <si>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</si>
  <si>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</si>
  <si>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</si>
  <si>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</si>
  <si>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</si>
  <si>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</si>
  <si>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</si>
  <si>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</si>
  <si>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</si>
  <si>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</si>
  <si>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</si>
  <si>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</si>
  <si>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</si>
  <si>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</si>
  <si>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</si>
  <si>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</si>
  <si>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</si>
  <si>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</si>
  <si>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</si>
  <si>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</si>
  <si>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</si>
  <si>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</si>
  <si>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</si>
  <si>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</si>
  <si>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</si>
  <si>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</si>
  <si>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</si>
  <si>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</si>
  <si>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</si>
  <si>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</si>
  <si>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</si>
  <si>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</si>
  <si>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</si>
  <si>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</si>
  <si>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</si>
  <si>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</si>
  <si>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</si>
  <si>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</si>
  <si>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</si>
  <si>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</si>
  <si>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</si>
  <si>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</si>
  <si>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</si>
  <si>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</si>
  <si>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</si>
  <si>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</si>
  <si>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</si>
  <si>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</si>
  <si>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</si>
  <si>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</si>
  <si>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</si>
  <si>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</si>
  <si>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</si>
  <si>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</si>
  <si>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</si>
  <si>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</si>
  <si>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</si>
  <si>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</si>
  <si>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</si>
  <si>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</si>
  <si>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</si>
  <si>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</si>
  <si>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</si>
  <si>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</si>
  <si>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</si>
  <si>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</si>
  <si>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</si>
  <si>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</si>
  <si>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</si>
  <si>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</si>
  <si>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</si>
  <si>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</si>
  <si>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</si>
  <si>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</si>
  <si>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</si>
  <si>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</si>
  <si>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</si>
  <si>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</si>
  <si>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</si>
  <si>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</si>
  <si>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</si>
  <si>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</si>
  <si>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</si>
  <si>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</si>
  <si>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</si>
  <si>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</si>
  <si>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</si>
  <si>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</si>
  <si>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</si>
  <si>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</si>
  <si>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</si>
  <si>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</si>
  <si>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</si>
  <si>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</si>
  <si>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</si>
  <si>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</si>
  <si>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</si>
  <si>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</si>
  <si>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</si>
  <si>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</si>
  <si>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</si>
  <si>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</si>
  <si>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</si>
  <si>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</si>
  <si>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</si>
  <si>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</si>
  <si>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</si>
  <si>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</si>
  <si>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</si>
  <si>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</si>
  <si>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</si>
  <si>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</si>
  <si>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</si>
  <si>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</si>
  <si>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</si>
  <si>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</si>
  <si>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</si>
  <si>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</si>
  <si>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</si>
  <si>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</si>
  <si>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</si>
  <si>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</si>
  <si>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</si>
  <si>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</si>
  <si>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</si>
  <si>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</si>
  <si>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</si>
  <si>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</si>
  <si>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</si>
  <si>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</si>
  <si>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</si>
  <si>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</si>
  <si>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</si>
  <si>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</si>
  <si>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</si>
  <si>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</si>
  <si>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</si>
  <si>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</si>
  <si>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</si>
  <si>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</si>
  <si>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</si>
  <si>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</si>
  <si>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</si>
  <si>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</si>
  <si>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</si>
  <si>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</si>
  <si>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</si>
  <si>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</si>
  <si>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</si>
  <si>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</si>
  <si>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</si>
  <si>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</si>
  <si>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</si>
  <si>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</si>
  <si>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</si>
  <si>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</si>
  <si>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</si>
  <si>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</si>
  <si>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</si>
  <si>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</si>
  <si>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</si>
  <si>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</si>
  <si>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</si>
  <si>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</si>
  <si>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</si>
  <si>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</si>
  <si>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</si>
  <si>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</si>
  <si>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</si>
  <si>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</si>
  <si>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</si>
  <si>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</si>
  <si>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</si>
  <si>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</si>
  <si>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</si>
  <si>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</si>
  <si>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</si>
  <si>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</si>
  <si>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</si>
  <si>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</si>
  <si>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</si>
  <si>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</si>
  <si>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</si>
  <si>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</si>
  <si>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</si>
  <si>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</si>
  <si>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</si>
  <si>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</si>
  <si>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</si>
  <si>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</si>
  <si>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</si>
  <si>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</si>
  <si>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</si>
  <si>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</si>
  <si>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</si>
  <si>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</si>
  <si>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</si>
  <si>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</si>
  <si>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</si>
  <si>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</si>
  <si>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</si>
  <si>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</si>
  <si>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</si>
  <si>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</si>
  <si>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</si>
  <si>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</si>
  <si>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</si>
  <si>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</si>
  <si>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</si>
  <si>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</si>
  <si>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</si>
  <si>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</si>
  <si>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</si>
  <si>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</si>
  <si>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</si>
  <si>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</si>
  <si>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</si>
  <si>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</si>
  <si>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</si>
  <si>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</si>
  <si>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</si>
  <si>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</si>
  <si>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</si>
  <si>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</si>
  <si>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</si>
  <si>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</si>
  <si>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</si>
  <si>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</si>
  <si>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</si>
  <si>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</si>
  <si>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</si>
  <si>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</si>
  <si>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</si>
  <si>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</si>
  <si>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</si>
  <si>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</si>
  <si>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</si>
  <si>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</si>
  <si>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</si>
  <si>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</si>
  <si>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</si>
  <si>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</si>
  <si>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</si>
  <si>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</si>
  <si>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</si>
  <si>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</si>
  <si>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</si>
  <si>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</si>
  <si>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</si>
  <si>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</si>
  <si>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</si>
  <si>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</si>
  <si>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</si>
  <si>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</si>
  <si>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</si>
  <si>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</si>
  <si>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</si>
  <si>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</si>
  <si>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</si>
  <si>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</si>
  <si>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</si>
  <si>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</si>
  <si>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</si>
  <si>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</si>
  <si>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</si>
  <si>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</si>
  <si>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</si>
  <si>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</si>
  <si>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</si>
  <si>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</si>
  <si>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</si>
  <si>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</si>
  <si>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</si>
  <si>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</si>
  <si>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</si>
  <si>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</si>
  <si>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</si>
  <si>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</si>
  <si>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</si>
  <si>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</si>
  <si>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</si>
  <si>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</si>
  <si>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</si>
  <si>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</si>
  <si>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</si>
  <si>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</si>
  <si>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</si>
  <si>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</si>
  <si>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</si>
  <si>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</si>
  <si>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</si>
  <si>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</si>
  <si>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</si>
  <si>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</si>
  <si>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</si>
  <si>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</si>
  <si>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</si>
  <si>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</si>
  <si>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</si>
  <si>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</si>
  <si>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</si>
  <si>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</si>
  <si>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</si>
  <si>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</si>
  <si>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</si>
  <si>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</si>
  <si>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</si>
  <si>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</si>
  <si>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</si>
  <si>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</si>
  <si>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</si>
  <si>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</si>
  <si>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</si>
  <si>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</si>
  <si>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</si>
  <si>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</si>
  <si>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</si>
  <si>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</si>
  <si>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</si>
  <si>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</si>
  <si>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</si>
  <si>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</si>
  <si>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</si>
  <si>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</si>
  <si>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</si>
  <si>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</si>
  <si>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</si>
  <si>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</si>
  <si>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</si>
  <si>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</si>
  <si>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</si>
  <si>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</si>
  <si>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</si>
  <si>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</si>
  <si>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</si>
  <si>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</si>
  <si>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</si>
  <si>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</si>
  <si>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</si>
  <si>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</si>
  <si>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</si>
  <si>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</si>
  <si>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</si>
  <si>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</si>
  <si>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</si>
  <si>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</si>
  <si>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</si>
  <si>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</si>
  <si>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</si>
  <si>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</si>
  <si>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</si>
  <si>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</si>
  <si>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</si>
  <si>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</si>
  <si>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</si>
  <si>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</si>
  <si>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</si>
  <si>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</si>
  <si>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</si>
  <si>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</si>
  <si>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</si>
  <si>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</si>
  <si>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</si>
  <si>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</si>
  <si>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</si>
  <si>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</si>
  <si>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</si>
  <si>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</si>
  <si>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</si>
  <si>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</si>
  <si>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</si>
  <si>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</si>
  <si>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</si>
  <si>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</si>
  <si>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</si>
  <si>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</si>
  <si>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</si>
  <si>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</si>
  <si>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</si>
  <si>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</si>
  <si>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</si>
  <si>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</si>
  <si>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</si>
  <si>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</si>
  <si>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</si>
  <si>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</si>
  <si>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</si>
  <si>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</si>
  <si>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</si>
  <si>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</si>
  <si>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</si>
  <si>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</si>
  <si>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</si>
  <si>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</si>
  <si>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</si>
  <si>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</si>
  <si>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</si>
  <si>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</si>
  <si>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</si>
  <si>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</si>
  <si>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</si>
  <si>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</si>
  <si>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</si>
  <si>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</si>
  <si>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</si>
  <si>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</si>
  <si>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</si>
  <si>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</si>
  <si>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</si>
  <si>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</si>
  <si>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</si>
  <si>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</si>
  <si>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</si>
  <si>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</si>
  <si>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</si>
  <si>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</si>
  <si>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</si>
  <si>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</si>
  <si>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</si>
  <si>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</si>
  <si>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</si>
  <si>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</si>
  <si>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</si>
  <si>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</si>
  <si>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</si>
  <si>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</si>
  <si>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</si>
  <si>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</si>
  <si>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</si>
  <si>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</si>
  <si>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</si>
  <si>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</si>
  <si>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</si>
  <si>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</si>
  <si>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</si>
  <si>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</si>
  <si>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</si>
  <si>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</si>
  <si>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</si>
  <si>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</si>
  <si>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</si>
  <si>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</si>
  <si>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</si>
  <si>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</si>
  <si>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</si>
  <si>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</si>
  <si>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</si>
  <si>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</si>
  <si>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</si>
  <si>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</si>
  <si>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</si>
  <si>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</si>
  <si>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</si>
  <si>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</si>
  <si>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</si>
  <si>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</si>
  <si>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</si>
  <si>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</si>
  <si>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</si>
  <si>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</si>
  <si>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</si>
  <si>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</si>
  <si>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</si>
  <si>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</si>
  <si>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</si>
  <si>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</si>
  <si>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</si>
  <si>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</si>
  <si>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</si>
  <si>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</si>
  <si>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</si>
  <si>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</si>
  <si>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</si>
  <si>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</si>
  <si>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</si>
  <si>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</si>
  <si>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</si>
  <si>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</si>
  <si>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</si>
  <si>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</si>
  <si>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</si>
  <si>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</si>
  <si>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</si>
  <si>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</si>
  <si>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</si>
  <si>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</si>
  <si>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</si>
  <si>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</si>
  <si>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</si>
  <si>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</si>
  <si>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</si>
  <si>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</si>
  <si>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</si>
  <si>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</si>
  <si>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</si>
  <si>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</si>
  <si>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</si>
  <si>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</si>
  <si>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</si>
  <si>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</si>
  <si>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</si>
  <si>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</si>
  <si>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</si>
  <si>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</si>
  <si>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</si>
  <si>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</si>
  <si>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</si>
  <si>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</si>
  <si>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</si>
  <si>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</si>
  <si>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</si>
  <si>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</si>
  <si>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</si>
  <si>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</si>
  <si>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</si>
  <si>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</si>
  <si>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</si>
  <si>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</si>
  <si>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</si>
  <si>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</si>
  <si>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</si>
  <si>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</si>
  <si>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</si>
  <si>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</si>
  <si>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</si>
  <si>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</si>
  <si>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</si>
  <si>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</si>
  <si>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</si>
  <si>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</si>
  <si>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</si>
  <si>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</si>
  <si>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</si>
  <si>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</si>
  <si>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</si>
  <si>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</si>
  <si>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</si>
  <si>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</si>
  <si>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</si>
  <si>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</si>
  <si>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</si>
  <si>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</si>
  <si>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</si>
  <si>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</si>
  <si>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</si>
  <si>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</si>
  <si>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</si>
  <si>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</si>
  <si>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</si>
  <si>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</si>
  <si>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</si>
  <si>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</si>
  <si>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</si>
  <si>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</si>
  <si>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</si>
  <si>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</si>
  <si>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</si>
  <si>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</si>
  <si>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</si>
  <si>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</si>
  <si>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</si>
  <si>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</si>
  <si>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</si>
  <si>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</si>
  <si>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</si>
  <si>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</si>
  <si>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</si>
  <si>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</si>
  <si>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</si>
  <si>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</si>
  <si>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</si>
  <si>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</si>
  <si>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</si>
  <si>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</si>
  <si>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</si>
  <si>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</si>
  <si>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</si>
  <si>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</si>
  <si>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</si>
  <si>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</si>
  <si>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</si>
  <si>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</si>
  <si>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</si>
  <si>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</si>
  <si>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</si>
  <si>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</si>
  <si>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</si>
  <si>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</si>
  <si>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</si>
  <si>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</si>
  <si>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</si>
  <si>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</si>
  <si>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</si>
  <si>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</si>
  <si>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</si>
  <si>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name</t>
  </si>
  <si>
    <t>Grand Total</t>
  </si>
  <si>
    <t>2019</t>
  </si>
  <si>
    <t>2020</t>
  </si>
  <si>
    <t>2021</t>
  </si>
  <si>
    <t>2022</t>
  </si>
  <si>
    <t>Sep</t>
  </si>
  <si>
    <t>Oct</t>
  </si>
  <si>
    <t>Nov</t>
  </si>
  <si>
    <t>Dec</t>
  </si>
  <si>
    <t>Jan</t>
  </si>
  <si>
    <t>Feb</t>
  </si>
  <si>
    <t>Mar</t>
  </si>
  <si>
    <t>Apr</t>
  </si>
  <si>
    <t>May</t>
  </si>
  <si>
    <t>Jun</t>
  </si>
  <si>
    <t>Jul</t>
  </si>
  <si>
    <t>Aug</t>
  </si>
  <si>
    <t>Years (Order Date)</t>
  </si>
  <si>
    <t>Months (Order Date)</t>
  </si>
  <si>
    <t>2019 Total</t>
  </si>
  <si>
    <t>2020 Total</t>
  </si>
  <si>
    <t>2021 Total</t>
  </si>
  <si>
    <t>2022 Total</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</si>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</sst>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dd\ mmm\ yyyy"/>
    <numFmt numFmtId="169" formatCode="0.0\ &quot;kg&quot;"/>
    <numFmt numFmtId="170"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4" fontId="0" fillId="0" borderId="0" xfId="0" applyNumberFormat="1"/>
  </cellXfs>
  <cellStyles count="1">
    <cellStyle name="Normal" xfId="0" builtinId="0"/>
  </cellStyles>
  <dxfs count="11">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E5F27"/>
      <color rgb="FFFF6699"/>
      <color rgb="FFC6F6CB"/>
      <color rgb="FF35551F"/>
      <color rgb="FF0C1307"/>
      <color rgb="FFE4DF1B"/>
      <color rgb="FFD2A000"/>
      <color rgb="FF646464"/>
      <color rgb="FF345DA6"/>
      <color rgb="FF9745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[coffeestoreProject.xlsx]total sales!total sales</c:name>
    <c:fmtId val="12"/>
  </c:pivotSource>
  <c:chart>
    <c:autoTitleDeleted val="0"/>
    <c:pivotFmts>
      <c:pivotFmt>
        <c:idx val="0"/>
        <c:spPr>
          <a:solidFill>
            <a:schemeClr val="accent1"/>
          </a:solidFill>
          <a:ln w="28575" cap="rnd">
            <a:solidFill>
              <a:srgbClr val="345DA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4646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2A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45DA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4646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2A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45DA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4646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2A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72524270826144E-2"/>
          <c:y val="0.15977364825683207"/>
          <c:w val="0.74358691920063991"/>
          <c:h val="0.72131061701289645"/>
        </c:manualLayout>
      </c:layout>
      <c:lineChart>
        <c:grouping val="standard"/>
        <c:varyColors val="0"/>
        <c:ser>
          <c:idx val="0"/>
          <c:order val="0"/>
          <c:tx>
            <c:strRef>
              <c:f>'total sales'!$C$3:$C$4</c:f>
              <c:strCache>
                <c:ptCount val="1"/>
                <c:pt idx="0">
                  <c:v>Arabica</c:v>
                </c:pt>
              </c:strCache>
            </c:strRef>
          </c:tx>
          <c:spPr>
            <a:ln w="28575" cap="rnd">
              <a:solidFill>
                <a:srgbClr val="345DA6"/>
              </a:solidFill>
              <a:round/>
            </a:ln>
            <a:effectLst/>
          </c:spPr>
          <c:marker>
            <c:symbol val="circle"/>
            <c:size val="5"/>
            <c:spPr>
              <a:solidFill>
                <a:schemeClr val="accent1"/>
              </a:solidFill>
              <a:ln w="9525">
                <a:solidFill>
                  <a:schemeClr val="accent1"/>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#,##0.00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C9DA-4FD5-B0F7-E3EA990A398A}"/>
            </c:ext>
          </c:extLst>
        </c:ser>
        <c:ser>
          <c:idx val="1"/>
          <c:order val="1"/>
          <c:tx>
            <c:strRef>
              <c:f>'total sales'!$D$3:$D$4</c:f>
              <c:strCache>
                <c:ptCount val="1"/>
                <c:pt idx="0">
                  <c:v>Excelsa</c:v>
                </c:pt>
              </c:strCache>
            </c:strRef>
          </c:tx>
          <c:spPr>
            <a:ln w="28575" cap="rnd">
              <a:solidFill>
                <a:srgbClr val="97450D"/>
              </a:solidFill>
              <a:round/>
            </a:ln>
            <a:effectLst/>
          </c:spPr>
          <c:marker>
            <c:symbol val="circle"/>
            <c:size val="5"/>
            <c:spPr>
              <a:solidFill>
                <a:schemeClr val="accent2"/>
              </a:solidFill>
              <a:ln w="9525">
                <a:solidFill>
                  <a:schemeClr val="accent2"/>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#,##0.00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C9DA-4FD5-B0F7-E3EA990A398A}"/>
            </c:ext>
          </c:extLst>
        </c:ser>
        <c:ser>
          <c:idx val="2"/>
          <c:order val="2"/>
          <c:tx>
            <c:strRef>
              <c:f>'total sales'!$E$3:$E$4</c:f>
              <c:strCache>
                <c:ptCount val="1"/>
                <c:pt idx="0">
                  <c:v>Liberica</c:v>
                </c:pt>
              </c:strCache>
            </c:strRef>
          </c:tx>
          <c:spPr>
            <a:ln w="28575" cap="rnd">
              <a:solidFill>
                <a:srgbClr val="646464"/>
              </a:solidFill>
              <a:round/>
            </a:ln>
            <a:effectLst/>
          </c:spPr>
          <c:marker>
            <c:symbol val="circle"/>
            <c:size val="5"/>
            <c:spPr>
              <a:solidFill>
                <a:schemeClr val="accent3"/>
              </a:solidFill>
              <a:ln w="9525">
                <a:solidFill>
                  <a:schemeClr val="accent3"/>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#,##0.00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C9DA-4FD5-B0F7-E3EA990A398A}"/>
            </c:ext>
          </c:extLst>
        </c:ser>
        <c:ser>
          <c:idx val="3"/>
          <c:order val="3"/>
          <c:tx>
            <c:strRef>
              <c:f>'total sales'!$F$3:$F$4</c:f>
              <c:strCache>
                <c:ptCount val="1"/>
                <c:pt idx="0">
                  <c:v>Robusta</c:v>
                </c:pt>
              </c:strCache>
            </c:strRef>
          </c:tx>
          <c:spPr>
            <a:ln w="28575" cap="rnd">
              <a:solidFill>
                <a:srgbClr val="D2A000"/>
              </a:solidFill>
              <a:round/>
            </a:ln>
            <a:effectLst/>
          </c:spPr>
          <c:marker>
            <c:symbol val="circle"/>
            <c:size val="5"/>
            <c:spPr>
              <a:solidFill>
                <a:schemeClr val="accent4"/>
              </a:solidFill>
              <a:ln w="9525">
                <a:solidFill>
                  <a:schemeClr val="accent4"/>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#,##0.00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C9DA-4FD5-B0F7-E3EA990A398A}"/>
            </c:ext>
          </c:extLst>
        </c:ser>
        <c:dLbls>
          <c:showLegendKey val="0"/>
          <c:showVal val="0"/>
          <c:showCatName val="0"/>
          <c:showSerName val="0"/>
          <c:showPercent val="0"/>
          <c:showBubbleSize val="0"/>
        </c:dLbls>
        <c:marker val="1"/>
        <c:smooth val="0"/>
        <c:axId val="1201537568"/>
        <c:axId val="1201538048"/>
      </c:lineChart>
      <c:catAx>
        <c:axId val="12015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1538048"/>
        <c:crosses val="autoZero"/>
        <c:auto val="1"/>
        <c:lblAlgn val="ctr"/>
        <c:lblOffset val="100"/>
        <c:noMultiLvlLbl val="0"/>
      </c:catAx>
      <c:valAx>
        <c:axId val="120153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15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DCBD"/>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[coffeestoreProject.xlsx]country!total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a:noFill/>
          </a:ln>
          <a:effectLst/>
        </c:spPr>
        <c:dLbl>
          <c:idx val="0"/>
          <c:layout>
            <c:manualLayout>
              <c:x val="0.12171456692913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layout>
            <c:manualLayout>
              <c:x val="0.1158567366579178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5551F"/>
          </a:solidFill>
          <a:ln>
            <a:noFill/>
          </a:ln>
          <a:effectLst/>
        </c:spPr>
        <c:dLbl>
          <c:idx val="0"/>
          <c:layout>
            <c:manualLayout>
              <c:x val="0.2148886701662292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58567366579178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E5F27"/>
          </a:solidFill>
          <a:ln>
            <a:noFill/>
          </a:ln>
          <a:effectLst/>
        </c:spPr>
        <c:dLbl>
          <c:idx val="0"/>
          <c:layout>
            <c:manualLayout>
              <c:x val="0.12171456692913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5551F"/>
          </a:solidFill>
          <a:ln>
            <a:noFill/>
          </a:ln>
          <a:effectLst/>
        </c:spPr>
        <c:dLbl>
          <c:idx val="0"/>
          <c:layout>
            <c:manualLayout>
              <c:x val="0.2148886701662292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dLbl>
          <c:idx val="0"/>
          <c:layout>
            <c:manualLayout>
              <c:x val="0.1158567366579178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E5F27"/>
          </a:solidFill>
          <a:ln>
            <a:noFill/>
          </a:ln>
          <a:effectLst/>
        </c:spPr>
        <c:dLbl>
          <c:idx val="0"/>
          <c:layout>
            <c:manualLayout>
              <c:x val="0.12171456692913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5551F"/>
          </a:solidFill>
          <a:ln>
            <a:noFill/>
          </a:ln>
          <a:effectLst/>
        </c:spPr>
        <c:dLbl>
          <c:idx val="0"/>
          <c:layout>
            <c:manualLayout>
              <c:x val="0.2148886701662292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2EA8-47EC-811F-6646DE382B12}"/>
              </c:ext>
            </c:extLst>
          </c:dPt>
          <c:dPt>
            <c:idx val="1"/>
            <c:invertIfNegative val="0"/>
            <c:bubble3D val="0"/>
            <c:spPr>
              <a:solidFill>
                <a:srgbClr val="3E5F27"/>
              </a:solidFill>
              <a:ln>
                <a:noFill/>
              </a:ln>
              <a:effectLst/>
            </c:spPr>
            <c:extLst>
              <c:ext xmlns:c16="http://schemas.microsoft.com/office/drawing/2014/chart" uri="{C3380CC4-5D6E-409C-BE32-E72D297353CC}">
                <c16:uniqueId val="{00000003-2EA8-47EC-811F-6646DE382B12}"/>
              </c:ext>
            </c:extLst>
          </c:dPt>
          <c:dPt>
            <c:idx val="2"/>
            <c:invertIfNegative val="0"/>
            <c:bubble3D val="0"/>
            <c:spPr>
              <a:solidFill>
                <a:srgbClr val="35551F"/>
              </a:solidFill>
              <a:ln>
                <a:noFill/>
              </a:ln>
              <a:effectLst/>
            </c:spPr>
            <c:extLst>
              <c:ext xmlns:c16="http://schemas.microsoft.com/office/drawing/2014/chart" uri="{C3380CC4-5D6E-409C-BE32-E72D297353CC}">
                <c16:uniqueId val="{00000005-2EA8-47EC-811F-6646DE382B12}"/>
              </c:ext>
            </c:extLst>
          </c:dPt>
          <c:dLbls>
            <c:dLbl>
              <c:idx val="0"/>
              <c:layout>
                <c:manualLayout>
                  <c:x val="0.11585673665791781"/>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A8-47EC-811F-6646DE382B12}"/>
                </c:ext>
              </c:extLst>
            </c:dLbl>
            <c:dLbl>
              <c:idx val="1"/>
              <c:layout>
                <c:manualLayout>
                  <c:x val="0.12171456692913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A8-47EC-811F-6646DE382B12}"/>
                </c:ext>
              </c:extLst>
            </c:dLbl>
            <c:dLbl>
              <c:idx val="2"/>
              <c:layout>
                <c:manualLayout>
                  <c:x val="0.21488867016622923"/>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A8-47EC-811F-6646DE382B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A8-47EC-811F-6646DE382B12}"/>
            </c:ext>
          </c:extLst>
        </c:ser>
        <c:dLbls>
          <c:showLegendKey val="0"/>
          <c:showVal val="1"/>
          <c:showCatName val="0"/>
          <c:showSerName val="0"/>
          <c:showPercent val="0"/>
          <c:showBubbleSize val="0"/>
        </c:dLbls>
        <c:gapWidth val="150"/>
        <c:overlap val="100"/>
        <c:axId val="1443426144"/>
        <c:axId val="1443426624"/>
      </c:barChart>
      <c:catAx>
        <c:axId val="144342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26624"/>
        <c:crosses val="autoZero"/>
        <c:auto val="1"/>
        <c:lblAlgn val="ctr"/>
        <c:lblOffset val="100"/>
        <c:noMultiLvlLbl val="0"/>
      </c:catAx>
      <c:valAx>
        <c:axId val="1443426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DC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[coffeestoreProject.xlsx]top customers!total sales</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FF6699"/>
            </a:solidFill>
            <a:ln>
              <a:noFill/>
            </a:ln>
            <a:effectLst/>
          </c:spPr>
          <c:invertIfNegative val="0"/>
          <c:cat>
            <c:strRef>
              <c:f>'top customers'!$A$4:$A$9</c:f>
              <c:strCache>
                <c:ptCount val="5"/>
                <c:pt idx="0">
                  <c:v>Allis Wilmore</c:v>
                </c:pt>
                <c:pt idx="1">
                  <c:v>Brenn Dundredge</c:v>
                </c:pt>
                <c:pt idx="2">
                  <c:v>Don Flintiff</c:v>
                </c:pt>
                <c:pt idx="3">
                  <c:v>Nealson Cuttler</c:v>
                </c:pt>
                <c:pt idx="4">
                  <c:v>Terri Farra</c:v>
                </c:pt>
              </c:strCache>
            </c:strRef>
          </c:cat>
          <c:val>
            <c:numRef>
              <c:f>'top customers'!$B$4:$B$9</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027-4968-A690-80156535C0A4}"/>
            </c:ext>
          </c:extLst>
        </c:ser>
        <c:dLbls>
          <c:showLegendKey val="0"/>
          <c:showVal val="0"/>
          <c:showCatName val="0"/>
          <c:showSerName val="0"/>
          <c:showPercent val="0"/>
          <c:showBubbleSize val="0"/>
        </c:dLbls>
        <c:gapWidth val="182"/>
        <c:axId val="1482623184"/>
        <c:axId val="1482621264"/>
      </c:barChart>
      <c:catAx>
        <c:axId val="148262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21264"/>
        <c:crosses val="autoZero"/>
        <c:auto val="1"/>
        <c:lblAlgn val="ctr"/>
        <c:lblOffset val="100"/>
        <c:noMultiLvlLbl val="0"/>
      </c:catAx>
      <c:valAx>
        <c:axId val="14826212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2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F6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[coffeestoreProject.xlsx]total sales!total sales</c:name>
    <c:fmtId val="7"/>
  </c:pivotSource>
  <c:chart>
    <c:autoTitleDeleted val="0"/>
    <c:pivotFmts>
      <c:pivotFmt>
        <c:idx val="0"/>
        <c:spPr>
          <a:ln w="28575" cap="rnd">
            <a:solidFill>
              <a:srgbClr val="345DA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46464"/>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2A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72524270826144E-2"/>
          <c:y val="0.15977364825683207"/>
          <c:w val="0.74358691920063991"/>
          <c:h val="0.72131061701289645"/>
        </c:manualLayout>
      </c:layout>
      <c:lineChart>
        <c:grouping val="standard"/>
        <c:varyColors val="0"/>
        <c:ser>
          <c:idx val="0"/>
          <c:order val="0"/>
          <c:tx>
            <c:strRef>
              <c:f>'total sales'!$C$3:$C$4</c:f>
              <c:strCache>
                <c:ptCount val="1"/>
                <c:pt idx="0">
                  <c:v>Arabica</c:v>
                </c:pt>
              </c:strCache>
            </c:strRef>
          </c:tx>
          <c:spPr>
            <a:ln w="28575" cap="rnd">
              <a:solidFill>
                <a:srgbClr val="345DA6"/>
              </a:solidFill>
              <a:round/>
            </a:ln>
            <a:effectLst/>
          </c:spPr>
          <c:marker>
            <c:symbol val="circle"/>
            <c:size val="5"/>
            <c:spPr>
              <a:solidFill>
                <a:schemeClr val="accent1"/>
              </a:solidFill>
              <a:ln w="9525">
                <a:solidFill>
                  <a:schemeClr val="accent1"/>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#,##0.00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318F-4424-B90E-D3E1EC0094AC}"/>
            </c:ext>
          </c:extLst>
        </c:ser>
        <c:ser>
          <c:idx val="1"/>
          <c:order val="1"/>
          <c:tx>
            <c:strRef>
              <c:f>'total sales'!$D$3:$D$4</c:f>
              <c:strCache>
                <c:ptCount val="1"/>
                <c:pt idx="0">
                  <c:v>Excelsa</c:v>
                </c:pt>
              </c:strCache>
            </c:strRef>
          </c:tx>
          <c:spPr>
            <a:ln w="28575" cap="rnd">
              <a:solidFill>
                <a:srgbClr val="97450D"/>
              </a:solidFill>
              <a:round/>
            </a:ln>
            <a:effectLst/>
          </c:spPr>
          <c:marker>
            <c:symbol val="circle"/>
            <c:size val="5"/>
            <c:spPr>
              <a:solidFill>
                <a:schemeClr val="accent2"/>
              </a:solidFill>
              <a:ln w="9525">
                <a:solidFill>
                  <a:schemeClr val="accent2"/>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#,##0.00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F-318F-4424-B90E-D3E1EC0094AC}"/>
            </c:ext>
          </c:extLst>
        </c:ser>
        <c:ser>
          <c:idx val="2"/>
          <c:order val="2"/>
          <c:tx>
            <c:strRef>
              <c:f>'total sales'!$E$3:$E$4</c:f>
              <c:strCache>
                <c:ptCount val="1"/>
                <c:pt idx="0">
                  <c:v>Liberica</c:v>
                </c:pt>
              </c:strCache>
            </c:strRef>
          </c:tx>
          <c:spPr>
            <a:ln w="28575" cap="rnd">
              <a:solidFill>
                <a:srgbClr val="646464"/>
              </a:solidFill>
              <a:round/>
            </a:ln>
            <a:effectLst/>
          </c:spPr>
          <c:marker>
            <c:symbol val="circle"/>
            <c:size val="5"/>
            <c:spPr>
              <a:solidFill>
                <a:schemeClr val="accent3"/>
              </a:solidFill>
              <a:ln w="9525">
                <a:solidFill>
                  <a:schemeClr val="accent3"/>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#,##0.00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0-318F-4424-B90E-D3E1EC0094AC}"/>
            </c:ext>
          </c:extLst>
        </c:ser>
        <c:ser>
          <c:idx val="3"/>
          <c:order val="3"/>
          <c:tx>
            <c:strRef>
              <c:f>'total sales'!$F$3:$F$4</c:f>
              <c:strCache>
                <c:ptCount val="1"/>
                <c:pt idx="0">
                  <c:v>Robusta</c:v>
                </c:pt>
              </c:strCache>
            </c:strRef>
          </c:tx>
          <c:spPr>
            <a:ln w="28575" cap="rnd">
              <a:solidFill>
                <a:srgbClr val="D2A000"/>
              </a:solidFill>
              <a:round/>
            </a:ln>
            <a:effectLst/>
          </c:spPr>
          <c:marker>
            <c:symbol val="circle"/>
            <c:size val="5"/>
            <c:spPr>
              <a:solidFill>
                <a:schemeClr val="accent4"/>
              </a:solidFill>
              <a:ln w="9525">
                <a:solidFill>
                  <a:schemeClr val="accent4"/>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#,##0.00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1-318F-4424-B90E-D3E1EC0094AC}"/>
            </c:ext>
          </c:extLst>
        </c:ser>
        <c:dLbls>
          <c:showLegendKey val="0"/>
          <c:showVal val="0"/>
          <c:showCatName val="0"/>
          <c:showSerName val="0"/>
          <c:showPercent val="0"/>
          <c:showBubbleSize val="0"/>
        </c:dLbls>
        <c:marker val="1"/>
        <c:smooth val="0"/>
        <c:axId val="1201537568"/>
        <c:axId val="1201538048"/>
      </c:lineChart>
      <c:catAx>
        <c:axId val="12015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1538048"/>
        <c:crosses val="autoZero"/>
        <c:auto val="1"/>
        <c:lblAlgn val="ctr"/>
        <c:lblOffset val="100"/>
        <c:noMultiLvlLbl val="0"/>
      </c:catAx>
      <c:valAx>
        <c:axId val="120153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15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DCBD"/>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[coffeestoreProject.xlsx]country!total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a:noFill/>
          </a:ln>
          <a:effectLst/>
        </c:spPr>
        <c:dLbl>
          <c:idx val="0"/>
          <c:layout>
            <c:manualLayout>
              <c:x val="0.12171456692913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layout>
            <c:manualLayout>
              <c:x val="0.11585673665791781"/>
              <c:y val="-1.697511254402665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5551F"/>
          </a:solidFill>
          <a:ln>
            <a:noFill/>
          </a:ln>
          <a:effectLst/>
        </c:spPr>
        <c:dLbl>
          <c:idx val="0"/>
          <c:layout>
            <c:manualLayout>
              <c:x val="0.2148886701662292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CE32-40E7-A597-3806B54D9AC3}"/>
              </c:ext>
            </c:extLst>
          </c:dPt>
          <c:dPt>
            <c:idx val="1"/>
            <c:invertIfNegative val="0"/>
            <c:bubble3D val="0"/>
            <c:spPr>
              <a:solidFill>
                <a:srgbClr val="3E5F27"/>
              </a:solidFill>
              <a:ln>
                <a:noFill/>
              </a:ln>
              <a:effectLst/>
            </c:spPr>
            <c:extLst>
              <c:ext xmlns:c16="http://schemas.microsoft.com/office/drawing/2014/chart" uri="{C3380CC4-5D6E-409C-BE32-E72D297353CC}">
                <c16:uniqueId val="{00000002-CE32-40E7-A597-3806B54D9AC3}"/>
              </c:ext>
            </c:extLst>
          </c:dPt>
          <c:dPt>
            <c:idx val="2"/>
            <c:invertIfNegative val="0"/>
            <c:bubble3D val="0"/>
            <c:spPr>
              <a:solidFill>
                <a:srgbClr val="35551F"/>
              </a:solidFill>
              <a:ln>
                <a:noFill/>
              </a:ln>
              <a:effectLst/>
            </c:spPr>
            <c:extLst>
              <c:ext xmlns:c16="http://schemas.microsoft.com/office/drawing/2014/chart" uri="{C3380CC4-5D6E-409C-BE32-E72D297353CC}">
                <c16:uniqueId val="{00000004-CE32-40E7-A597-3806B54D9AC3}"/>
              </c:ext>
            </c:extLst>
          </c:dPt>
          <c:dLbls>
            <c:dLbl>
              <c:idx val="0"/>
              <c:layout>
                <c:manualLayout>
                  <c:x val="0.11585673665791781"/>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32-40E7-A597-3806B54D9AC3}"/>
                </c:ext>
              </c:extLst>
            </c:dLbl>
            <c:dLbl>
              <c:idx val="1"/>
              <c:layout>
                <c:manualLayout>
                  <c:x val="0.12171456692913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32-40E7-A597-3806B54D9AC3}"/>
                </c:ext>
              </c:extLst>
            </c:dLbl>
            <c:dLbl>
              <c:idx val="2"/>
              <c:layout>
                <c:manualLayout>
                  <c:x val="0.21488867016622923"/>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32-40E7-A597-3806B54D9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E32-40E7-A597-3806B54D9AC3}"/>
            </c:ext>
          </c:extLst>
        </c:ser>
        <c:dLbls>
          <c:showLegendKey val="0"/>
          <c:showVal val="1"/>
          <c:showCatName val="0"/>
          <c:showSerName val="0"/>
          <c:showPercent val="0"/>
          <c:showBubbleSize val="0"/>
        </c:dLbls>
        <c:gapWidth val="150"/>
        <c:overlap val="100"/>
        <c:axId val="1443426144"/>
        <c:axId val="1443426624"/>
      </c:barChart>
      <c:catAx>
        <c:axId val="144342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26624"/>
        <c:crosses val="autoZero"/>
        <c:auto val="1"/>
        <c:lblAlgn val="ctr"/>
        <c:lblOffset val="100"/>
        <c:noMultiLvlLbl val="0"/>
      </c:catAx>
      <c:valAx>
        <c:axId val="1443426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ADCB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[coffeestoreProject.xlsx]top customers!total sales</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FF6699"/>
            </a:solidFill>
            <a:ln>
              <a:noFill/>
            </a:ln>
            <a:effectLst/>
          </c:spPr>
          <c:invertIfNegative val="0"/>
          <c:cat>
            <c:strRef>
              <c:f>'top customers'!$A$4:$A$9</c:f>
              <c:strCache>
                <c:ptCount val="5"/>
                <c:pt idx="0">
                  <c:v>Allis Wilmore</c:v>
                </c:pt>
                <c:pt idx="1">
                  <c:v>Brenn Dundredge</c:v>
                </c:pt>
                <c:pt idx="2">
                  <c:v>Don Flintiff</c:v>
                </c:pt>
                <c:pt idx="3">
                  <c:v>Nealson Cuttler</c:v>
                </c:pt>
                <c:pt idx="4">
                  <c:v>Terri Farra</c:v>
                </c:pt>
              </c:strCache>
            </c:strRef>
          </c:cat>
          <c:val>
            <c:numRef>
              <c:f>'top customers'!$B$4:$B$9</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F0E4-4827-A8FE-E9BDDB63DCC6}"/>
            </c:ext>
          </c:extLst>
        </c:ser>
        <c:dLbls>
          <c:showLegendKey val="0"/>
          <c:showVal val="0"/>
          <c:showCatName val="0"/>
          <c:showSerName val="0"/>
          <c:showPercent val="0"/>
          <c:showBubbleSize val="0"/>
        </c:dLbls>
        <c:gapWidth val="182"/>
        <c:axId val="1482623184"/>
        <c:axId val="1482621264"/>
      </c:barChart>
      <c:catAx>
        <c:axId val="148262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21264"/>
        <c:crosses val="autoZero"/>
        <c:auto val="1"/>
        <c:lblAlgn val="ctr"/>
        <c:lblOffset val="100"/>
        <c:noMultiLvlLbl val="0"/>
      </c:catAx>
      <c:valAx>
        <c:axId val="14826212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2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F6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30480</xdr:colOff>
      <xdr:row>0</xdr:row>
      <xdr:rowOff>22859</xdr:rowOff>
    </xdr:from>
    <xdr:to>
      <xdr:col>29</xdr:col>
      <xdr:colOff>539750</xdr:colOff>
      <xdr:row>5</xdr:row>
      <xdr:rowOff>111512</xdr:rowOff>
    </xdr:to>
    <xdr:sp macro="" textlink="">
      <xdr:nvSpPr>
        <xdr:cNvPr id="3" name="Rectangle 2">
          <a:extLst>
            <a:ext uri="{FF2B5EF4-FFF2-40B4-BE49-F238E27FC236}">
              <a16:creationId xmlns:a16="http://schemas.microsoft.com/office/drawing/2014/main" id="{800FD531-04C8-7E88-66ED-CDC212ADE2DF}"/>
            </a:ext>
          </a:extLst>
        </xdr:cNvPr>
        <xdr:cNvSpPr/>
      </xdr:nvSpPr>
      <xdr:spPr>
        <a:xfrm>
          <a:off x="157480" y="22859"/>
          <a:ext cx="17400270" cy="1041153"/>
        </a:xfrm>
        <a:prstGeom prst="rect">
          <a:avLst/>
        </a:prstGeom>
        <a:solidFill>
          <a:srgbClr val="3E5F2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latin typeface="Arial Black" panose="020B0A04020102020204" pitchFamily="34" charset="0"/>
            </a:rPr>
            <a:t>COFFEE SALES DASHBOARD</a:t>
          </a:r>
        </a:p>
      </xdr:txBody>
    </xdr:sp>
    <xdr:clientData/>
  </xdr:twoCellAnchor>
  <xdr:twoCellAnchor>
    <xdr:from>
      <xdr:col>1</xdr:col>
      <xdr:colOff>127000</xdr:colOff>
      <xdr:row>15</xdr:row>
      <xdr:rowOff>76396</xdr:rowOff>
    </xdr:from>
    <xdr:to>
      <xdr:col>15</xdr:col>
      <xdr:colOff>444500</xdr:colOff>
      <xdr:row>45</xdr:row>
      <xdr:rowOff>0</xdr:rowOff>
    </xdr:to>
    <xdr:graphicFrame macro="">
      <xdr:nvGraphicFramePr>
        <xdr:cNvPr id="4" name="Chart 3">
          <a:extLst>
            <a:ext uri="{FF2B5EF4-FFF2-40B4-BE49-F238E27FC236}">
              <a16:creationId xmlns:a16="http://schemas.microsoft.com/office/drawing/2014/main" id="{232B682C-C899-43B4-804A-293F1EB41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156285</xdr:colOff>
      <xdr:row>6</xdr:row>
      <xdr:rowOff>92411</xdr:rowOff>
    </xdr:from>
    <xdr:to>
      <xdr:col>20</xdr:col>
      <xdr:colOff>523874</xdr:colOff>
      <xdr:row>14</xdr:row>
      <xdr:rowOff>168349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0FF0E399-06D2-4335-BA28-FDC39247B92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83285" y="1200775"/>
              <a:ext cx="11993862" cy="15537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94908</xdr:colOff>
      <xdr:row>9</xdr:row>
      <xdr:rowOff>159576</xdr:rowOff>
    </xdr:from>
    <xdr:to>
      <xdr:col>25</xdr:col>
      <xdr:colOff>444499</xdr:colOff>
      <xdr:row>14</xdr:row>
      <xdr:rowOff>176200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A663D73-677A-4348-9FE8-CF9D04DF21E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460090" y="1822121"/>
              <a:ext cx="2797227" cy="940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530287</xdr:colOff>
      <xdr:row>9</xdr:row>
      <xdr:rowOff>114061</xdr:rowOff>
    </xdr:from>
    <xdr:to>
      <xdr:col>29</xdr:col>
      <xdr:colOff>547317</xdr:colOff>
      <xdr:row>14</xdr:row>
      <xdr:rowOff>175988</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4F56397-2D2F-495E-A681-A69528E386E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343105" y="1776606"/>
              <a:ext cx="2464667" cy="985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50511</xdr:colOff>
      <xdr:row>31</xdr:row>
      <xdr:rowOff>38966</xdr:rowOff>
    </xdr:from>
    <xdr:to>
      <xdr:col>30</xdr:col>
      <xdr:colOff>63500</xdr:colOff>
      <xdr:row>44</xdr:row>
      <xdr:rowOff>183891</xdr:rowOff>
    </xdr:to>
    <xdr:graphicFrame macro="">
      <xdr:nvGraphicFramePr>
        <xdr:cNvPr id="15" name="Chart 14">
          <a:extLst>
            <a:ext uri="{FF2B5EF4-FFF2-40B4-BE49-F238E27FC236}">
              <a16:creationId xmlns:a16="http://schemas.microsoft.com/office/drawing/2014/main" id="{F0727810-E3AC-4FFC-84AB-ADFC3C8D7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5772</xdr:colOff>
      <xdr:row>15</xdr:row>
      <xdr:rowOff>98136</xdr:rowOff>
    </xdr:from>
    <xdr:to>
      <xdr:col>30</xdr:col>
      <xdr:colOff>0</xdr:colOff>
      <xdr:row>30</xdr:row>
      <xdr:rowOff>66203</xdr:rowOff>
    </xdr:to>
    <xdr:graphicFrame macro="">
      <xdr:nvGraphicFramePr>
        <xdr:cNvPr id="16" name="Chart 15">
          <a:extLst>
            <a:ext uri="{FF2B5EF4-FFF2-40B4-BE49-F238E27FC236}">
              <a16:creationId xmlns:a16="http://schemas.microsoft.com/office/drawing/2014/main" id="{299AB8D1-985E-4AB7-8DD8-FE27A9B2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111125</xdr:colOff>
      <xdr:row>6</xdr:row>
      <xdr:rowOff>59607</xdr:rowOff>
    </xdr:from>
    <xdr:to>
      <xdr:col>29</xdr:col>
      <xdr:colOff>554181</xdr:colOff>
      <xdr:row>9</xdr:row>
      <xdr:rowOff>111562</xdr:rowOff>
    </xdr:to>
    <mc:AlternateContent xmlns:mc="http://schemas.openxmlformats.org/markup-compatibility/2006">
      <mc:Choice xmlns:a14="http://schemas.microsoft.com/office/drawing/2010/main" Requires="a14">
        <xdr:graphicFrame macro="">
          <xdr:nvGraphicFramePr>
            <xdr:cNvPr id="17" name="Roast name 1">
              <a:extLst>
                <a:ext uri="{FF2B5EF4-FFF2-40B4-BE49-F238E27FC236}">
                  <a16:creationId xmlns:a16="http://schemas.microsoft.com/office/drawing/2014/main" id="{71F3E590-1831-488B-A569-5114DC56CD12}"/>
                </a:ext>
              </a:extLst>
            </xdr:cNvPr>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dr:sp macro="" textlink="">
          <xdr:nvSpPr>
            <xdr:cNvPr id="0" name=""/>
            <xdr:cNvSpPr>
              <a:spLocks noTextEdit="1"/>
            </xdr:cNvSpPr>
          </xdr:nvSpPr>
          <xdr:spPr>
            <a:xfrm>
              <a:off x="12476307" y="1167971"/>
              <a:ext cx="5338329" cy="606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261258</xdr:colOff>
      <xdr:row>13</xdr:row>
      <xdr:rowOff>32656</xdr:rowOff>
    </xdr:from>
    <xdr:to>
      <xdr:col>23</xdr:col>
      <xdr:colOff>0</xdr:colOff>
      <xdr:row>39</xdr:row>
      <xdr:rowOff>174171</xdr:rowOff>
    </xdr:to>
    <xdr:graphicFrame macro="">
      <xdr:nvGraphicFramePr>
        <xdr:cNvPr id="2" name="Chart 1">
          <a:extLst>
            <a:ext uri="{FF2B5EF4-FFF2-40B4-BE49-F238E27FC236}">
              <a16:creationId xmlns:a16="http://schemas.microsoft.com/office/drawing/2014/main" id="{016356D4-D903-AB93-6937-B1942D819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293916</xdr:colOff>
      <xdr:row>4</xdr:row>
      <xdr:rowOff>137160</xdr:rowOff>
    </xdr:from>
    <xdr:to>
      <xdr:col>26</xdr:col>
      <xdr:colOff>76201</xdr:colOff>
      <xdr:row>12</xdr:row>
      <xdr:rowOff>28303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70E5CF7-EB76-E387-85F9-9D63E89B9A7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98531" y="840545"/>
              <a:ext cx="11290439" cy="12979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46318</xdr:colOff>
      <xdr:row>31</xdr:row>
      <xdr:rowOff>84121</xdr:rowOff>
    </xdr:from>
    <xdr:to>
      <xdr:col>27</xdr:col>
      <xdr:colOff>16926</xdr:colOff>
      <xdr:row>39</xdr:row>
      <xdr:rowOff>175241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DAADA6E-17B8-8C3E-95F3-1D07769E363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2242010" y="5535352"/>
              <a:ext cx="2393378" cy="1497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47898</xdr:colOff>
      <xdr:row>13</xdr:row>
      <xdr:rowOff>45720</xdr:rowOff>
    </xdr:from>
    <xdr:to>
      <xdr:col>27</xdr:col>
      <xdr:colOff>119530</xdr:colOff>
      <xdr:row>20</xdr:row>
      <xdr:rowOff>149412</xdr:rowOff>
    </xdr:to>
    <mc:AlternateContent xmlns:mc="http://schemas.openxmlformats.org/markup-compatibility/2006">
      <mc:Choice xmlns:a14="http://schemas.microsoft.com/office/drawing/2010/main" Requires="a14">
        <xdr:graphicFrame macro="">
          <xdr:nvGraphicFramePr>
            <xdr:cNvPr id="6" name="Roast name">
              <a:extLst>
                <a:ext uri="{FF2B5EF4-FFF2-40B4-BE49-F238E27FC236}">
                  <a16:creationId xmlns:a16="http://schemas.microsoft.com/office/drawing/2014/main" id="{133AB585-15FD-F499-1F83-2D5423C6E0A4}"/>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22243590" y="2331720"/>
              <a:ext cx="2494402" cy="1334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10887</xdr:colOff>
      <xdr:row>21</xdr:row>
      <xdr:rowOff>119742</xdr:rowOff>
    </xdr:from>
    <xdr:to>
      <xdr:col>27</xdr:col>
      <xdr:colOff>43543</xdr:colOff>
      <xdr:row>30</xdr:row>
      <xdr:rowOff>29881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646AFCC-B515-F31B-FBB1-DA18D383F3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2206579" y="3812511"/>
              <a:ext cx="2455426" cy="1492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75239</xdr:colOff>
      <xdr:row>2</xdr:row>
      <xdr:rowOff>9927</xdr:rowOff>
    </xdr:from>
    <xdr:to>
      <xdr:col>10</xdr:col>
      <xdr:colOff>22182</xdr:colOff>
      <xdr:row>15</xdr:row>
      <xdr:rowOff>144990</xdr:rowOff>
    </xdr:to>
    <xdr:graphicFrame macro="">
      <xdr:nvGraphicFramePr>
        <xdr:cNvPr id="7" name="Chart 6">
          <a:extLst>
            <a:ext uri="{FF2B5EF4-FFF2-40B4-BE49-F238E27FC236}">
              <a16:creationId xmlns:a16="http://schemas.microsoft.com/office/drawing/2014/main" id="{63F158D5-6F00-ACFC-21DC-032C1B27E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326571</xdr:colOff>
      <xdr:row>2</xdr:row>
      <xdr:rowOff>4666</xdr:rowOff>
    </xdr:from>
    <xdr:to>
      <xdr:col>6</xdr:col>
      <xdr:colOff>46653</xdr:colOff>
      <xdr:row>16</xdr:row>
      <xdr:rowOff>135294</xdr:rowOff>
    </xdr:to>
    <xdr:graphicFrame macro="">
      <xdr:nvGraphicFramePr>
        <xdr:cNvPr id="3" name="Chart 2">
          <a:extLst>
            <a:ext uri="{FF2B5EF4-FFF2-40B4-BE49-F238E27FC236}">
              <a16:creationId xmlns:a16="http://schemas.microsoft.com/office/drawing/2014/main" id="{1D39D705-1658-F3C3-00C0-25F543E32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Chauhan" refreshedDate="45469.769262499998" createdVersion="8" refreshedVersion="8" minRefreshableVersion="3" recordCount="1000" xr:uid="{62271265-F141-4956-A7BB-4F3113B2C40B}">
  <cacheSource type="worksheet">
    <worksheetSource name="Table1"/>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341731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
    <x v="1"/>
    <s v="Exc"/>
    <s v="M"/>
    <x v="0"/>
    <n v="13.75"/>
    <n v="27.5"/>
    <x v="1"/>
    <x v="0"/>
    <x v="1"/>
  </r>
  <r>
    <s v="KAC-83089-793"/>
    <x v="4"/>
    <s v="23806-46781-OU"/>
    <s v="R-L-2.5"/>
    <n v="2"/>
    <x v="2"/>
    <s v=" "/>
    <x v="1"/>
    <s v="Rob"/>
    <s v="L"/>
    <x v="2"/>
    <n v="27.484999999999996"/>
    <n v="54.969999999999992"/>
    <x v="0"/>
    <x v="1"/>
    <x v="1"/>
  </r>
  <r>
    <s v="CVP-18956-553"/>
    <x v="5"/>
    <s v="86561-91660-RB"/>
    <s v="L-D-1"/>
    <n v="3"/>
    <x v="3"/>
    <s v=" "/>
    <x v="0"/>
    <s v="Lib"/>
    <s v="D"/>
    <x v="0"/>
    <n v="12.95"/>
    <n v="38.849999999999994"/>
    <x v="3"/>
    <x v="2"/>
    <x v="1"/>
  </r>
  <r>
    <s v="IPP-31994-879"/>
    <x v="6"/>
    <s v="65223-29612-CB"/>
    <s v="E-D-0.5"/>
    <n v="3"/>
    <x v="4"/>
    <s v="slobe6@nifty.com"/>
    <x v="0"/>
    <s v="Exc"/>
    <s v="D"/>
    <x v="1"/>
    <n v="7.29"/>
    <n v="21.87"/>
    <x v="1"/>
    <x v="2"/>
    <x v="0"/>
  </r>
  <r>
    <s v="SNZ-65340-705"/>
    <x v="7"/>
    <s v="21134-81676-FR"/>
    <s v="L-L-0.2"/>
    <n v="1"/>
    <x v="5"/>
    <s v=" "/>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
    <x v="0"/>
    <s v="Lib"/>
    <s v="M"/>
    <x v="3"/>
    <n v="4.3650000000000002"/>
    <n v="21.825000000000003"/>
    <x v="3"/>
    <x v="0"/>
    <x v="1"/>
  </r>
  <r>
    <s v="WOQ-36015-429"/>
    <x v="31"/>
    <s v="51427-89175-QJ"/>
    <s v="A-D-0.5"/>
    <n v="6"/>
    <x v="27"/>
    <s v=" "/>
    <x v="0"/>
    <s v="Ara"/>
    <s v="D"/>
    <x v="1"/>
    <n v="5.97"/>
    <n v="35.82"/>
    <x v="2"/>
    <x v="2"/>
    <x v="1"/>
  </r>
  <r>
    <s v="WOQ-36015-429"/>
    <x v="32"/>
    <s v="51427-89175-QJ"/>
    <s v="L-M-0.5"/>
    <n v="6"/>
    <x v="27"/>
    <s v=" "/>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
    <x v="0"/>
    <s v="Rob"/>
    <s v="M"/>
    <x v="0"/>
    <n v="9.9499999999999993"/>
    <n v="59.699999999999996"/>
    <x v="0"/>
    <x v="0"/>
    <x v="0"/>
  </r>
  <r>
    <s v="LUO-37559-016"/>
    <x v="40"/>
    <s v="21240-83132-SP"/>
    <s v="L-M-1"/>
    <n v="3"/>
    <x v="35"/>
    <s v=" "/>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
    <x v="2"/>
    <s v="Rob"/>
    <s v="D"/>
    <x v="1"/>
    <n v="5.3699999999999992"/>
    <n v="26.849999999999994"/>
    <x v="0"/>
    <x v="2"/>
    <x v="0"/>
  </r>
  <r>
    <s v="EEJ-16185-108"/>
    <x v="62"/>
    <s v="65552-60476-KY"/>
    <s v="L-L-0.2"/>
    <n v="5"/>
    <x v="56"/>
    <s v=" "/>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
    <x v="0"/>
    <s v="Ara"/>
    <s v="M"/>
    <x v="2"/>
    <n v="25.874999999999996"/>
    <n v="77.624999999999986"/>
    <x v="2"/>
    <x v="0"/>
    <x v="1"/>
  </r>
  <r>
    <s v="LEF-83057-763"/>
    <x v="73"/>
    <s v="15395-90855-VB"/>
    <s v="L-M-0.2"/>
    <n v="5"/>
    <x v="67"/>
    <s v=" "/>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
    <x v="0"/>
    <s v="Exc"/>
    <s v="L"/>
    <x v="0"/>
    <n v="14.85"/>
    <n v="44.55"/>
    <x v="1"/>
    <x v="1"/>
    <x v="0"/>
  </r>
  <r>
    <s v="YWH-50638-556"/>
    <x v="93"/>
    <s v="89442-35633-HJ"/>
    <s v="E-L-0.5"/>
    <n v="4"/>
    <x v="86"/>
    <s v="elangcaster2l@spotify.com"/>
    <x v="2"/>
    <s v="Exc"/>
    <s v="L"/>
    <x v="1"/>
    <n v="8.91"/>
    <n v="35.64"/>
    <x v="1"/>
    <x v="1"/>
    <x v="0"/>
  </r>
  <r>
    <s v="ISL-11200-600"/>
    <x v="94"/>
    <s v="13654-85265-IL"/>
    <s v="A-D-0.2"/>
    <n v="6"/>
    <x v="87"/>
    <s v=" "/>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
    <x v="1"/>
    <s v="Ara"/>
    <s v="D"/>
    <x v="3"/>
    <n v="2.9849999999999999"/>
    <n v="2.9849999999999999"/>
    <x v="2"/>
    <x v="2"/>
    <x v="1"/>
  </r>
  <r>
    <s v="DBC-44122-300"/>
    <x v="99"/>
    <s v="13366-78506-KP"/>
    <s v="L-M-0.2"/>
    <n v="3"/>
    <x v="92"/>
    <s v=" "/>
    <x v="0"/>
    <s v="Lib"/>
    <s v="M"/>
    <x v="3"/>
    <n v="4.3650000000000002"/>
    <n v="13.095000000000001"/>
    <x v="3"/>
    <x v="0"/>
    <x v="0"/>
  </r>
  <r>
    <s v="FJQ-60035-234"/>
    <x v="100"/>
    <s v="08847-29858-HN"/>
    <s v="A-L-0.2"/>
    <n v="2"/>
    <x v="93"/>
    <s v=" "/>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
    <x v="1"/>
    <s v="Exc"/>
    <s v="L"/>
    <x v="2"/>
    <n v="34.154999999999994"/>
    <n v="102.46499999999997"/>
    <x v="1"/>
    <x v="1"/>
    <x v="1"/>
  </r>
  <r>
    <s v="PPP-78935-365"/>
    <x v="138"/>
    <s v="91074-60023-IP"/>
    <s v="E-D-1"/>
    <n v="4"/>
    <x v="129"/>
    <s v=" "/>
    <x v="0"/>
    <s v="Exc"/>
    <s v="D"/>
    <x v="0"/>
    <n v="12.15"/>
    <n v="48.6"/>
    <x v="1"/>
    <x v="2"/>
    <x v="1"/>
  </r>
  <r>
    <s v="JUO-34131-517"/>
    <x v="139"/>
    <s v="07972-83748-JI"/>
    <s v="L-D-1"/>
    <n v="6"/>
    <x v="130"/>
    <s v=" "/>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
    <x v="0"/>
    <s v="Rob"/>
    <s v="D"/>
    <x v="2"/>
    <n v="20.584999999999997"/>
    <n v="123.50999999999999"/>
    <x v="0"/>
    <x v="2"/>
    <x v="0"/>
  </r>
  <r>
    <s v="TME-59627-221"/>
    <x v="159"/>
    <s v="72282-40594-RX"/>
    <s v="L-L-2.5"/>
    <n v="6"/>
    <x v="149"/>
    <s v=" "/>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
    <x v="0"/>
    <s v="Rob"/>
    <s v="D"/>
    <x v="0"/>
    <n v="8.9499999999999993"/>
    <n v="53.699999999999996"/>
    <x v="0"/>
    <x v="2"/>
    <x v="0"/>
  </r>
  <r>
    <s v="EIL-44855-309"/>
    <x v="166"/>
    <s v="59741-90220-OW"/>
    <s v="R-D-0.5"/>
    <n v="5"/>
    <x v="156"/>
    <s v=" "/>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
    <x v="0"/>
    <s v="Exc"/>
    <s v="M"/>
    <x v="0"/>
    <n v="13.75"/>
    <n v="82.5"/>
    <x v="1"/>
    <x v="0"/>
    <x v="1"/>
  </r>
  <r>
    <s v="TJG-73587-353"/>
    <x v="205"/>
    <s v="24766-58139-GT"/>
    <s v="R-D-0.2"/>
    <n v="3"/>
    <x v="190"/>
    <s v=" "/>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
    <x v="0"/>
    <s v="Ara"/>
    <s v="M"/>
    <x v="2"/>
    <n v="25.874999999999996"/>
    <n v="155.24999999999997"/>
    <x v="2"/>
    <x v="0"/>
    <x v="0"/>
  </r>
  <r>
    <s v="AHV-66988-037"/>
    <x v="241"/>
    <s v="12743-00952-KO"/>
    <s v="R-M-2.5"/>
    <n v="2"/>
    <x v="225"/>
    <s v=" "/>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
    <x v="0"/>
    <s v="Lib"/>
    <s v="M"/>
    <x v="2"/>
    <n v="33.464999999999996"/>
    <n v="133.85999999999999"/>
    <x v="3"/>
    <x v="0"/>
    <x v="1"/>
  </r>
  <r>
    <s v="VZH-86274-142"/>
    <x v="264"/>
    <s v="53120-45532-KL"/>
    <s v="R-L-1"/>
    <n v="5"/>
    <x v="247"/>
    <s v=" "/>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
    <x v="0"/>
    <s v="Exc"/>
    <s v="M"/>
    <x v="2"/>
    <n v="31.624999999999996"/>
    <n v="94.874999999999986"/>
    <x v="1"/>
    <x v="0"/>
    <x v="1"/>
  </r>
  <r>
    <s v="BYZ-39669-954"/>
    <x v="285"/>
    <s v="66408-53777-VE"/>
    <s v="L-L-2.5"/>
    <n v="1"/>
    <x v="267"/>
    <s v=" "/>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
    <x v="1"/>
    <s v="Exc"/>
    <s v="M"/>
    <x v="1"/>
    <n v="8.25"/>
    <n v="8.25"/>
    <x v="1"/>
    <x v="0"/>
    <x v="0"/>
  </r>
  <r>
    <s v="DFK-35846-692"/>
    <x v="289"/>
    <s v="49612-33852-CN"/>
    <s v="R-D-0.2"/>
    <n v="5"/>
    <x v="271"/>
    <s v=" "/>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
    <x v="0"/>
    <s v="Exc"/>
    <s v="L"/>
    <x v="0"/>
    <n v="14.85"/>
    <n v="44.55"/>
    <x v="1"/>
    <x v="1"/>
    <x v="1"/>
  </r>
  <r>
    <s v="ULM-49433-003"/>
    <x v="295"/>
    <s v="99421-80253-UI"/>
    <s v="E-M-1"/>
    <n v="2"/>
    <x v="277"/>
    <s v=" "/>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
    <x v="0"/>
    <s v="Exc"/>
    <s v="M"/>
    <x v="0"/>
    <n v="13.75"/>
    <n v="13.75"/>
    <x v="1"/>
    <x v="0"/>
    <x v="1"/>
  </r>
  <r>
    <s v="IBW-87442-480"/>
    <x v="325"/>
    <s v="79814-23626-JR"/>
    <s v="A-L-2.5"/>
    <n v="1"/>
    <x v="305"/>
    <s v="tle91@epa.gov"/>
    <x v="0"/>
    <s v="Ara"/>
    <s v="L"/>
    <x v="2"/>
    <n v="29.784999999999997"/>
    <n v="29.784999999999997"/>
    <x v="2"/>
    <x v="1"/>
    <x v="0"/>
  </r>
  <r>
    <s v="DGZ-82537-477"/>
    <x v="326"/>
    <s v="43439-94003-DW"/>
    <s v="R-D-1"/>
    <n v="5"/>
    <x v="306"/>
    <s v=" "/>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
    <x v="0"/>
    <s v="Exc"/>
    <s v="D"/>
    <x v="1"/>
    <n v="7.29"/>
    <n v="36.450000000000003"/>
    <x v="1"/>
    <x v="2"/>
    <x v="1"/>
  </r>
  <r>
    <s v="UEB-09112-118"/>
    <x v="353"/>
    <s v="82718-93677-XO"/>
    <s v="A-M-0.5"/>
    <n v="4"/>
    <x v="329"/>
    <s v=" "/>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
    <x v="0"/>
    <s v="Exc"/>
    <s v="D"/>
    <x v="1"/>
    <n v="7.29"/>
    <n v="43.74"/>
    <x v="1"/>
    <x v="2"/>
    <x v="1"/>
  </r>
  <r>
    <s v="DGL-29648-995"/>
    <x v="367"/>
    <s v="59367-30821-ZQ"/>
    <s v="L-M-0.2"/>
    <n v="2"/>
    <x v="342"/>
    <s v=" "/>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
    <x v="0"/>
    <s v="Exc"/>
    <s v="L"/>
    <x v="1"/>
    <n v="8.91"/>
    <n v="53.46"/>
    <x v="1"/>
    <x v="1"/>
    <x v="0"/>
  </r>
  <r>
    <s v="UBW-50312-037"/>
    <x v="384"/>
    <s v="69503-12127-YD"/>
    <s v="A-L-2.5"/>
    <n v="4"/>
    <x v="358"/>
    <s v=" "/>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
    <x v="1"/>
    <s v="Exc"/>
    <s v="M"/>
    <x v="1"/>
    <n v="8.25"/>
    <n v="49.5"/>
    <x v="1"/>
    <x v="0"/>
    <x v="1"/>
  </r>
  <r>
    <s v="WKL-27981-758"/>
    <x v="408"/>
    <s v="73699-93557-FZ"/>
    <s v="A-M-2.5"/>
    <n v="2"/>
    <x v="381"/>
    <s v="fmiellbc@spiegel.de"/>
    <x v="0"/>
    <s v="Ara"/>
    <s v="M"/>
    <x v="2"/>
    <n v="25.874999999999996"/>
    <n v="51.749999999999993"/>
    <x v="2"/>
    <x v="0"/>
    <x v="0"/>
  </r>
  <r>
    <s v="VRT-39834-265"/>
    <x v="409"/>
    <s v="86686-37462-CK"/>
    <s v="L-L-1"/>
    <n v="3"/>
    <x v="382"/>
    <s v=" "/>
    <x v="1"/>
    <s v="Lib"/>
    <s v="L"/>
    <x v="0"/>
    <n v="15.85"/>
    <n v="47.55"/>
    <x v="3"/>
    <x v="1"/>
    <x v="0"/>
  </r>
  <r>
    <s v="QTC-71005-730"/>
    <x v="410"/>
    <s v="14298-02150-KH"/>
    <s v="A-L-0.2"/>
    <n v="4"/>
    <x v="383"/>
    <s v=" "/>
    <x v="0"/>
    <s v="Ara"/>
    <s v="L"/>
    <x v="3"/>
    <n v="3.8849999999999998"/>
    <n v="15.54"/>
    <x v="2"/>
    <x v="1"/>
    <x v="1"/>
  </r>
  <r>
    <s v="TNX-09857-717"/>
    <x v="411"/>
    <s v="48675-07824-HJ"/>
    <s v="L-M-1"/>
    <n v="6"/>
    <x v="384"/>
    <s v=" "/>
    <x v="0"/>
    <s v="Lib"/>
    <s v="M"/>
    <x v="0"/>
    <n v="14.55"/>
    <n v="87.300000000000011"/>
    <x v="3"/>
    <x v="0"/>
    <x v="0"/>
  </r>
  <r>
    <s v="JZV-43874-185"/>
    <x v="412"/>
    <s v="18551-80943-YQ"/>
    <s v="A-M-1"/>
    <n v="5"/>
    <x v="385"/>
    <s v=" "/>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
    <x v="0"/>
    <s v="Ara"/>
    <s v="L"/>
    <x v="1"/>
    <n v="7.77"/>
    <n v="23.31"/>
    <x v="2"/>
    <x v="1"/>
    <x v="0"/>
  </r>
  <r>
    <s v="KJJ-12573-591"/>
    <x v="417"/>
    <s v="12997-41076-FQ"/>
    <s v="A-L-2.5"/>
    <n v="1"/>
    <x v="390"/>
    <s v=" "/>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
    <x v="0"/>
    <s v="Ara"/>
    <s v="D"/>
    <x v="1"/>
    <n v="5.97"/>
    <n v="29.849999999999998"/>
    <x v="2"/>
    <x v="2"/>
    <x v="1"/>
  </r>
  <r>
    <s v="CYH-53243-218"/>
    <x v="423"/>
    <s v="88167-57964-PH"/>
    <s v="R-M-0.5"/>
    <n v="3"/>
    <x v="394"/>
    <s v=" "/>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
    <x v="1"/>
    <s v="Rob"/>
    <s v="D"/>
    <x v="3"/>
    <n v="2.6849999999999996"/>
    <n v="8.0549999999999997"/>
    <x v="0"/>
    <x v="2"/>
    <x v="0"/>
  </r>
  <r>
    <s v="JIG-27636-870"/>
    <x v="500"/>
    <s v="67204-04870-LG"/>
    <s v="R-L-1"/>
    <n v="4"/>
    <x v="466"/>
    <s v=" "/>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
    <x v="0"/>
    <s v="Rob"/>
    <s v="D"/>
    <x v="2"/>
    <n v="20.584999999999997"/>
    <n v="102.92499999999998"/>
    <x v="0"/>
    <x v="2"/>
    <x v="0"/>
  </r>
  <r>
    <s v="DGC-21813-731"/>
    <x v="517"/>
    <s v="43606-83072-OA"/>
    <s v="L-D-0.2"/>
    <n v="2"/>
    <x v="479"/>
    <s v=" "/>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
    <x v="0"/>
    <s v="Lib"/>
    <s v="L"/>
    <x v="2"/>
    <n v="36.454999999999998"/>
    <n v="72.91"/>
    <x v="3"/>
    <x v="1"/>
    <x v="1"/>
  </r>
  <r>
    <s v="ITR-54735-364"/>
    <x v="525"/>
    <s v="92599-58687-CS"/>
    <s v="R-D-0.2"/>
    <n v="5"/>
    <x v="485"/>
    <s v=" "/>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
    <x v="0"/>
    <s v="Exc"/>
    <s v="M"/>
    <x v="2"/>
    <n v="31.624999999999996"/>
    <n v="189.74999999999997"/>
    <x v="1"/>
    <x v="0"/>
    <x v="0"/>
  </r>
  <r>
    <s v="PNU-22150-408"/>
    <x v="561"/>
    <s v="77408-43873-RS"/>
    <s v="A-D-0.2"/>
    <n v="6"/>
    <x v="518"/>
    <s v=" "/>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
    <x v="1"/>
    <s v="Ara"/>
    <s v="M"/>
    <x v="3"/>
    <n v="3.375"/>
    <n v="13.5"/>
    <x v="2"/>
    <x v="0"/>
    <x v="1"/>
  </r>
  <r>
    <s v="DYP-74337-787"/>
    <x v="613"/>
    <s v="41486-52502-QQ"/>
    <s v="R-M-0.5"/>
    <n v="1"/>
    <x v="565"/>
    <s v=" "/>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
    <x v="0"/>
    <s v="Lib"/>
    <s v="D"/>
    <x v="2"/>
    <n v="29.784999999999997"/>
    <n v="119.13999999999999"/>
    <x v="3"/>
    <x v="2"/>
    <x v="0"/>
  </r>
  <r>
    <s v="EZL-27919-704"/>
    <x v="676"/>
    <s v="49480-85909-DG"/>
    <s v="L-L-0.5"/>
    <n v="5"/>
    <x v="621"/>
    <s v=" "/>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
    <x v="1"/>
    <s v="Lib"/>
    <s v="D"/>
    <x v="2"/>
    <n v="29.784999999999997"/>
    <n v="119.13999999999999"/>
    <x v="3"/>
    <x v="2"/>
    <x v="0"/>
  </r>
  <r>
    <s v="CWT-27056-328"/>
    <x v="704"/>
    <s v="18570-80998-ZS"/>
    <s v="E-D-0.2"/>
    <n v="6"/>
    <x v="648"/>
    <s v=" "/>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
    <x v="1"/>
    <s v="Lib"/>
    <s v="D"/>
    <x v="0"/>
    <n v="12.95"/>
    <n v="25.9"/>
    <x v="3"/>
    <x v="2"/>
    <x v="1"/>
  </r>
  <r>
    <s v="BLI-21697-702"/>
    <x v="708"/>
    <s v="21141-12455-VB"/>
    <s v="A-M-0.5"/>
    <n v="2"/>
    <x v="652"/>
    <s v="sdejo@newsvine.com"/>
    <x v="0"/>
    <s v="Ara"/>
    <s v="M"/>
    <x v="1"/>
    <n v="6.75"/>
    <n v="13.5"/>
    <x v="2"/>
    <x v="0"/>
    <x v="0"/>
  </r>
  <r>
    <s v="KFJ-46568-890"/>
    <x v="709"/>
    <s v="71003-85639-HB"/>
    <s v="E-L-0.5"/>
    <n v="2"/>
    <x v="653"/>
    <s v=" "/>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
    <x v="0"/>
    <s v="Ara"/>
    <s v="M"/>
    <x v="3"/>
    <n v="3.375"/>
    <n v="6.75"/>
    <x v="2"/>
    <x v="0"/>
    <x v="0"/>
  </r>
  <r>
    <s v="ATY-28980-884"/>
    <x v="725"/>
    <s v="50705-17295-NK"/>
    <s v="A-L-0.2"/>
    <n v="6"/>
    <x v="668"/>
    <s v="caleixok5@globo.com"/>
    <x v="0"/>
    <s v="Ara"/>
    <s v="L"/>
    <x v="3"/>
    <n v="3.8849999999999998"/>
    <n v="23.31"/>
    <x v="2"/>
    <x v="1"/>
    <x v="1"/>
  </r>
  <r>
    <s v="SWP-88281-918"/>
    <x v="726"/>
    <s v="77657-61366-FY"/>
    <s v="L-L-2.5"/>
    <n v="4"/>
    <x v="669"/>
    <s v=" "/>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
    <x v="0"/>
    <s v="Exc"/>
    <s v="M"/>
    <x v="0"/>
    <n v="13.75"/>
    <n v="82.5"/>
    <x v="1"/>
    <x v="0"/>
    <x v="1"/>
  </r>
  <r>
    <s v="BZE-96093-118"/>
    <x v="773"/>
    <s v="43452-18035-DH"/>
    <s v="L-M-0.2"/>
    <n v="2"/>
    <x v="711"/>
    <s v="afilipczaklh@ning.com"/>
    <x v="1"/>
    <s v="Lib"/>
    <s v="M"/>
    <x v="3"/>
    <n v="4.3650000000000002"/>
    <n v="8.73"/>
    <x v="3"/>
    <x v="0"/>
    <x v="1"/>
  </r>
  <r>
    <s v="LOU-41819-242"/>
    <x v="774"/>
    <s v="88060-50676-MV"/>
    <s v="R-M-1"/>
    <n v="2"/>
    <x v="712"/>
    <s v=" "/>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
    <x v="2"/>
    <s v="Rob"/>
    <s v="L"/>
    <x v="0"/>
    <n v="11.95"/>
    <n v="23.9"/>
    <x v="0"/>
    <x v="1"/>
    <x v="1"/>
  </r>
  <r>
    <s v="XNU-83276-288"/>
    <x v="805"/>
    <s v="98185-92775-KT"/>
    <s v="R-M-0.5"/>
    <n v="1"/>
    <x v="742"/>
    <s v=" "/>
    <x v="0"/>
    <s v="Rob"/>
    <s v="M"/>
    <x v="1"/>
    <n v="5.97"/>
    <n v="5.97"/>
    <x v="0"/>
    <x v="0"/>
    <x v="1"/>
  </r>
  <r>
    <s v="YOG-94666-679"/>
    <x v="806"/>
    <s v="86991-53901-AT"/>
    <s v="L-D-0.2"/>
    <n v="2"/>
    <x v="743"/>
    <s v=" "/>
    <x v="2"/>
    <s v="Lib"/>
    <s v="D"/>
    <x v="3"/>
    <n v="3.8849999999999998"/>
    <n v="7.77"/>
    <x v="3"/>
    <x v="2"/>
    <x v="0"/>
  </r>
  <r>
    <s v="KHG-33953-115"/>
    <x v="807"/>
    <s v="78226-97287-JI"/>
    <s v="L-D-0.5"/>
    <n v="3"/>
    <x v="744"/>
    <s v="kferrettimf@huffingtonpost.com"/>
    <x v="1"/>
    <s v="Lib"/>
    <s v="D"/>
    <x v="1"/>
    <n v="7.77"/>
    <n v="23.31"/>
    <x v="3"/>
    <x v="2"/>
    <x v="1"/>
  </r>
  <r>
    <s v="MHD-95615-696"/>
    <x v="808"/>
    <s v="27930-59250-JT"/>
    <s v="R-L-2.5"/>
    <n v="5"/>
    <x v="745"/>
    <s v=" "/>
    <x v="0"/>
    <s v="Rob"/>
    <s v="L"/>
    <x v="2"/>
    <n v="27.484999999999996"/>
    <n v="137.42499999999998"/>
    <x v="0"/>
    <x v="1"/>
    <x v="1"/>
  </r>
  <r>
    <s v="HBH-64794-080"/>
    <x v="809"/>
    <s v="40560-18556-YE"/>
    <s v="R-D-0.2"/>
    <n v="3"/>
    <x v="746"/>
    <s v=" "/>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
    <x v="0"/>
    <s v="Rob"/>
    <s v="L"/>
    <x v="2"/>
    <n v="27.484999999999996"/>
    <n v="27.484999999999996"/>
    <x v="0"/>
    <x v="1"/>
    <x v="0"/>
  </r>
  <r>
    <s v="FWD-85967-769"/>
    <x v="879"/>
    <s v="20256-54689-LO"/>
    <s v="E-D-0.2"/>
    <n v="3"/>
    <x v="807"/>
    <s v=" "/>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
    <x v="1"/>
    <s v="Rob"/>
    <s v="D"/>
    <x v="2"/>
    <n v="20.584999999999997"/>
    <n v="82.339999999999989"/>
    <x v="0"/>
    <x v="2"/>
    <x v="0"/>
  </r>
  <r>
    <s v="QDO-57268-842"/>
    <x v="895"/>
    <s v="57808-90533-UE"/>
    <s v="E-M-2.5"/>
    <n v="5"/>
    <x v="822"/>
    <s v=" "/>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
    <x v="0"/>
    <s v="Rob"/>
    <s v="L"/>
    <x v="1"/>
    <n v="7.169999999999999"/>
    <n v="35.849999999999994"/>
    <x v="0"/>
    <x v="1"/>
    <x v="1"/>
  </r>
  <r>
    <s v="VKQ-39009-292"/>
    <x v="899"/>
    <s v="57808-90533-UE"/>
    <s v="L-M-1"/>
    <n v="5"/>
    <x v="822"/>
    <s v=" "/>
    <x v="0"/>
    <s v="Lib"/>
    <s v="M"/>
    <x v="0"/>
    <n v="14.55"/>
    <n v="72.75"/>
    <x v="3"/>
    <x v="0"/>
    <x v="1"/>
  </r>
  <r>
    <s v="PDB-98743-282"/>
    <x v="900"/>
    <s v="51940-02669-OR"/>
    <s v="L-L-1"/>
    <n v="3"/>
    <x v="826"/>
    <s v=" "/>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
    <x v="0"/>
    <s v="Ara"/>
    <s v="D"/>
    <x v="1"/>
    <n v="5.97"/>
    <n v="23.88"/>
    <x v="2"/>
    <x v="2"/>
    <x v="0"/>
  </r>
  <r>
    <s v="EQH-53569-934"/>
    <x v="932"/>
    <s v="53667-91553-LT"/>
    <s v="E-M-1"/>
    <n v="4"/>
    <x v="856"/>
    <s v="bsillispw@istockphoto.com"/>
    <x v="0"/>
    <s v="Exc"/>
    <s v="M"/>
    <x v="0"/>
    <n v="13.75"/>
    <n v="55"/>
    <x v="1"/>
    <x v="0"/>
    <x v="1"/>
  </r>
  <r>
    <s v="XKK-06692-189"/>
    <x v="933"/>
    <s v="86579-92122-OC"/>
    <s v="R-D-1"/>
    <n v="3"/>
    <x v="857"/>
    <s v=" "/>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
    <x v="0"/>
    <s v="Lib"/>
    <s v="D"/>
    <x v="2"/>
    <n v="29.784999999999997"/>
    <n v="119.13999999999999"/>
    <x v="3"/>
    <x v="2"/>
    <x v="1"/>
  </r>
  <r>
    <s v="UBI-59229-277"/>
    <x v="946"/>
    <s v="00886-35803-FG"/>
    <s v="L-D-0.5"/>
    <n v="3"/>
    <x v="869"/>
    <s v=" "/>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
    <x v="0"/>
    <s v="Ara"/>
    <s v="L"/>
    <x v="3"/>
    <n v="3.8849999999999998"/>
    <n v="3.8849999999999998"/>
    <x v="2"/>
    <x v="1"/>
    <x v="0"/>
  </r>
  <r>
    <s v="HEL-86709-449"/>
    <x v="954"/>
    <s v="86579-92122-OC"/>
    <s v="E-D-2.5"/>
    <n v="1"/>
    <x v="857"/>
    <s v=" "/>
    <x v="0"/>
    <s v="Exc"/>
    <s v="D"/>
    <x v="2"/>
    <n v="27.945"/>
    <n v="27.945"/>
    <x v="1"/>
    <x v="2"/>
    <x v="0"/>
  </r>
  <r>
    <s v="NCH-55389-562"/>
    <x v="955"/>
    <s v="86579-92122-OC"/>
    <s v="E-L-2.5"/>
    <n v="5"/>
    <x v="857"/>
    <s v=" "/>
    <x v="0"/>
    <s v="Exc"/>
    <s v="L"/>
    <x v="2"/>
    <n v="34.154999999999994"/>
    <n v="170.77499999999998"/>
    <x v="1"/>
    <x v="1"/>
    <x v="0"/>
  </r>
  <r>
    <s v="NCH-55389-562"/>
    <x v="956"/>
    <s v="86579-92122-OC"/>
    <s v="R-L-2.5"/>
    <n v="2"/>
    <x v="857"/>
    <s v=" "/>
    <x v="0"/>
    <s v="Rob"/>
    <s v="L"/>
    <x v="2"/>
    <n v="27.484999999999996"/>
    <n v="54.969999999999992"/>
    <x v="0"/>
    <x v="1"/>
    <x v="0"/>
  </r>
  <r>
    <s v="NCH-55389-562"/>
    <x v="957"/>
    <s v="86579-92122-OC"/>
    <s v="E-L-1"/>
    <n v="1"/>
    <x v="857"/>
    <s v=" "/>
    <x v="0"/>
    <s v="Exc"/>
    <s v="L"/>
    <x v="0"/>
    <n v="14.85"/>
    <n v="14.85"/>
    <x v="1"/>
    <x v="1"/>
    <x v="0"/>
  </r>
  <r>
    <s v="NCH-55389-562"/>
    <x v="958"/>
    <s v="86579-92122-OC"/>
    <s v="A-L-0.2"/>
    <n v="2"/>
    <x v="857"/>
    <s v=" "/>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
    <x v="0"/>
    <s v="Exc"/>
    <s v="M"/>
    <x v="1"/>
    <n v="8.25"/>
    <n v="8.25"/>
    <x v="1"/>
    <x v="0"/>
    <x v="1"/>
  </r>
  <r>
    <s v="TED-81959-419"/>
    <x v="971"/>
    <s v="27702-50024-XC"/>
    <s v="A-L-2.5"/>
    <n v="5"/>
    <x v="888"/>
    <s v="nfurberqz@jugem.jp"/>
    <x v="0"/>
    <s v="Ara"/>
    <s v="L"/>
    <x v="2"/>
    <n v="29.784999999999997"/>
    <n v="148.92499999999998"/>
    <x v="2"/>
    <x v="1"/>
    <x v="1"/>
  </r>
  <r>
    <s v="FDO-25756-141"/>
    <x v="972"/>
    <s v="57360-46846-NS"/>
    <s v="A-L-2.5"/>
    <n v="3"/>
    <x v="889"/>
    <s v=" "/>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
    <x v="0"/>
    <s v="Rob"/>
    <s v="D"/>
    <x v="1"/>
    <n v="5.3699999999999992"/>
    <n v="10.739999999999998"/>
    <x v="0"/>
    <x v="2"/>
    <x v="1"/>
  </r>
  <r>
    <s v="MVV-19034-198"/>
    <x v="980"/>
    <s v="98476-63654-CG"/>
    <s v="E-D-2.5"/>
    <n v="6"/>
    <x v="896"/>
    <s v=" "/>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
    <x v="2"/>
    <s v="Rob"/>
    <s v="M"/>
    <x v="0"/>
    <n v="9.9499999999999993"/>
    <n v="29.849999999999998"/>
    <x v="0"/>
    <x v="0"/>
    <x v="0"/>
  </r>
  <r>
    <s v="OQA-93249-841"/>
    <x v="989"/>
    <s v="03917-13632-KC"/>
    <s v="A-M-2.5"/>
    <n v="6"/>
    <x v="905"/>
    <s v=" "/>
    <x v="0"/>
    <s v="Ara"/>
    <s v="M"/>
    <x v="2"/>
    <n v="25.874999999999996"/>
    <n v="155.24999999999997"/>
    <x v="2"/>
    <x v="0"/>
    <x v="0"/>
  </r>
  <r>
    <s v="DUV-12075-132"/>
    <x v="990"/>
    <s v="62494-09113-RP"/>
    <s v="E-D-0.2"/>
    <n v="5"/>
    <x v="906"/>
    <s v=" "/>
    <x v="0"/>
    <s v="Exc"/>
    <s v="D"/>
    <x v="3"/>
    <n v="3.645"/>
    <n v="18.225000000000001"/>
    <x v="1"/>
    <x v="2"/>
    <x v="1"/>
  </r>
  <r>
    <s v="DUV-12075-132"/>
    <x v="991"/>
    <s v="62494-09113-RP"/>
    <s v="L-D-0.5"/>
    <n v="2"/>
    <x v="906"/>
    <s v=" "/>
    <x v="0"/>
    <s v="Lib"/>
    <s v="D"/>
    <x v="1"/>
    <n v="7.77"/>
    <n v="15.54"/>
    <x v="3"/>
    <x v="2"/>
    <x v="1"/>
  </r>
  <r>
    <s v="KPO-24942-184"/>
    <x v="992"/>
    <s v="70567-65133-CN"/>
    <s v="L-L-2.5"/>
    <n v="3"/>
    <x v="907"/>
    <s v=" "/>
    <x v="1"/>
    <s v="Lib"/>
    <s v="L"/>
    <x v="2"/>
    <n v="36.454999999999998"/>
    <n v="109.36499999999999"/>
    <x v="3"/>
    <x v="1"/>
    <x v="1"/>
  </r>
  <r>
    <s v="SRJ-79353-838"/>
    <x v="993"/>
    <s v="77869-81373-AY"/>
    <s v="A-L-1"/>
    <n v="6"/>
    <x v="908"/>
    <s v=" "/>
    <x v="0"/>
    <s v="Ara"/>
    <s v="L"/>
    <x v="0"/>
    <n v="12.95"/>
    <n v="77.699999999999989"/>
    <x v="2"/>
    <x v="1"/>
    <x v="1"/>
  </r>
  <r>
    <s v="XBV-40336-071"/>
    <x v="994"/>
    <s v="38536-98293-JZ"/>
    <s v="A-D-0.2"/>
    <n v="3"/>
    <x v="909"/>
    <s v=" "/>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
    <x v="0"/>
    <s v="Rob"/>
    <s v="M"/>
    <x v="1"/>
    <n v="5.97"/>
    <n v="29.849999999999998"/>
    <x v="0"/>
    <x v="0"/>
    <x v="1"/>
  </r>
  <r>
    <s v="UME-75640-698"/>
    <x v="997"/>
    <s v="62494-09113-RP"/>
    <s v="A-M-0.5"/>
    <n v="4"/>
    <x v="906"/>
    <s v=" "/>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52FB0-9F96-49E5-A460-50529B31A3B0}"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42" firstHeaderRow="1" firstDataRow="2" firstDataCol="2"/>
  <pivotFields count="18">
    <pivotField compact="0" outline="0" showAll="0"/>
    <pivotField compact="0" numFmtId="167"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38">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i t="grand">
      <x/>
    </i>
  </rowItems>
  <colFields count="1">
    <field x="13"/>
  </colFields>
  <colItems count="5">
    <i>
      <x/>
    </i>
    <i>
      <x v="1"/>
    </i>
    <i>
      <x v="2"/>
    </i>
    <i>
      <x v="3"/>
    </i>
    <i t="grand">
      <x/>
    </i>
  </colItems>
  <dataFields count="1">
    <dataField name="Sum of Sales" fld="12" baseField="15" baseItem="9" numFmtId="4"/>
  </dataFields>
  <chartFormats count="17">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2">
          <reference field="4294967294" count="1" selected="0">
            <x v="0"/>
          </reference>
          <reference field="13" count="1" selected="0">
            <x v="2"/>
          </reference>
        </references>
      </pivotArea>
    </chartFormat>
    <chartFormat chart="10" format="8" series="1">
      <pivotArea type="data" outline="0" fieldPosition="0">
        <references count="2">
          <reference field="4294967294" count="1" selected="0">
            <x v="0"/>
          </reference>
          <reference field="13" count="1" selected="0">
            <x v="3"/>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96DD3-27C1-4C2E-8E23-2246320BA35F}"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7" firstHeaderRow="1" firstDataRow="1" firstDataCol="1"/>
  <pivotFields count="18">
    <pivotField compact="0" outline="0" showAll="0"/>
    <pivotField compact="0" numFmtId="167"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9" numFmtId="4"/>
  </dataFields>
  <chartFormats count="9">
    <chartFormat chart="7"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19" format="3">
      <pivotArea type="data" outline="0" fieldPosition="0">
        <references count="2">
          <reference field="4294967294" count="1" selected="0">
            <x v="0"/>
          </reference>
          <reference field="7"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3165A-8A44-4FD8-AC08-33C45DC489EA}"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B9" firstHeaderRow="1" firstDataRow="1" firstDataCol="1"/>
  <pivotFields count="18">
    <pivotField compact="0" outline="0" showAll="0"/>
    <pivotField compact="0" numFmtId="167"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15" baseItem="9" numFmtId="4"/>
  </dataFields>
  <chartFormats count="5">
    <chartFormat chart="7"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C366639-1DA5-4371-8871-EA6CCC55E89E}" sourceName="Size">
  <pivotTables>
    <pivotTable tabId="18" name="total sales"/>
    <pivotTable tabId="20" name="total sales"/>
    <pivotTable tabId="21" name="total sales"/>
  </pivotTables>
  <data>
    <tabular pivotCacheId="13417317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DE006A8B-0C3A-41D0-8B32-55DE25533B9B}" sourceName="Roast name">
  <pivotTables>
    <pivotTable tabId="18" name="total sales"/>
    <pivotTable tabId="20" name="total sales"/>
    <pivotTable tabId="21" name="total sales"/>
  </pivotTables>
  <data>
    <tabular pivotCacheId="13417317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A274CE-E8AA-4EB1-86C2-CC132096D043}" sourceName="Loyalty card">
  <pivotTables>
    <pivotTable tabId="18" name="total sales"/>
    <pivotTable tabId="20" name="total sales"/>
    <pivotTable tabId="21" name="total sales"/>
  </pivotTables>
  <data>
    <tabular pivotCacheId="13417317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FD9A11B-8627-4B55-AECC-0C514E3CB61C}" cache="Slicer_Size" caption="Size" columnCount="2" style="SlicerStyleLight6" rowHeight="234950"/>
  <slicer name="Roast name 1" xr10:uid="{4DC01152-E02D-4E17-94C7-C3B18476B20E}" cache="Slicer_Roast_name" caption="Roast name" columnCount="3" style="SlicerStyleLight6" rowHeight="234950"/>
  <slicer name="Loyalty card 1" xr10:uid="{62976D19-C3FB-47D9-8302-D27193B4C175}" cache="Slicer_Loyalty_card" caption="Loyalty card"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2E6CA9-943B-41E9-93D7-F7A5428E312D}" cache="Slicer_Size" caption="Size" columnCount="2" style="SlicerStyleLight6" rowHeight="234950"/>
  <slicer name="Roast name" xr10:uid="{18747A0A-F66A-4171-9B84-E13B62FBBE33}" cache="Slicer_Roast_name" caption="Roast name" columnCount="3" style="SlicerStyleLight6" rowHeight="234950"/>
  <slicer name="Loyalty card" xr10:uid="{0F80E8A6-CC01-4D01-A93A-618BD740C356}" cache="Slicer_Loyalty_card" caption="Loyalty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8C523-6272-4583-B580-78896742C6F4}" name="Table1" displayName="Table1" ref="A1:P1001" totalsRowShown="0" headerRowDxfId="1">
  <autoFilter ref="A1:P1001" xr:uid="{5338C523-6272-4583-B580-78896742C6F4}"/>
  <tableColumns count="16">
    <tableColumn id="1" xr3:uid="{8F4A9593-DB79-49C4-8724-21573FAE6551}" name="Order ID" dataDxfId="10"/>
    <tableColumn id="2" xr3:uid="{BAEA5832-3A67-4C6D-80D6-4DA2F7C42FDE}" name="Order Date" dataDxfId="9"/>
    <tableColumn id="3" xr3:uid="{5C15F540-DAFF-4907-ABB8-E04D1CBA5B59}" name="Customer ID" dataDxfId="8"/>
    <tableColumn id="4" xr3:uid="{49318D05-221F-4C75-A934-3E214C6CF4BC}" name="Product ID"/>
    <tableColumn id="5" xr3:uid="{032D5D70-51FB-4316-A8A6-0C2D18658853}" name="Quantity" dataDxfId="7"/>
    <tableColumn id="6" xr3:uid="{FB9D8866-98D1-4AF7-A34B-483E90C2F417}" name="Customer Name" dataDxfId="6">
      <calculatedColumnFormula>_xlfn.XLOOKUP(C2,customers!$A$1:$A$1001,customers!$B$1:$B$1001,,0)</calculatedColumnFormula>
    </tableColumn>
    <tableColumn id="7" xr3:uid="{B5148BBA-F27E-4DBD-BE15-9701BAAFCDE2}" name="Email" dataDxfId="5">
      <calculatedColumnFormula>IF(_xlfn.XLOOKUP(C2,customers!$A$1:$A$1001,customers!$C$1:$C$1001,,0)=0," ",_xlfn.XLOOKUP(C2,customers!$A$1:$A$1001,customers!$C$1:$C$1001,,0))</calculatedColumnFormula>
    </tableColumn>
    <tableColumn id="8" xr3:uid="{0C2A3E5B-3CA9-4C2E-A7E1-7F3F4DE4E610}" name="Country" dataDxfId="4">
      <calculatedColumnFormula>_xlfn.XLOOKUP(C2,customers!$A$1:$A$1001,customers!$G$1:$G$1001,,0)</calculatedColumnFormula>
    </tableColumn>
    <tableColumn id="9" xr3:uid="{6F8788F8-C7B2-4459-AB37-679137CD6B21}" name="Coffee Type">
      <calculatedColumnFormula>_xlfn.XLOOKUP(D2,products!$A$1:$A$49,products!$B$1:$B$49,,0)</calculatedColumnFormula>
    </tableColumn>
    <tableColumn id="10" xr3:uid="{EE18A6BE-7EF2-4DA4-8966-0DF4A4C14C37}" name="Roast Type">
      <calculatedColumnFormula>_xlfn.XLOOKUP(D2,products!$A$1:$A$49,products!$C$1:$C$49,,0)</calculatedColumnFormula>
    </tableColumn>
    <tableColumn id="11" xr3:uid="{4F7E47F1-F671-460C-9244-8ADE66873964}" name="Size" dataDxfId="3">
      <calculatedColumnFormula>_xlfn.XLOOKUP(D2,products!$A$1:$A$49,products!$D$1:$D$49,,0)</calculatedColumnFormula>
    </tableColumn>
    <tableColumn id="12" xr3:uid="{9B134408-692B-49E8-9FAE-DAA93CDF52E8}" name="Unit Price" dataDxfId="2">
      <calculatedColumnFormula>_xlfn.XLOOKUP(D2,products!$A$1:$A$49,products!$E$1:$E$49,,0)</calculatedColumnFormula>
    </tableColumn>
    <tableColumn id="13" xr3:uid="{83008823-6EEA-4873-8ECA-85D17F4BDEBF}" name="Sales">
      <calculatedColumnFormula>L2*E2</calculatedColumnFormula>
    </tableColumn>
    <tableColumn id="14" xr3:uid="{1F0D1F1C-CE46-47C5-909D-827BB40769D2}" name="Coffee type name">
      <calculatedColumnFormula>IF(I2="Rob","Robusta",IF(I2="Exc","Excelsa",IF(I2="Ara","Arabica",IF(I2="Lib","Liberica"," "))))</calculatedColumnFormula>
    </tableColumn>
    <tableColumn id="15" xr3:uid="{8A850F03-DA74-485D-9CD2-E4DC6265E640}" name="Roast name">
      <calculatedColumnFormula>IF(J2="M","Medium", IF(J2="L","Light",IF(J2="D","Dark","")))</calculatedColumnFormula>
    </tableColumn>
    <tableColumn id="16" xr3:uid="{92FE9D3A-56B2-4D4F-A395-0616D41EB18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FD5EC9-1E1E-4B1F-9E92-CE798380E5D8}" sourceName="Order Date">
  <pivotTables>
    <pivotTable tabId="18" name="total sales"/>
    <pivotTable tabId="20" name="total sales"/>
    <pivotTable tabId="21" name="total sales"/>
  </pivotTables>
  <state minimalRefreshVersion="6" lastRefreshVersion="6" pivotCacheId="13417317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EC0E606-2A20-44A2-9FF1-7545BF985192}" cache="NativeTimeline_Order_Date" caption="Order Date" level="2" selectionLevel="2" scrollPosition="2020-12-26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811E94-10F4-49E5-A9A9-D97580E8C48A}" cache="NativeTimeline_Order_Date" caption="Order Date" level="2" selectionLevel="2" scrollPosition="2020-12-26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553E-974D-4DF7-AD4D-CAA2510ABF99}">
  <dimension ref="A1"/>
  <sheetViews>
    <sheetView showGridLines="0" showRowColHeaders="0" tabSelected="1" zoomScale="66" workbookViewId="0">
      <selection activeCell="AF14" sqref="AF14"/>
    </sheetView>
  </sheetViews>
  <sheetFormatPr defaultRowHeight="14.4" x14ac:dyDescent="0.3"/>
  <cols>
    <col min="1" max="1" width="1.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6FA39-EB5A-429E-99B5-D9AE34E42B81}">
  <dimension ref="A3:G42"/>
  <sheetViews>
    <sheetView zoomScale="39" zoomScaleNormal="101" workbookViewId="0">
      <selection activeCell="AD44" sqref="AD44"/>
    </sheetView>
  </sheetViews>
  <sheetFormatPr defaultRowHeight="14.4" x14ac:dyDescent="0.3"/>
  <cols>
    <col min="1" max="1" width="12.5546875" bestFit="1" customWidth="1"/>
    <col min="2" max="2" width="33.44140625" bestFit="1" customWidth="1"/>
    <col min="3" max="6" width="29.77734375" bestFit="1" customWidth="1"/>
    <col min="7" max="7" width="16.6640625" bestFit="1" customWidth="1"/>
  </cols>
  <sheetData>
    <row r="3" spans="1:7" x14ac:dyDescent="0.3">
      <c r="A3" s="8" t="s">
        <v>6225</v>
      </c>
      <c r="C3" s="8" t="s">
        <v>6196</v>
      </c>
    </row>
    <row r="4" spans="1:7" x14ac:dyDescent="0.3">
      <c r="A4" s="8" t="s">
        <v>6215</v>
      </c>
      <c r="B4" s="8" t="s">
        <v>6216</v>
      </c>
      <c r="C4" t="s">
        <v>6221</v>
      </c>
      <c r="D4" t="s">
        <v>6222</v>
      </c>
      <c r="E4" t="s">
        <v>6223</v>
      </c>
      <c r="F4" t="s">
        <v>6224</v>
      </c>
      <c r="G4" t="s">
        <v>6198</v>
      </c>
    </row>
    <row r="5" spans="1:7" x14ac:dyDescent="0.3">
      <c r="A5" t="s">
        <v>6199</v>
      </c>
      <c r="B5" t="s">
        <v>6203</v>
      </c>
      <c r="C5" s="9">
        <v>208.67499999999998</v>
      </c>
      <c r="D5" s="9">
        <v>288.34999999999997</v>
      </c>
      <c r="E5" s="9">
        <v>55.26</v>
      </c>
      <c r="F5" s="9">
        <v>477.97499999999991</v>
      </c>
      <c r="G5" s="9">
        <v>1030.2599999999998</v>
      </c>
    </row>
    <row r="6" spans="1:7" x14ac:dyDescent="0.3">
      <c r="B6" t="s">
        <v>6204</v>
      </c>
      <c r="C6" s="9">
        <v>311.38499999999999</v>
      </c>
      <c r="D6" s="9">
        <v>97.974999999999994</v>
      </c>
      <c r="E6" s="9">
        <v>842.14</v>
      </c>
      <c r="F6" s="9">
        <v>212.02999999999997</v>
      </c>
      <c r="G6" s="9">
        <v>1463.53</v>
      </c>
    </row>
    <row r="7" spans="1:7" x14ac:dyDescent="0.3">
      <c r="B7" t="s">
        <v>6205</v>
      </c>
      <c r="C7" s="9">
        <v>379.44499999999999</v>
      </c>
      <c r="D7" s="9">
        <v>221.12999999999997</v>
      </c>
      <c r="E7" s="9">
        <v>399.43499999999995</v>
      </c>
      <c r="F7" s="9">
        <v>402.28999999999996</v>
      </c>
      <c r="G7" s="9">
        <v>1402.2999999999997</v>
      </c>
    </row>
    <row r="8" spans="1:7" x14ac:dyDescent="0.3">
      <c r="B8" t="s">
        <v>6206</v>
      </c>
      <c r="C8" s="9">
        <v>548.88499999999999</v>
      </c>
      <c r="D8" s="9">
        <v>117.85499999999999</v>
      </c>
      <c r="E8" s="9">
        <v>383.4</v>
      </c>
      <c r="F8" s="9">
        <v>106.88999999999999</v>
      </c>
      <c r="G8" s="9">
        <v>1157.0299999999997</v>
      </c>
    </row>
    <row r="9" spans="1:7" x14ac:dyDescent="0.3">
      <c r="A9" t="s">
        <v>6217</v>
      </c>
      <c r="C9" s="9">
        <v>1448.3899999999999</v>
      </c>
      <c r="D9" s="9">
        <v>725.31</v>
      </c>
      <c r="E9" s="9">
        <v>1680.2350000000001</v>
      </c>
      <c r="F9" s="9">
        <v>1199.1849999999999</v>
      </c>
      <c r="G9" s="9">
        <v>5053.119999999999</v>
      </c>
    </row>
    <row r="10" spans="1:7" x14ac:dyDescent="0.3">
      <c r="A10" t="s">
        <v>6200</v>
      </c>
      <c r="B10" t="s">
        <v>6207</v>
      </c>
      <c r="C10" s="9">
        <v>409.94500000000005</v>
      </c>
      <c r="D10" s="9">
        <v>618.06999999999994</v>
      </c>
      <c r="E10" s="9">
        <v>470.53999999999985</v>
      </c>
      <c r="F10" s="9"/>
      <c r="G10" s="9">
        <v>1498.5549999999998</v>
      </c>
    </row>
    <row r="11" spans="1:7" x14ac:dyDescent="0.3">
      <c r="B11" t="s">
        <v>6208</v>
      </c>
      <c r="C11" s="9">
        <v>496.60999999999996</v>
      </c>
      <c r="D11" s="9">
        <v>581.04499999999985</v>
      </c>
      <c r="E11" s="9">
        <v>231.67999999999998</v>
      </c>
      <c r="F11" s="9">
        <v>572.64499999999987</v>
      </c>
      <c r="G11" s="9">
        <v>1881.9799999999996</v>
      </c>
    </row>
    <row r="12" spans="1:7" x14ac:dyDescent="0.3">
      <c r="B12" t="s">
        <v>6209</v>
      </c>
      <c r="C12" s="9">
        <v>191.66499999999999</v>
      </c>
      <c r="D12" s="9">
        <v>431.7</v>
      </c>
      <c r="E12" s="9">
        <v>567.67999999999995</v>
      </c>
      <c r="F12" s="9">
        <v>108.93</v>
      </c>
      <c r="G12" s="9">
        <v>1299.9750000000001</v>
      </c>
    </row>
    <row r="13" spans="1:7" x14ac:dyDescent="0.3">
      <c r="B13" t="s">
        <v>6210</v>
      </c>
      <c r="C13" s="9">
        <v>321.82499999999993</v>
      </c>
      <c r="D13" s="9">
        <v>183.70500000000001</v>
      </c>
      <c r="E13" s="9">
        <v>656.78</v>
      </c>
      <c r="F13" s="9">
        <v>143.99499999999998</v>
      </c>
      <c r="G13" s="9">
        <v>1306.3049999999998</v>
      </c>
    </row>
    <row r="14" spans="1:7" x14ac:dyDescent="0.3">
      <c r="B14" t="s">
        <v>6211</v>
      </c>
      <c r="C14" s="9">
        <v>226.88999999999996</v>
      </c>
      <c r="D14" s="9">
        <v>448.84999999999997</v>
      </c>
      <c r="E14" s="9">
        <v>421.8549999999999</v>
      </c>
      <c r="F14" s="9">
        <v>273.40999999999997</v>
      </c>
      <c r="G14" s="9">
        <v>1371.0049999999997</v>
      </c>
    </row>
    <row r="15" spans="1:7" x14ac:dyDescent="0.3">
      <c r="B15" t="s">
        <v>6212</v>
      </c>
      <c r="C15" s="9">
        <v>172.13499999999999</v>
      </c>
      <c r="D15" s="9">
        <v>825.30499999999984</v>
      </c>
      <c r="E15" s="9">
        <v>69.919999999999987</v>
      </c>
      <c r="F15" s="9">
        <v>266.70499999999998</v>
      </c>
      <c r="G15" s="9">
        <v>1334.0649999999998</v>
      </c>
    </row>
    <row r="16" spans="1:7" x14ac:dyDescent="0.3">
      <c r="B16" t="s">
        <v>6213</v>
      </c>
      <c r="C16" s="9">
        <v>238.19499999999996</v>
      </c>
      <c r="D16" s="9">
        <v>617.55999999999995</v>
      </c>
      <c r="E16" s="9">
        <v>124.905</v>
      </c>
      <c r="F16" s="9">
        <v>222.58499999999998</v>
      </c>
      <c r="G16" s="9">
        <v>1203.2449999999999</v>
      </c>
    </row>
    <row r="17" spans="1:7" x14ac:dyDescent="0.3">
      <c r="B17" t="s">
        <v>6214</v>
      </c>
      <c r="C17" s="9">
        <v>614.30999999999995</v>
      </c>
      <c r="D17" s="9">
        <v>389.06999999999994</v>
      </c>
      <c r="E17" s="9">
        <v>162.82999999999998</v>
      </c>
      <c r="F17" s="9">
        <v>301.37500000000006</v>
      </c>
      <c r="G17" s="9">
        <v>1467.5849999999998</v>
      </c>
    </row>
    <row r="18" spans="1:7" x14ac:dyDescent="0.3">
      <c r="B18" t="s">
        <v>6203</v>
      </c>
      <c r="C18" s="9">
        <v>260.06499999999994</v>
      </c>
      <c r="D18" s="9">
        <v>451.51</v>
      </c>
      <c r="E18" s="9">
        <v>243.76500000000001</v>
      </c>
      <c r="F18" s="9">
        <v>100.065</v>
      </c>
      <c r="G18" s="9">
        <v>1055.405</v>
      </c>
    </row>
    <row r="19" spans="1:7" x14ac:dyDescent="0.3">
      <c r="B19" t="s">
        <v>6204</v>
      </c>
      <c r="C19" s="9">
        <v>593.16500000000008</v>
      </c>
      <c r="D19" s="9">
        <v>399.77</v>
      </c>
      <c r="E19" s="9">
        <v>370.45499999999998</v>
      </c>
      <c r="F19" s="9">
        <v>156.5</v>
      </c>
      <c r="G19" s="9">
        <v>1519.89</v>
      </c>
    </row>
    <row r="20" spans="1:7" x14ac:dyDescent="0.3">
      <c r="B20" t="s">
        <v>6205</v>
      </c>
      <c r="C20" s="9">
        <v>360.47999999999996</v>
      </c>
      <c r="D20" s="9">
        <v>237.93000000000004</v>
      </c>
      <c r="E20" s="9">
        <v>355.05999999999995</v>
      </c>
      <c r="F20" s="9">
        <v>222.73999999999998</v>
      </c>
      <c r="G20" s="9">
        <v>1176.2099999999998</v>
      </c>
    </row>
    <row r="21" spans="1:7" x14ac:dyDescent="0.3">
      <c r="B21" t="s">
        <v>6206</v>
      </c>
      <c r="C21" s="9">
        <v>148.29499999999999</v>
      </c>
      <c r="D21" s="9">
        <v>419.73</v>
      </c>
      <c r="E21" s="9">
        <v>466.36500000000001</v>
      </c>
      <c r="F21" s="9">
        <v>248.54500000000002</v>
      </c>
      <c r="G21" s="9">
        <v>1282.9349999999999</v>
      </c>
    </row>
    <row r="22" spans="1:7" x14ac:dyDescent="0.3">
      <c r="A22" t="s">
        <v>6218</v>
      </c>
      <c r="C22" s="9">
        <v>4033.58</v>
      </c>
      <c r="D22" s="9">
        <v>5604.244999999999</v>
      </c>
      <c r="E22" s="9">
        <v>4141.8349999999991</v>
      </c>
      <c r="F22" s="9">
        <v>2617.4949999999999</v>
      </c>
      <c r="G22" s="9">
        <v>16397.154999999995</v>
      </c>
    </row>
    <row r="23" spans="1:7" x14ac:dyDescent="0.3">
      <c r="A23" t="s">
        <v>6201</v>
      </c>
      <c r="B23" t="s">
        <v>6207</v>
      </c>
      <c r="C23" s="9">
        <v>198.40499999999997</v>
      </c>
      <c r="D23" s="9">
        <v>104.46000000000001</v>
      </c>
      <c r="E23" s="9">
        <v>646.20500000000004</v>
      </c>
      <c r="F23" s="9">
        <v>200.55500000000001</v>
      </c>
      <c r="G23" s="9">
        <v>1149.625</v>
      </c>
    </row>
    <row r="24" spans="1:7" x14ac:dyDescent="0.3">
      <c r="B24" t="s">
        <v>6208</v>
      </c>
      <c r="C24" s="9">
        <v>138.32499999999999</v>
      </c>
      <c r="D24" s="9">
        <v>489.21499999999992</v>
      </c>
      <c r="E24" s="9">
        <v>187.26</v>
      </c>
      <c r="F24" s="9">
        <v>484.55499999999995</v>
      </c>
      <c r="G24" s="9">
        <v>1299.355</v>
      </c>
    </row>
    <row r="25" spans="1:7" x14ac:dyDescent="0.3">
      <c r="B25" t="s">
        <v>6209</v>
      </c>
      <c r="C25" s="9">
        <v>330.33000000000004</v>
      </c>
      <c r="D25" s="9">
        <v>658.67</v>
      </c>
      <c r="E25" s="9">
        <v>110.67</v>
      </c>
      <c r="F25" s="9">
        <v>382.28499999999997</v>
      </c>
      <c r="G25" s="9">
        <v>1481.9549999999999</v>
      </c>
    </row>
    <row r="26" spans="1:7" x14ac:dyDescent="0.3">
      <c r="B26" t="s">
        <v>6210</v>
      </c>
      <c r="C26" s="9">
        <v>208.67</v>
      </c>
      <c r="D26" s="9">
        <v>512.96500000000003</v>
      </c>
      <c r="E26" s="9">
        <v>286.49</v>
      </c>
      <c r="F26" s="9">
        <v>279.88999999999993</v>
      </c>
      <c r="G26" s="9">
        <v>1288.0149999999999</v>
      </c>
    </row>
    <row r="27" spans="1:7" x14ac:dyDescent="0.3">
      <c r="B27" t="s">
        <v>6211</v>
      </c>
      <c r="C27" s="9">
        <v>340.98500000000001</v>
      </c>
      <c r="D27" s="9">
        <v>528.26499999999999</v>
      </c>
      <c r="E27" s="9">
        <v>585.20000000000005</v>
      </c>
      <c r="F27" s="9">
        <v>262.19499999999999</v>
      </c>
      <c r="G27" s="9">
        <v>1716.645</v>
      </c>
    </row>
    <row r="28" spans="1:7" x14ac:dyDescent="0.3">
      <c r="B28" t="s">
        <v>6212</v>
      </c>
      <c r="C28" s="9">
        <v>475.40499999999997</v>
      </c>
      <c r="D28" s="9">
        <v>329.08999999999992</v>
      </c>
      <c r="E28" s="9">
        <v>486.74</v>
      </c>
      <c r="F28" s="9">
        <v>329.49499999999995</v>
      </c>
      <c r="G28" s="9">
        <v>1620.7299999999998</v>
      </c>
    </row>
    <row r="29" spans="1:7" x14ac:dyDescent="0.3">
      <c r="B29" t="s">
        <v>6213</v>
      </c>
      <c r="C29" s="9">
        <v>737.65999999999985</v>
      </c>
      <c r="D29" s="9">
        <v>143.69999999999999</v>
      </c>
      <c r="E29" s="9">
        <v>844.75999999999988</v>
      </c>
      <c r="F29" s="9">
        <v>304.41499999999996</v>
      </c>
      <c r="G29" s="9">
        <v>2030.5349999999999</v>
      </c>
    </row>
    <row r="30" spans="1:7" x14ac:dyDescent="0.3">
      <c r="B30" t="s">
        <v>6214</v>
      </c>
      <c r="C30" s="9">
        <v>193.96499999999997</v>
      </c>
      <c r="D30" s="9">
        <v>338.815</v>
      </c>
      <c r="E30" s="9">
        <v>484.96</v>
      </c>
      <c r="F30" s="9">
        <v>65.699999999999989</v>
      </c>
      <c r="G30" s="9">
        <v>1083.44</v>
      </c>
    </row>
    <row r="31" spans="1:7" x14ac:dyDescent="0.3">
      <c r="B31" t="s">
        <v>6203</v>
      </c>
      <c r="C31" s="9">
        <v>155.66999999999999</v>
      </c>
      <c r="D31" s="9">
        <v>127.535</v>
      </c>
      <c r="E31" s="9">
        <v>332.05499999999995</v>
      </c>
      <c r="F31" s="9">
        <v>147.76</v>
      </c>
      <c r="G31" s="9">
        <v>763.02</v>
      </c>
    </row>
    <row r="32" spans="1:7" x14ac:dyDescent="0.3">
      <c r="B32" t="s">
        <v>6204</v>
      </c>
      <c r="C32" s="9">
        <v>437.4799999999999</v>
      </c>
      <c r="D32" s="9">
        <v>412.39499999999998</v>
      </c>
      <c r="E32" s="9">
        <v>400.05500000000001</v>
      </c>
      <c r="F32" s="9">
        <v>271.27</v>
      </c>
      <c r="G32" s="9">
        <v>1521.1999999999998</v>
      </c>
    </row>
    <row r="33" spans="1:7" x14ac:dyDescent="0.3">
      <c r="B33" t="s">
        <v>6205</v>
      </c>
      <c r="C33" s="9">
        <v>348.51499999999999</v>
      </c>
      <c r="D33" s="9">
        <v>203.48499999999999</v>
      </c>
      <c r="E33" s="9">
        <v>377.56500000000005</v>
      </c>
      <c r="F33" s="9">
        <v>379.62</v>
      </c>
      <c r="G33" s="9">
        <v>1309.1849999999999</v>
      </c>
    </row>
    <row r="34" spans="1:7" x14ac:dyDescent="0.3">
      <c r="B34" t="s">
        <v>6206</v>
      </c>
      <c r="C34" s="9">
        <v>438.76499999999999</v>
      </c>
      <c r="D34" s="9">
        <v>568.78500000000008</v>
      </c>
      <c r="E34" s="9">
        <v>236.315</v>
      </c>
      <c r="F34" s="9">
        <v>197.57</v>
      </c>
      <c r="G34" s="9">
        <v>1441.4349999999999</v>
      </c>
    </row>
    <row r="35" spans="1:7" x14ac:dyDescent="0.3">
      <c r="A35" t="s">
        <v>6219</v>
      </c>
      <c r="C35" s="9">
        <v>4004.1749999999997</v>
      </c>
      <c r="D35" s="9">
        <v>4417.38</v>
      </c>
      <c r="E35" s="9">
        <v>4978.2749999999987</v>
      </c>
      <c r="F35" s="9">
        <v>3305.3099999999995</v>
      </c>
      <c r="G35" s="9">
        <v>16705.14</v>
      </c>
    </row>
    <row r="36" spans="1:7" x14ac:dyDescent="0.3">
      <c r="A36" t="s">
        <v>6202</v>
      </c>
      <c r="B36" t="s">
        <v>6207</v>
      </c>
      <c r="C36" s="9">
        <v>404.01</v>
      </c>
      <c r="D36" s="9">
        <v>89.174999999999997</v>
      </c>
      <c r="E36" s="9">
        <v>438.89499999999998</v>
      </c>
      <c r="F36" s="9">
        <v>262.06999999999994</v>
      </c>
      <c r="G36" s="9">
        <v>1194.1499999999999</v>
      </c>
    </row>
    <row r="37" spans="1:7" x14ac:dyDescent="0.3">
      <c r="B37" t="s">
        <v>6208</v>
      </c>
      <c r="C37" s="9">
        <v>553.9799999999999</v>
      </c>
      <c r="D37" s="9">
        <v>374.53999999999996</v>
      </c>
      <c r="E37" s="9">
        <v>251.13</v>
      </c>
      <c r="F37" s="9">
        <v>313.315</v>
      </c>
      <c r="G37" s="9">
        <v>1492.9649999999999</v>
      </c>
    </row>
    <row r="38" spans="1:7" x14ac:dyDescent="0.3">
      <c r="B38" t="s">
        <v>6209</v>
      </c>
      <c r="C38" s="9">
        <v>585.02499999999998</v>
      </c>
      <c r="D38" s="9">
        <v>462.63499999999999</v>
      </c>
      <c r="E38" s="9">
        <v>31.08</v>
      </c>
      <c r="F38" s="9">
        <v>577.56499999999994</v>
      </c>
      <c r="G38" s="9">
        <v>1656.3049999999998</v>
      </c>
    </row>
    <row r="39" spans="1:7" x14ac:dyDescent="0.3">
      <c r="B39" t="s">
        <v>6210</v>
      </c>
      <c r="C39" s="9">
        <v>153.33499999999998</v>
      </c>
      <c r="D39" s="9">
        <v>373.13999999999993</v>
      </c>
      <c r="E39" s="9">
        <v>274.005</v>
      </c>
      <c r="F39" s="9">
        <v>358.13499999999999</v>
      </c>
      <c r="G39" s="9">
        <v>1158.6149999999998</v>
      </c>
    </row>
    <row r="40" spans="1:7" x14ac:dyDescent="0.3">
      <c r="B40" t="s">
        <v>6211</v>
      </c>
      <c r="C40" s="9">
        <v>586.00000000000011</v>
      </c>
      <c r="D40" s="9">
        <v>260.01499999999999</v>
      </c>
      <c r="E40" s="9">
        <v>258.62</v>
      </c>
      <c r="F40" s="9">
        <v>372.17000000000007</v>
      </c>
      <c r="G40" s="9">
        <v>1476.8050000000003</v>
      </c>
    </row>
    <row r="41" spans="1:7" x14ac:dyDescent="0.3">
      <c r="A41" t="s">
        <v>6220</v>
      </c>
      <c r="C41" s="9">
        <v>2282.35</v>
      </c>
      <c r="D41" s="9">
        <v>1559.5049999999997</v>
      </c>
      <c r="E41" s="9">
        <v>1253.73</v>
      </c>
      <c r="F41" s="9">
        <v>1883.2549999999999</v>
      </c>
      <c r="G41" s="9">
        <v>6978.84</v>
      </c>
    </row>
    <row r="42" spans="1:7" x14ac:dyDescent="0.3">
      <c r="A42" t="s">
        <v>6198</v>
      </c>
      <c r="C42" s="9">
        <v>11768.494999999995</v>
      </c>
      <c r="D42" s="9">
        <v>12306.44</v>
      </c>
      <c r="E42" s="9">
        <v>12054.074999999999</v>
      </c>
      <c r="F42" s="9">
        <v>9005.244999999999</v>
      </c>
      <c r="G42" s="9">
        <v>45134.254999999983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E197-7006-4EAA-BB71-36EF1571A07E}">
  <dimension ref="A3:B7"/>
  <sheetViews>
    <sheetView zoomScale="49" zoomScaleNormal="68" workbookViewId="0">
      <selection activeCell="M23" sqref="M23"/>
    </sheetView>
  </sheetViews>
  <sheetFormatPr defaultRowHeight="14.4" x14ac:dyDescent="0.3"/>
  <cols>
    <col min="1" max="1" width="16.44140625" bestFit="1" customWidth="1"/>
    <col min="2" max="2" width="17.33203125" bestFit="1" customWidth="1"/>
    <col min="3" max="4" width="12.21875" bestFit="1" customWidth="1"/>
    <col min="5" max="7" width="20.5546875" bestFit="1" customWidth="1"/>
    <col min="8" max="8" width="11.33203125" bestFit="1" customWidth="1"/>
  </cols>
  <sheetData>
    <row r="3" spans="1:2" x14ac:dyDescent="0.3">
      <c r="A3" s="8"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C244-BCF6-477B-9CC0-BCB0FE980EFC}">
  <dimension ref="A3:B9"/>
  <sheetViews>
    <sheetView zoomScale="49" zoomScaleNormal="68" workbookViewId="0">
      <selection activeCell="N12" sqref="N12"/>
    </sheetView>
  </sheetViews>
  <sheetFormatPr defaultRowHeight="14.4" x14ac:dyDescent="0.3"/>
  <cols>
    <col min="1" max="1" width="25.5546875" bestFit="1" customWidth="1"/>
    <col min="2" max="3" width="17.33203125" bestFit="1" customWidth="1"/>
    <col min="4" max="4" width="12.21875" bestFit="1" customWidth="1"/>
    <col min="5" max="7" width="20.5546875" bestFit="1" customWidth="1"/>
    <col min="8" max="8" width="11.33203125" bestFit="1" customWidth="1"/>
  </cols>
  <sheetData>
    <row r="3" spans="1:2" x14ac:dyDescent="0.3">
      <c r="A3" s="8" t="s">
        <v>4</v>
      </c>
      <c r="B3" t="s">
        <v>6225</v>
      </c>
    </row>
    <row r="4" spans="1:2" x14ac:dyDescent="0.3">
      <c r="A4" t="s">
        <v>5114</v>
      </c>
      <c r="B4" s="9">
        <v>317.06999999999994</v>
      </c>
    </row>
    <row r="5" spans="1:2" x14ac:dyDescent="0.3">
      <c r="A5" t="s">
        <v>5765</v>
      </c>
      <c r="B5" s="9">
        <v>307.04499999999996</v>
      </c>
    </row>
    <row r="6" spans="1:2" x14ac:dyDescent="0.3">
      <c r="A6" t="s">
        <v>3753</v>
      </c>
      <c r="B6" s="9">
        <v>278.01</v>
      </c>
    </row>
    <row r="7" spans="1:2" x14ac:dyDescent="0.3">
      <c r="A7" t="s">
        <v>1598</v>
      </c>
      <c r="B7" s="9">
        <v>281.67499999999995</v>
      </c>
    </row>
    <row r="8" spans="1:2" x14ac:dyDescent="0.3">
      <c r="A8" t="s">
        <v>2587</v>
      </c>
      <c r="B8" s="9">
        <v>289.11</v>
      </c>
    </row>
    <row r="9" spans="1:2" x14ac:dyDescent="0.3">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Q15" sqref="Q15"/>
    </sheetView>
  </sheetViews>
  <sheetFormatPr defaultRowHeight="14.4" x14ac:dyDescent="0.3"/>
  <cols>
    <col min="1" max="1" width="16.5546875" bestFit="1" customWidth="1"/>
    <col min="2" max="2" width="16.21875" customWidth="1"/>
    <col min="3" max="3" width="17.44140625" bestFit="1" customWidth="1"/>
    <col min="4" max="4" width="12.109375" customWidth="1"/>
    <col min="5" max="5" width="10.6640625" customWidth="1"/>
    <col min="6" max="6" width="17.33203125" customWidth="1"/>
    <col min="7" max="7" width="25.109375" customWidth="1"/>
    <col min="8" max="8" width="14.21875" customWidth="1"/>
    <col min="9" max="9" width="13.33203125" customWidth="1"/>
    <col min="10" max="10" width="12.33203125" customWidth="1"/>
    <col min="11" max="11" width="6.33203125" customWidth="1"/>
    <col min="12" max="12" width="12.5546875" customWidth="1"/>
    <col min="13" max="13" width="11.44140625" customWidth="1"/>
    <col min="14" max="14" width="18.5546875" customWidth="1"/>
    <col min="15" max="15" width="13.21875"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2" t="s">
        <v>15</v>
      </c>
      <c r="N1" s="2" t="s">
        <v>6196</v>
      </c>
      <c r="O1" s="2" t="s">
        <v>6197</v>
      </c>
      <c r="P1" s="2" t="s">
        <v>6226</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f>L2*E2</f>
        <v>19.899999999999999</v>
      </c>
      <c r="N2" t="str">
        <f>IF(I2="Rob","Robusta",IF(I2="Exc","Excelsa",IF(I2="Ara","Arabica",IF(I2="Lib","Liberica"," "))))</f>
        <v>Robusta</v>
      </c>
      <c r="O2" t="str">
        <f>IF(J2="M","Medium", IF(J2="L","Light",IF(J2="D","Dark","")))</f>
        <v>Medium</v>
      </c>
      <c r="P2" t="str">
        <f>_xlfn.XLOOKUP(Table1[[#This Row],[Customer ID]],customers!$A$1:$A$1001,customers!$I$1:$I$1001,"",0)</f>
        <v>Yes</v>
      </c>
    </row>
    <row r="3" spans="1:16" x14ac:dyDescent="0.3">
      <c r="A3" s="2" t="s">
        <v>490</v>
      </c>
      <c r="B3" s="4">
        <v>43714</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f t="shared" ref="M3:M66" si="0">L3*E3</f>
        <v>41.25</v>
      </c>
      <c r="N3" t="str">
        <f t="shared" ref="N3:N66" si="1">IF(I3="Rob","Robusta",IF(I3="Exc","Excelsa",IF(I3="Ara","Arabica",IF(I3="Lib","Liberica"," "))))</f>
        <v>Excelsa</v>
      </c>
      <c r="O3" t="str">
        <f t="shared" ref="O3:O66" si="2">IF(J3="M","Medium", IF(J3="L","Light",IF(J3="D","Dark","")))</f>
        <v>Medium</v>
      </c>
      <c r="P3" t="str">
        <f>_xlfn.XLOOKUP(Table1[[#This Row],[Customer ID]],customers!$A$1:$A$1001,customers!$I$1:$I$1001,"",0)</f>
        <v>Yes</v>
      </c>
    </row>
    <row r="4" spans="1:16" x14ac:dyDescent="0.3">
      <c r="A4" s="2" t="s">
        <v>501</v>
      </c>
      <c r="B4" s="4">
        <v>43715</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f t="shared" si="0"/>
        <v>12.95</v>
      </c>
      <c r="N4" t="str">
        <f t="shared" si="1"/>
        <v>Arabica</v>
      </c>
      <c r="O4" t="str">
        <f t="shared" si="2"/>
        <v>Light</v>
      </c>
      <c r="P4" t="str">
        <f>_xlfn.XLOOKUP(Table1[[#This Row],[Customer ID]],customers!$A$1:$A$1001,customers!$I$1:$I$1001,"",0)</f>
        <v>Yes</v>
      </c>
    </row>
    <row r="5" spans="1:16" x14ac:dyDescent="0.3">
      <c r="A5" s="2" t="s">
        <v>512</v>
      </c>
      <c r="B5" s="4">
        <v>43716</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f t="shared" si="0"/>
        <v>27.5</v>
      </c>
      <c r="N5" t="str">
        <f t="shared" si="1"/>
        <v>Excelsa</v>
      </c>
      <c r="O5" t="str">
        <f t="shared" si="2"/>
        <v>Medium</v>
      </c>
      <c r="P5" t="str">
        <f>_xlfn.XLOOKUP(Table1[[#This Row],[Customer ID]],customers!$A$1:$A$1001,customers!$I$1:$I$1001,"",0)</f>
        <v>No</v>
      </c>
    </row>
    <row r="6" spans="1:16" x14ac:dyDescent="0.3">
      <c r="A6" s="2" t="s">
        <v>512</v>
      </c>
      <c r="B6" s="4">
        <v>43717</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f t="shared" si="0"/>
        <v>54.969999999999992</v>
      </c>
      <c r="N6" t="str">
        <f t="shared" si="1"/>
        <v>Robusta</v>
      </c>
      <c r="O6" t="str">
        <f t="shared" si="2"/>
        <v>Light</v>
      </c>
      <c r="P6" t="str">
        <f>_xlfn.XLOOKUP(Table1[[#This Row],[Customer ID]],customers!$A$1:$A$1001,customers!$I$1:$I$1001,"",0)</f>
        <v>No</v>
      </c>
    </row>
    <row r="7" spans="1:16" x14ac:dyDescent="0.3">
      <c r="A7" s="2" t="s">
        <v>519</v>
      </c>
      <c r="B7" s="4">
        <v>43718</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f t="shared" si="0"/>
        <v>38.849999999999994</v>
      </c>
      <c r="N7" t="str">
        <f t="shared" si="1"/>
        <v>Liberica</v>
      </c>
      <c r="O7" t="str">
        <f t="shared" si="2"/>
        <v>Dark</v>
      </c>
      <c r="P7" t="str">
        <f>_xlfn.XLOOKUP(Table1[[#This Row],[Customer ID]],customers!$A$1:$A$1001,customers!$I$1:$I$1001,"",0)</f>
        <v>No</v>
      </c>
    </row>
    <row r="8" spans="1:16" x14ac:dyDescent="0.3">
      <c r="A8" s="2" t="s">
        <v>524</v>
      </c>
      <c r="B8" s="4">
        <v>43719</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f t="shared" si="0"/>
        <v>21.87</v>
      </c>
      <c r="N8" t="str">
        <f t="shared" si="1"/>
        <v>Excelsa</v>
      </c>
      <c r="O8" t="str">
        <f t="shared" si="2"/>
        <v>Dark</v>
      </c>
      <c r="P8" t="str">
        <f>_xlfn.XLOOKUP(Table1[[#This Row],[Customer ID]],customers!$A$1:$A$1001,customers!$I$1:$I$1001,"",0)</f>
        <v>Yes</v>
      </c>
    </row>
    <row r="9" spans="1:16" x14ac:dyDescent="0.3">
      <c r="A9" s="2" t="s">
        <v>530</v>
      </c>
      <c r="B9" s="4">
        <v>43720</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f t="shared" si="0"/>
        <v>4.7549999999999999</v>
      </c>
      <c r="N9" t="str">
        <f t="shared" si="1"/>
        <v>Liberica</v>
      </c>
      <c r="O9" t="str">
        <f t="shared" si="2"/>
        <v>Light</v>
      </c>
      <c r="P9" t="str">
        <f>_xlfn.XLOOKUP(Table1[[#This Row],[Customer ID]],customers!$A$1:$A$1001,customers!$I$1:$I$1001,"",0)</f>
        <v>Yes</v>
      </c>
    </row>
    <row r="10" spans="1:16" x14ac:dyDescent="0.3">
      <c r="A10" s="2" t="s">
        <v>535</v>
      </c>
      <c r="B10" s="4">
        <v>43721</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f t="shared" si="0"/>
        <v>17.91</v>
      </c>
      <c r="N10" t="str">
        <f t="shared" si="1"/>
        <v>Robusta</v>
      </c>
      <c r="O10" t="str">
        <f t="shared" si="2"/>
        <v>Medium</v>
      </c>
      <c r="P10" t="str">
        <f>_xlfn.XLOOKUP(Table1[[#This Row],[Customer ID]],customers!$A$1:$A$1001,customers!$I$1:$I$1001,"",0)</f>
        <v>No</v>
      </c>
    </row>
    <row r="11" spans="1:16" x14ac:dyDescent="0.3">
      <c r="A11" s="2" t="s">
        <v>541</v>
      </c>
      <c r="B11" s="4">
        <v>43722</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f t="shared" si="0"/>
        <v>5.97</v>
      </c>
      <c r="N11" t="str">
        <f t="shared" si="1"/>
        <v>Robusta</v>
      </c>
      <c r="O11" t="str">
        <f t="shared" si="2"/>
        <v>Medium</v>
      </c>
      <c r="P11" t="str">
        <f>_xlfn.XLOOKUP(Table1[[#This Row],[Customer ID]],customers!$A$1:$A$1001,customers!$I$1:$I$1001,"",0)</f>
        <v>No</v>
      </c>
    </row>
    <row r="12" spans="1:16" x14ac:dyDescent="0.3">
      <c r="A12" s="2" t="s">
        <v>547</v>
      </c>
      <c r="B12" s="4">
        <v>43723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f t="shared" si="0"/>
        <v>39.799999999999997</v>
      </c>
      <c r="N12" t="str">
        <f t="shared" si="1"/>
        <v>Arabica</v>
      </c>
      <c r="O12" t="str">
        <f t="shared" si="2"/>
        <v>Dark</v>
      </c>
      <c r="P12" t="str">
        <f>_xlfn.XLOOKUP(Table1[[#This Row],[Customer ID]],customers!$A$1:$A$1001,customers!$I$1:$I$1001,"",0)</f>
        <v>No</v>
      </c>
    </row>
    <row r="13" spans="1:16" x14ac:dyDescent="0.3">
      <c r="A13" s="2" t="s">
        <v>553</v>
      </c>
      <c r="B13" s="4">
        <v>43724</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f t="shared" si="0"/>
        <v>170.77499999999998</v>
      </c>
      <c r="N13" t="str">
        <f t="shared" si="1"/>
        <v>Excelsa</v>
      </c>
      <c r="O13" t="str">
        <f t="shared" si="2"/>
        <v>Light</v>
      </c>
      <c r="P13" t="str">
        <f>_xlfn.XLOOKUP(Table1[[#This Row],[Customer ID]],customers!$A$1:$A$1001,customers!$I$1:$I$1001,"",0)</f>
        <v>Yes</v>
      </c>
    </row>
    <row r="14" spans="1:16" x14ac:dyDescent="0.3">
      <c r="A14" s="2" t="s">
        <v>559</v>
      </c>
      <c r="B14" s="4">
        <v>43725</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f t="shared" si="0"/>
        <v>49.75</v>
      </c>
      <c r="N14" t="str">
        <f t="shared" si="1"/>
        <v>Robusta</v>
      </c>
      <c r="O14" t="str">
        <f t="shared" si="2"/>
        <v>Medium</v>
      </c>
      <c r="P14" t="str">
        <f>_xlfn.XLOOKUP(Table1[[#This Row],[Customer ID]],customers!$A$1:$A$1001,customers!$I$1:$I$1001,"",0)</f>
        <v>No</v>
      </c>
    </row>
    <row r="15" spans="1:16" x14ac:dyDescent="0.3">
      <c r="A15" s="2" t="s">
        <v>565</v>
      </c>
      <c r="B15" s="4">
        <v>43726</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f t="shared" si="0"/>
        <v>41.169999999999995</v>
      </c>
      <c r="N15" t="str">
        <f t="shared" si="1"/>
        <v>Robusta</v>
      </c>
      <c r="O15" t="str">
        <f t="shared" si="2"/>
        <v>Dark</v>
      </c>
      <c r="P15" t="str">
        <f>_xlfn.XLOOKUP(Table1[[#This Row],[Customer ID]],customers!$A$1:$A$1001,customers!$I$1:$I$1001,"",0)</f>
        <v>No</v>
      </c>
    </row>
    <row r="16" spans="1:16" x14ac:dyDescent="0.3">
      <c r="A16" s="2" t="s">
        <v>570</v>
      </c>
      <c r="B16" s="4">
        <v>43727</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f t="shared" si="0"/>
        <v>11.654999999999999</v>
      </c>
      <c r="N16" t="str">
        <f t="shared" si="1"/>
        <v>Liberica</v>
      </c>
      <c r="O16" t="str">
        <f t="shared" si="2"/>
        <v>Dark</v>
      </c>
      <c r="P16" t="str">
        <f>_xlfn.XLOOKUP(Table1[[#This Row],[Customer ID]],customers!$A$1:$A$1001,customers!$I$1:$I$1001,"",0)</f>
        <v>Yes</v>
      </c>
    </row>
    <row r="17" spans="1:16" x14ac:dyDescent="0.3">
      <c r="A17" s="2" t="s">
        <v>576</v>
      </c>
      <c r="B17" s="4">
        <v>43728</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f t="shared" si="0"/>
        <v>114.42499999999998</v>
      </c>
      <c r="N17" t="str">
        <f t="shared" si="1"/>
        <v>Robusta</v>
      </c>
      <c r="O17" t="str">
        <f t="shared" si="2"/>
        <v>Medium</v>
      </c>
      <c r="P17" t="str">
        <f>_xlfn.XLOOKUP(Table1[[#This Row],[Customer ID]],customers!$A$1:$A$1001,customers!$I$1:$I$1001,"",0)</f>
        <v>No</v>
      </c>
    </row>
    <row r="18" spans="1:16" x14ac:dyDescent="0.3">
      <c r="A18" s="2" t="s">
        <v>581</v>
      </c>
      <c r="B18" s="4">
        <v>43729</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f t="shared" si="0"/>
        <v>20.25</v>
      </c>
      <c r="N18" t="str">
        <f t="shared" si="1"/>
        <v>Arabica</v>
      </c>
      <c r="O18" t="str">
        <f t="shared" si="2"/>
        <v>Medium</v>
      </c>
      <c r="P18" t="str">
        <f>_xlfn.XLOOKUP(Table1[[#This Row],[Customer ID]],customers!$A$1:$A$1001,customers!$I$1:$I$1001,"",0)</f>
        <v>No</v>
      </c>
    </row>
    <row r="19" spans="1:16" x14ac:dyDescent="0.3">
      <c r="A19" s="2" t="s">
        <v>587</v>
      </c>
      <c r="B19" s="4">
        <v>43730</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f t="shared" si="0"/>
        <v>77.699999999999989</v>
      </c>
      <c r="N19" t="str">
        <f t="shared" si="1"/>
        <v>Arabica</v>
      </c>
      <c r="O19" t="str">
        <f t="shared" si="2"/>
        <v>Light</v>
      </c>
      <c r="P19" t="str">
        <f>_xlfn.XLOOKUP(Table1[[#This Row],[Customer ID]],customers!$A$1:$A$1001,customers!$I$1:$I$1001,"",0)</f>
        <v>No</v>
      </c>
    </row>
    <row r="20" spans="1:16" x14ac:dyDescent="0.3">
      <c r="A20" s="2" t="s">
        <v>593</v>
      </c>
      <c r="B20" s="4">
        <v>43731</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f t="shared" si="0"/>
        <v>82.339999999999989</v>
      </c>
      <c r="N20" t="str">
        <f t="shared" si="1"/>
        <v>Robusta</v>
      </c>
      <c r="O20" t="str">
        <f t="shared" si="2"/>
        <v>Dark</v>
      </c>
      <c r="P20" t="str">
        <f>_xlfn.XLOOKUP(Table1[[#This Row],[Customer ID]],customers!$A$1:$A$1001,customers!$I$1:$I$1001,"",0)</f>
        <v>Yes</v>
      </c>
    </row>
    <row r="21" spans="1:16" x14ac:dyDescent="0.3">
      <c r="A21" s="2" t="s">
        <v>598</v>
      </c>
      <c r="B21" s="4">
        <v>43732</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f t="shared" si="0"/>
        <v>16.875</v>
      </c>
      <c r="N21" t="str">
        <f t="shared" si="1"/>
        <v>Arabica</v>
      </c>
      <c r="O21" t="str">
        <f t="shared" si="2"/>
        <v>Medium</v>
      </c>
      <c r="P21" t="str">
        <f>_xlfn.XLOOKUP(Table1[[#This Row],[Customer ID]],customers!$A$1:$A$1001,customers!$I$1:$I$1001,"",0)</f>
        <v>Yes</v>
      </c>
    </row>
    <row r="22" spans="1:16" x14ac:dyDescent="0.3">
      <c r="A22" s="2" t="s">
        <v>598</v>
      </c>
      <c r="B22" s="4">
        <v>43733</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f t="shared" si="0"/>
        <v>14.58</v>
      </c>
      <c r="N22" t="str">
        <f t="shared" si="1"/>
        <v>Excelsa</v>
      </c>
      <c r="O22" t="str">
        <f t="shared" si="2"/>
        <v>Dark</v>
      </c>
      <c r="P22" t="str">
        <f>_xlfn.XLOOKUP(Table1[[#This Row],[Customer ID]],customers!$A$1:$A$1001,customers!$I$1:$I$1001,"",0)</f>
        <v>Yes</v>
      </c>
    </row>
    <row r="23" spans="1:16" x14ac:dyDescent="0.3">
      <c r="A23" s="2" t="s">
        <v>608</v>
      </c>
      <c r="B23" s="4">
        <v>43734</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f t="shared" si="0"/>
        <v>17.91</v>
      </c>
      <c r="N23" t="str">
        <f t="shared" si="1"/>
        <v>Arabica</v>
      </c>
      <c r="O23" t="str">
        <f t="shared" si="2"/>
        <v>Dark</v>
      </c>
      <c r="P23" t="str">
        <f>_xlfn.XLOOKUP(Table1[[#This Row],[Customer ID]],customers!$A$1:$A$1001,customers!$I$1:$I$1001,"",0)</f>
        <v>No</v>
      </c>
    </row>
    <row r="24" spans="1:16" x14ac:dyDescent="0.3">
      <c r="A24" s="2" t="s">
        <v>614</v>
      </c>
      <c r="B24" s="4">
        <v>43735</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f t="shared" si="0"/>
        <v>91.539999999999992</v>
      </c>
      <c r="N24" t="str">
        <f t="shared" si="1"/>
        <v>Robusta</v>
      </c>
      <c r="O24" t="str">
        <f t="shared" si="2"/>
        <v>Medium</v>
      </c>
      <c r="P24" t="str">
        <f>_xlfn.XLOOKUP(Table1[[#This Row],[Customer ID]],customers!$A$1:$A$1001,customers!$I$1:$I$1001,"",0)</f>
        <v>Yes</v>
      </c>
    </row>
    <row r="25" spans="1:16" x14ac:dyDescent="0.3">
      <c r="A25" s="2" t="s">
        <v>620</v>
      </c>
      <c r="B25" s="4">
        <v>43736</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f t="shared" si="0"/>
        <v>11.94</v>
      </c>
      <c r="N25" t="str">
        <f t="shared" si="1"/>
        <v>Arabica</v>
      </c>
      <c r="O25" t="str">
        <f t="shared" si="2"/>
        <v>Dark</v>
      </c>
      <c r="P25" t="str">
        <f>_xlfn.XLOOKUP(Table1[[#This Row],[Customer ID]],customers!$A$1:$A$1001,customers!$I$1:$I$1001,"",0)</f>
        <v>Yes</v>
      </c>
    </row>
    <row r="26" spans="1:16" x14ac:dyDescent="0.3">
      <c r="A26" s="2" t="s">
        <v>626</v>
      </c>
      <c r="B26" s="4">
        <v>43737</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f t="shared" si="0"/>
        <v>11.25</v>
      </c>
      <c r="N26" t="str">
        <f t="shared" si="1"/>
        <v>Arabica</v>
      </c>
      <c r="O26" t="str">
        <f t="shared" si="2"/>
        <v>Medium</v>
      </c>
      <c r="P26" t="str">
        <f>_xlfn.XLOOKUP(Table1[[#This Row],[Customer ID]],customers!$A$1:$A$1001,customers!$I$1:$I$1001,"",0)</f>
        <v>No</v>
      </c>
    </row>
    <row r="27" spans="1:16" x14ac:dyDescent="0.3">
      <c r="A27" s="2" t="s">
        <v>632</v>
      </c>
      <c r="B27" s="4">
        <v>43738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f t="shared" si="0"/>
        <v>12.375</v>
      </c>
      <c r="N27" t="str">
        <f t="shared" si="1"/>
        <v>Excelsa</v>
      </c>
      <c r="O27" t="str">
        <f t="shared" si="2"/>
        <v>Medium</v>
      </c>
      <c r="P27" t="str">
        <f>_xlfn.XLOOKUP(Table1[[#This Row],[Customer ID]],customers!$A$1:$A$1001,customers!$I$1:$I$1001,"",0)</f>
        <v>Yes</v>
      </c>
    </row>
    <row r="28" spans="1:16" x14ac:dyDescent="0.3">
      <c r="A28" s="2" t="s">
        <v>637</v>
      </c>
      <c r="B28" s="4">
        <v>43739</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f t="shared" si="0"/>
        <v>27</v>
      </c>
      <c r="N28" t="str">
        <f t="shared" si="1"/>
        <v>Arabica</v>
      </c>
      <c r="O28" t="str">
        <f t="shared" si="2"/>
        <v>Medium</v>
      </c>
      <c r="P28" t="str">
        <f>_xlfn.XLOOKUP(Table1[[#This Row],[Customer ID]],customers!$A$1:$A$1001,customers!$I$1:$I$1001,"",0)</f>
        <v>Yes</v>
      </c>
    </row>
    <row r="29" spans="1:16" x14ac:dyDescent="0.3">
      <c r="A29" s="2" t="s">
        <v>643</v>
      </c>
      <c r="B29" s="4">
        <v>43740</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f t="shared" si="0"/>
        <v>16.875</v>
      </c>
      <c r="N29" t="str">
        <f t="shared" si="1"/>
        <v>Arabica</v>
      </c>
      <c r="O29" t="str">
        <f t="shared" si="2"/>
        <v>Medium</v>
      </c>
      <c r="P29" t="str">
        <f>_xlfn.XLOOKUP(Table1[[#This Row],[Customer ID]],customers!$A$1:$A$1001,customers!$I$1:$I$1001,"",0)</f>
        <v>No</v>
      </c>
    </row>
    <row r="30" spans="1:16" x14ac:dyDescent="0.3">
      <c r="A30" s="2" t="s">
        <v>649</v>
      </c>
      <c r="B30" s="4">
        <v>43741</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f t="shared" si="0"/>
        <v>17.91</v>
      </c>
      <c r="N30" t="str">
        <f t="shared" si="1"/>
        <v>Arabica</v>
      </c>
      <c r="O30" t="str">
        <f t="shared" si="2"/>
        <v>Dark</v>
      </c>
      <c r="P30" t="str">
        <f>_xlfn.XLOOKUP(Table1[[#This Row],[Customer ID]],customers!$A$1:$A$1001,customers!$I$1:$I$1001,"",0)</f>
        <v>No</v>
      </c>
    </row>
    <row r="31" spans="1:16" x14ac:dyDescent="0.3">
      <c r="A31" s="2" t="s">
        <v>655</v>
      </c>
      <c r="B31" s="4">
        <v>43742</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f t="shared" si="0"/>
        <v>39.799999999999997</v>
      </c>
      <c r="N31" t="str">
        <f t="shared" si="1"/>
        <v>Arabica</v>
      </c>
      <c r="O31" t="str">
        <f t="shared" si="2"/>
        <v>Dark</v>
      </c>
      <c r="P31" t="str">
        <f>_xlfn.XLOOKUP(Table1[[#This Row],[Customer ID]],customers!$A$1:$A$1001,customers!$I$1:$I$1001,"",0)</f>
        <v>Yes</v>
      </c>
    </row>
    <row r="32" spans="1:16" x14ac:dyDescent="0.3">
      <c r="A32" s="2" t="s">
        <v>661</v>
      </c>
      <c r="B32" s="4">
        <v>43743</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f t="shared" si="0"/>
        <v>21.825000000000003</v>
      </c>
      <c r="N32" t="str">
        <f t="shared" si="1"/>
        <v>Liberica</v>
      </c>
      <c r="O32" t="str">
        <f t="shared" si="2"/>
        <v>Medium</v>
      </c>
      <c r="P32" t="str">
        <f>_xlfn.XLOOKUP(Table1[[#This Row],[Customer ID]],customers!$A$1:$A$1001,customers!$I$1:$I$1001,"",0)</f>
        <v>No</v>
      </c>
    </row>
    <row r="33" spans="1:16" x14ac:dyDescent="0.3">
      <c r="A33" s="2" t="s">
        <v>661</v>
      </c>
      <c r="B33" s="4">
        <v>43744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f t="shared" si="0"/>
        <v>35.82</v>
      </c>
      <c r="N33" t="str">
        <f t="shared" si="1"/>
        <v>Arabica</v>
      </c>
      <c r="O33" t="str">
        <f t="shared" si="2"/>
        <v>Dark</v>
      </c>
      <c r="P33" t="str">
        <f>_xlfn.XLOOKUP(Table1[[#This Row],[Customer ID]],customers!$A$1:$A$1001,customers!$I$1:$I$1001,"",0)</f>
        <v>No</v>
      </c>
    </row>
    <row r="34" spans="1:16" x14ac:dyDescent="0.3">
      <c r="A34" s="2" t="s">
        <v>661</v>
      </c>
      <c r="B34" s="4">
        <v>43745</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f t="shared" si="0"/>
        <v>52.38</v>
      </c>
      <c r="N34" t="str">
        <f t="shared" si="1"/>
        <v>Liberica</v>
      </c>
      <c r="O34" t="str">
        <f t="shared" si="2"/>
        <v>Medium</v>
      </c>
      <c r="P34" t="str">
        <f>_xlfn.XLOOKUP(Table1[[#This Row],[Customer ID]],customers!$A$1:$A$1001,customers!$I$1:$I$1001,"",0)</f>
        <v>No</v>
      </c>
    </row>
    <row r="35" spans="1:16" x14ac:dyDescent="0.3">
      <c r="A35" s="2" t="s">
        <v>676</v>
      </c>
      <c r="B35" s="4">
        <v>43746</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f t="shared" si="0"/>
        <v>23.774999999999999</v>
      </c>
      <c r="N35" t="str">
        <f t="shared" si="1"/>
        <v>Liberica</v>
      </c>
      <c r="O35" t="str">
        <f t="shared" si="2"/>
        <v>Light</v>
      </c>
      <c r="P35" t="str">
        <f>_xlfn.XLOOKUP(Table1[[#This Row],[Customer ID]],customers!$A$1:$A$1001,customers!$I$1:$I$1001,"",0)</f>
        <v>No</v>
      </c>
    </row>
    <row r="36" spans="1:16" x14ac:dyDescent="0.3">
      <c r="A36" s="2" t="s">
        <v>681</v>
      </c>
      <c r="B36" s="4">
        <v>43747</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f t="shared" si="0"/>
        <v>57.06</v>
      </c>
      <c r="N36" t="str">
        <f t="shared" si="1"/>
        <v>Liberica</v>
      </c>
      <c r="O36" t="str">
        <f t="shared" si="2"/>
        <v>Light</v>
      </c>
      <c r="P36" t="str">
        <f>_xlfn.XLOOKUP(Table1[[#This Row],[Customer ID]],customers!$A$1:$A$1001,customers!$I$1:$I$1001,"",0)</f>
        <v>Yes</v>
      </c>
    </row>
    <row r="37" spans="1:16" x14ac:dyDescent="0.3">
      <c r="A37" s="2" t="s">
        <v>687</v>
      </c>
      <c r="B37" s="4">
        <v>43748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f t="shared" si="0"/>
        <v>35.82</v>
      </c>
      <c r="N37" t="str">
        <f t="shared" si="1"/>
        <v>Arabica</v>
      </c>
      <c r="O37" t="str">
        <f t="shared" si="2"/>
        <v>Dark</v>
      </c>
      <c r="P37" t="str">
        <f>_xlfn.XLOOKUP(Table1[[#This Row],[Customer ID]],customers!$A$1:$A$1001,customers!$I$1:$I$1001,"",0)</f>
        <v>No</v>
      </c>
    </row>
    <row r="38" spans="1:16" x14ac:dyDescent="0.3">
      <c r="A38" s="2" t="s">
        <v>693</v>
      </c>
      <c r="B38" s="4">
        <v>43749</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f t="shared" si="0"/>
        <v>8.73</v>
      </c>
      <c r="N38" t="str">
        <f t="shared" si="1"/>
        <v>Liberica</v>
      </c>
      <c r="O38" t="str">
        <f t="shared" si="2"/>
        <v>Medium</v>
      </c>
      <c r="P38" t="str">
        <f>_xlfn.XLOOKUP(Table1[[#This Row],[Customer ID]],customers!$A$1:$A$1001,customers!$I$1:$I$1001,"",0)</f>
        <v>No</v>
      </c>
    </row>
    <row r="39" spans="1:16" x14ac:dyDescent="0.3">
      <c r="A39" s="2" t="s">
        <v>699</v>
      </c>
      <c r="B39" s="4">
        <v>43750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f t="shared" si="0"/>
        <v>28.53</v>
      </c>
      <c r="N39" t="str">
        <f t="shared" si="1"/>
        <v>Liberica</v>
      </c>
      <c r="O39" t="str">
        <f t="shared" si="2"/>
        <v>Light</v>
      </c>
      <c r="P39" t="str">
        <f>_xlfn.XLOOKUP(Table1[[#This Row],[Customer ID]],customers!$A$1:$A$1001,customers!$I$1:$I$1001,"",0)</f>
        <v>No</v>
      </c>
    </row>
    <row r="40" spans="1:16" x14ac:dyDescent="0.3">
      <c r="A40" s="2" t="s">
        <v>705</v>
      </c>
      <c r="B40" s="4">
        <v>43751</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f t="shared" si="0"/>
        <v>114.42499999999998</v>
      </c>
      <c r="N40" t="str">
        <f t="shared" si="1"/>
        <v>Robusta</v>
      </c>
      <c r="O40" t="str">
        <f t="shared" si="2"/>
        <v>Medium</v>
      </c>
      <c r="P40" t="str">
        <f>_xlfn.XLOOKUP(Table1[[#This Row],[Customer ID]],customers!$A$1:$A$1001,customers!$I$1:$I$1001,"",0)</f>
        <v>No</v>
      </c>
    </row>
    <row r="41" spans="1:16" x14ac:dyDescent="0.3">
      <c r="A41" s="2" t="s">
        <v>711</v>
      </c>
      <c r="B41" s="4">
        <v>43752</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f t="shared" si="0"/>
        <v>59.699999999999996</v>
      </c>
      <c r="N41" t="str">
        <f t="shared" si="1"/>
        <v>Robusta</v>
      </c>
      <c r="O41" t="str">
        <f t="shared" si="2"/>
        <v>Medium</v>
      </c>
      <c r="P41" t="str">
        <f>_xlfn.XLOOKUP(Table1[[#This Row],[Customer ID]],customers!$A$1:$A$1001,customers!$I$1:$I$1001,"",0)</f>
        <v>Yes</v>
      </c>
    </row>
    <row r="42" spans="1:16" x14ac:dyDescent="0.3">
      <c r="A42" s="2" t="s">
        <v>715</v>
      </c>
      <c r="B42" s="4">
        <v>43753</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f t="shared" si="0"/>
        <v>43.650000000000006</v>
      </c>
      <c r="N42" t="str">
        <f t="shared" si="1"/>
        <v>Liberica</v>
      </c>
      <c r="O42" t="str">
        <f t="shared" si="2"/>
        <v>Medium</v>
      </c>
      <c r="P42" t="str">
        <f>_xlfn.XLOOKUP(Table1[[#This Row],[Customer ID]],customers!$A$1:$A$1001,customers!$I$1:$I$1001,"",0)</f>
        <v>No</v>
      </c>
    </row>
    <row r="43" spans="1:16" x14ac:dyDescent="0.3">
      <c r="A43" s="2" t="s">
        <v>720</v>
      </c>
      <c r="B43" s="4">
        <v>43754</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f t="shared" si="0"/>
        <v>7.29</v>
      </c>
      <c r="N43" t="str">
        <f t="shared" si="1"/>
        <v>Excelsa</v>
      </c>
      <c r="O43" t="str">
        <f t="shared" si="2"/>
        <v>Dark</v>
      </c>
      <c r="P43" t="str">
        <f>_xlfn.XLOOKUP(Table1[[#This Row],[Customer ID]],customers!$A$1:$A$1001,customers!$I$1:$I$1001,"",0)</f>
        <v>Yes</v>
      </c>
    </row>
    <row r="44" spans="1:16" x14ac:dyDescent="0.3">
      <c r="A44" s="2" t="s">
        <v>726</v>
      </c>
      <c r="B44" s="4">
        <v>43755</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f t="shared" si="0"/>
        <v>8.0549999999999997</v>
      </c>
      <c r="N44" t="str">
        <f t="shared" si="1"/>
        <v>Robusta</v>
      </c>
      <c r="O44" t="str">
        <f t="shared" si="2"/>
        <v>Dark</v>
      </c>
      <c r="P44" t="str">
        <f>_xlfn.XLOOKUP(Table1[[#This Row],[Customer ID]],customers!$A$1:$A$1001,customers!$I$1:$I$1001,"",0)</f>
        <v>Yes</v>
      </c>
    </row>
    <row r="45" spans="1:16" x14ac:dyDescent="0.3">
      <c r="A45" s="2" t="s">
        <v>733</v>
      </c>
      <c r="B45" s="4">
        <v>43756</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f t="shared" si="0"/>
        <v>72.91</v>
      </c>
      <c r="N45" t="str">
        <f t="shared" si="1"/>
        <v>Liberica</v>
      </c>
      <c r="O45" t="str">
        <f t="shared" si="2"/>
        <v>Light</v>
      </c>
      <c r="P45" t="str">
        <f>_xlfn.XLOOKUP(Table1[[#This Row],[Customer ID]],customers!$A$1:$A$1001,customers!$I$1:$I$1001,"",0)</f>
        <v>No</v>
      </c>
    </row>
    <row r="46" spans="1:16" x14ac:dyDescent="0.3">
      <c r="A46" s="2" t="s">
        <v>738</v>
      </c>
      <c r="B46" s="4">
        <v>43757</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f t="shared" si="0"/>
        <v>16.5</v>
      </c>
      <c r="N46" t="str">
        <f t="shared" si="1"/>
        <v>Excelsa</v>
      </c>
      <c r="O46" t="str">
        <f t="shared" si="2"/>
        <v>Medium</v>
      </c>
      <c r="P46" t="str">
        <f>_xlfn.XLOOKUP(Table1[[#This Row],[Customer ID]],customers!$A$1:$A$1001,customers!$I$1:$I$1001,"",0)</f>
        <v>Yes</v>
      </c>
    </row>
    <row r="47" spans="1:16" x14ac:dyDescent="0.3">
      <c r="A47" s="2" t="s">
        <v>744</v>
      </c>
      <c r="B47" s="4">
        <v>43758</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f t="shared" si="0"/>
        <v>178.70999999999998</v>
      </c>
      <c r="N47" t="str">
        <f t="shared" si="1"/>
        <v>Liberica</v>
      </c>
      <c r="O47" t="str">
        <f t="shared" si="2"/>
        <v>Dark</v>
      </c>
      <c r="P47" t="str">
        <f>_xlfn.XLOOKUP(Table1[[#This Row],[Customer ID]],customers!$A$1:$A$1001,customers!$I$1:$I$1001,"",0)</f>
        <v>No</v>
      </c>
    </row>
    <row r="48" spans="1:16" x14ac:dyDescent="0.3">
      <c r="A48" s="2" t="s">
        <v>750</v>
      </c>
      <c r="B48" s="4">
        <v>43759</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f t="shared" si="0"/>
        <v>63.249999999999993</v>
      </c>
      <c r="N48" t="str">
        <f t="shared" si="1"/>
        <v>Excelsa</v>
      </c>
      <c r="O48" t="str">
        <f t="shared" si="2"/>
        <v>Medium</v>
      </c>
      <c r="P48" t="str">
        <f>_xlfn.XLOOKUP(Table1[[#This Row],[Customer ID]],customers!$A$1:$A$1001,customers!$I$1:$I$1001,"",0)</f>
        <v>Yes</v>
      </c>
    </row>
    <row r="49" spans="1:16" x14ac:dyDescent="0.3">
      <c r="A49" s="2" t="s">
        <v>755</v>
      </c>
      <c r="B49" s="4">
        <v>43760</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f t="shared" si="0"/>
        <v>7.77</v>
      </c>
      <c r="N49" t="str">
        <f t="shared" si="1"/>
        <v>Arabica</v>
      </c>
      <c r="O49" t="str">
        <f t="shared" si="2"/>
        <v>Light</v>
      </c>
      <c r="P49" t="str">
        <f>_xlfn.XLOOKUP(Table1[[#This Row],[Customer ID]],customers!$A$1:$A$1001,customers!$I$1:$I$1001,"",0)</f>
        <v>Yes</v>
      </c>
    </row>
    <row r="50" spans="1:16" x14ac:dyDescent="0.3">
      <c r="A50" s="2" t="s">
        <v>761</v>
      </c>
      <c r="B50" s="4">
        <v>43761</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f t="shared" si="0"/>
        <v>91.539999999999992</v>
      </c>
      <c r="N50" t="str">
        <f t="shared" si="1"/>
        <v>Arabica</v>
      </c>
      <c r="O50" t="str">
        <f t="shared" si="2"/>
        <v>Dark</v>
      </c>
      <c r="P50" t="str">
        <f>_xlfn.XLOOKUP(Table1[[#This Row],[Customer ID]],customers!$A$1:$A$1001,customers!$I$1:$I$1001,"",0)</f>
        <v>No</v>
      </c>
    </row>
    <row r="51" spans="1:16" x14ac:dyDescent="0.3">
      <c r="A51" s="2" t="s">
        <v>766</v>
      </c>
      <c r="B51" s="4">
        <v>43762</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f t="shared" si="0"/>
        <v>38.849999999999994</v>
      </c>
      <c r="N51" t="str">
        <f t="shared" si="1"/>
        <v>Arabica</v>
      </c>
      <c r="O51" t="str">
        <f t="shared" si="2"/>
        <v>Light</v>
      </c>
      <c r="P51" t="str">
        <f>_xlfn.XLOOKUP(Table1[[#This Row],[Customer ID]],customers!$A$1:$A$1001,customers!$I$1:$I$1001,"",0)</f>
        <v>No</v>
      </c>
    </row>
    <row r="52" spans="1:16" x14ac:dyDescent="0.3">
      <c r="A52" s="2" t="s">
        <v>772</v>
      </c>
      <c r="B52" s="4">
        <v>43763</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f t="shared" si="0"/>
        <v>15.54</v>
      </c>
      <c r="N52" t="str">
        <f t="shared" si="1"/>
        <v>Liberica</v>
      </c>
      <c r="O52" t="str">
        <f t="shared" si="2"/>
        <v>Dark</v>
      </c>
      <c r="P52" t="str">
        <f>_xlfn.XLOOKUP(Table1[[#This Row],[Customer ID]],customers!$A$1:$A$1001,customers!$I$1:$I$1001,"",0)</f>
        <v>No</v>
      </c>
    </row>
    <row r="53" spans="1:16" x14ac:dyDescent="0.3">
      <c r="A53" s="2" t="s">
        <v>778</v>
      </c>
      <c r="B53" s="4">
        <v>43764</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f t="shared" si="0"/>
        <v>145.82</v>
      </c>
      <c r="N53" t="str">
        <f t="shared" si="1"/>
        <v>Liberica</v>
      </c>
      <c r="O53" t="str">
        <f t="shared" si="2"/>
        <v>Light</v>
      </c>
      <c r="P53" t="str">
        <f>_xlfn.XLOOKUP(Table1[[#This Row],[Customer ID]],customers!$A$1:$A$1001,customers!$I$1:$I$1001,"",0)</f>
        <v>Yes</v>
      </c>
    </row>
    <row r="54" spans="1:16" x14ac:dyDescent="0.3">
      <c r="A54" s="2" t="s">
        <v>784</v>
      </c>
      <c r="B54" s="4">
        <v>43765</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f t="shared" si="0"/>
        <v>29.849999999999998</v>
      </c>
      <c r="N54" t="str">
        <f t="shared" si="1"/>
        <v>Robusta</v>
      </c>
      <c r="O54" t="str">
        <f t="shared" si="2"/>
        <v>Medium</v>
      </c>
      <c r="P54" t="str">
        <f>_xlfn.XLOOKUP(Table1[[#This Row],[Customer ID]],customers!$A$1:$A$1001,customers!$I$1:$I$1001,"",0)</f>
        <v>No</v>
      </c>
    </row>
    <row r="55" spans="1:16" x14ac:dyDescent="0.3">
      <c r="A55" s="2" t="s">
        <v>784</v>
      </c>
      <c r="B55" s="4">
        <v>43766</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f t="shared" si="0"/>
        <v>72.91</v>
      </c>
      <c r="N55" t="str">
        <f t="shared" si="1"/>
        <v>Liberica</v>
      </c>
      <c r="O55" t="str">
        <f t="shared" si="2"/>
        <v>Light</v>
      </c>
      <c r="P55" t="str">
        <f>_xlfn.XLOOKUP(Table1[[#This Row],[Customer ID]],customers!$A$1:$A$1001,customers!$I$1:$I$1001,"",0)</f>
        <v>No</v>
      </c>
    </row>
    <row r="56" spans="1:16" x14ac:dyDescent="0.3">
      <c r="A56" s="2" t="s">
        <v>794</v>
      </c>
      <c r="B56" s="4">
        <v>43767</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f t="shared" si="0"/>
        <v>72.75</v>
      </c>
      <c r="N56" t="str">
        <f t="shared" si="1"/>
        <v>Liberica</v>
      </c>
      <c r="O56" t="str">
        <f t="shared" si="2"/>
        <v>Medium</v>
      </c>
      <c r="P56" t="str">
        <f>_xlfn.XLOOKUP(Table1[[#This Row],[Customer ID]],customers!$A$1:$A$1001,customers!$I$1:$I$1001,"",0)</f>
        <v>No</v>
      </c>
    </row>
    <row r="57" spans="1:16" x14ac:dyDescent="0.3">
      <c r="A57" s="2" t="s">
        <v>800</v>
      </c>
      <c r="B57" s="4">
        <v>43768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f t="shared" si="0"/>
        <v>47.55</v>
      </c>
      <c r="N57" t="str">
        <f t="shared" si="1"/>
        <v>Liberica</v>
      </c>
      <c r="O57" t="str">
        <f t="shared" si="2"/>
        <v>Light</v>
      </c>
      <c r="P57" t="str">
        <f>_xlfn.XLOOKUP(Table1[[#This Row],[Customer ID]],customers!$A$1:$A$1001,customers!$I$1:$I$1001,"",0)</f>
        <v>No</v>
      </c>
    </row>
    <row r="58" spans="1:16" x14ac:dyDescent="0.3">
      <c r="A58" s="2" t="s">
        <v>805</v>
      </c>
      <c r="B58" s="4">
        <v>43769</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f t="shared" si="0"/>
        <v>10.935</v>
      </c>
      <c r="N58" t="str">
        <f t="shared" si="1"/>
        <v>Excelsa</v>
      </c>
      <c r="O58" t="str">
        <f t="shared" si="2"/>
        <v>Dark</v>
      </c>
      <c r="P58" t="str">
        <f>_xlfn.XLOOKUP(Table1[[#This Row],[Customer ID]],customers!$A$1:$A$1001,customers!$I$1:$I$1001,"",0)</f>
        <v>Yes</v>
      </c>
    </row>
    <row r="59" spans="1:16" x14ac:dyDescent="0.3">
      <c r="A59" s="2" t="s">
        <v>811</v>
      </c>
      <c r="B59" s="4">
        <v>43770</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f t="shared" si="0"/>
        <v>59.4</v>
      </c>
      <c r="N59" t="str">
        <f t="shared" si="1"/>
        <v>Excelsa</v>
      </c>
      <c r="O59" t="str">
        <f t="shared" si="2"/>
        <v>Light</v>
      </c>
      <c r="P59" t="str">
        <f>_xlfn.XLOOKUP(Table1[[#This Row],[Customer ID]],customers!$A$1:$A$1001,customers!$I$1:$I$1001,"",0)</f>
        <v>No</v>
      </c>
    </row>
    <row r="60" spans="1:16" x14ac:dyDescent="0.3">
      <c r="A60" s="2" t="s">
        <v>817</v>
      </c>
      <c r="B60" s="4">
        <v>43771</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f t="shared" si="0"/>
        <v>89.35499999999999</v>
      </c>
      <c r="N60" t="str">
        <f t="shared" si="1"/>
        <v>Liberica</v>
      </c>
      <c r="O60" t="str">
        <f t="shared" si="2"/>
        <v>Dark</v>
      </c>
      <c r="P60" t="str">
        <f>_xlfn.XLOOKUP(Table1[[#This Row],[Customer ID]],customers!$A$1:$A$1001,customers!$I$1:$I$1001,"",0)</f>
        <v>Yes</v>
      </c>
    </row>
    <row r="61" spans="1:16" x14ac:dyDescent="0.3">
      <c r="A61" s="2" t="s">
        <v>822</v>
      </c>
      <c r="B61" s="4">
        <v>43772</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f t="shared" si="0"/>
        <v>26.19</v>
      </c>
      <c r="N61" t="str">
        <f t="shared" si="1"/>
        <v>Liberica</v>
      </c>
      <c r="O61" t="str">
        <f t="shared" si="2"/>
        <v>Medium</v>
      </c>
      <c r="P61" t="str">
        <f>_xlfn.XLOOKUP(Table1[[#This Row],[Customer ID]],customers!$A$1:$A$1001,customers!$I$1:$I$1001,"",0)</f>
        <v>Yes</v>
      </c>
    </row>
    <row r="62" spans="1:16" x14ac:dyDescent="0.3">
      <c r="A62" s="2" t="s">
        <v>827</v>
      </c>
      <c r="B62" s="4">
        <v>43773</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f t="shared" si="0"/>
        <v>114.42499999999998</v>
      </c>
      <c r="N62" t="str">
        <f t="shared" si="1"/>
        <v>Arabica</v>
      </c>
      <c r="O62" t="str">
        <f t="shared" si="2"/>
        <v>Dark</v>
      </c>
      <c r="P62" t="str">
        <f>_xlfn.XLOOKUP(Table1[[#This Row],[Customer ID]],customers!$A$1:$A$1001,customers!$I$1:$I$1001,"",0)</f>
        <v>No</v>
      </c>
    </row>
    <row r="63" spans="1:16" x14ac:dyDescent="0.3">
      <c r="A63" s="2" t="s">
        <v>833</v>
      </c>
      <c r="B63" s="4">
        <v>43774</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f t="shared" si="0"/>
        <v>26.849999999999994</v>
      </c>
      <c r="N63" t="str">
        <f t="shared" si="1"/>
        <v>Robusta</v>
      </c>
      <c r="O63" t="str">
        <f t="shared" si="2"/>
        <v>Dark</v>
      </c>
      <c r="P63" t="str">
        <f>_xlfn.XLOOKUP(Table1[[#This Row],[Customer ID]],customers!$A$1:$A$1001,customers!$I$1:$I$1001,"",0)</f>
        <v>Yes</v>
      </c>
    </row>
    <row r="64" spans="1:16" x14ac:dyDescent="0.3">
      <c r="A64" s="2" t="s">
        <v>838</v>
      </c>
      <c r="B64" s="4">
        <v>43775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f t="shared" si="0"/>
        <v>23.774999999999999</v>
      </c>
      <c r="N64" t="str">
        <f t="shared" si="1"/>
        <v>Liberica</v>
      </c>
      <c r="O64" t="str">
        <f t="shared" si="2"/>
        <v>Light</v>
      </c>
      <c r="P64" t="str">
        <f>_xlfn.XLOOKUP(Table1[[#This Row],[Customer ID]],customers!$A$1:$A$1001,customers!$I$1:$I$1001,"",0)</f>
        <v>Yes</v>
      </c>
    </row>
    <row r="65" spans="1:16" x14ac:dyDescent="0.3">
      <c r="A65" s="2" t="s">
        <v>843</v>
      </c>
      <c r="B65" s="4">
        <v>43776</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f t="shared" si="0"/>
        <v>6.75</v>
      </c>
      <c r="N65" t="str">
        <f t="shared" si="1"/>
        <v>Arabica</v>
      </c>
      <c r="O65" t="str">
        <f t="shared" si="2"/>
        <v>Medium</v>
      </c>
      <c r="P65" t="str">
        <f>_xlfn.XLOOKUP(Table1[[#This Row],[Customer ID]],customers!$A$1:$A$1001,customers!$I$1:$I$1001,"",0)</f>
        <v>No</v>
      </c>
    </row>
    <row r="66" spans="1:16" x14ac:dyDescent="0.3">
      <c r="A66" s="2" t="s">
        <v>849</v>
      </c>
      <c r="B66" s="4">
        <v>43777</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f t="shared" si="0"/>
        <v>35.82</v>
      </c>
      <c r="N66" t="str">
        <f t="shared" si="1"/>
        <v>Robusta</v>
      </c>
      <c r="O66" t="str">
        <f t="shared" si="2"/>
        <v>Medium</v>
      </c>
      <c r="P66" t="str">
        <f>_xlfn.XLOOKUP(Table1[[#This Row],[Customer ID]],customers!$A$1:$A$1001,customers!$I$1:$I$1001,"",0)</f>
        <v>Yes</v>
      </c>
    </row>
    <row r="67" spans="1:16" x14ac:dyDescent="0.3">
      <c r="A67" s="2" t="s">
        <v>854</v>
      </c>
      <c r="B67" s="4">
        <v>43778</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f t="shared" ref="M67:M130" si="3">L67*E67</f>
        <v>82.339999999999989</v>
      </c>
      <c r="N67" t="str">
        <f t="shared" ref="N67:N130" si="4">IF(I67="Rob","Robusta",IF(I67="Exc","Excelsa",IF(I67="Ara","Arabica",IF(I67="Lib","Liberica"," "))))</f>
        <v>Robusta</v>
      </c>
      <c r="O67" t="str">
        <f t="shared" ref="O67:O130" si="5">IF(J67="M","Medium", IF(J67="L","Light",IF(J67="D","Dark","")))</f>
        <v>Dark</v>
      </c>
      <c r="P67" t="str">
        <f>_xlfn.XLOOKUP(Table1[[#This Row],[Customer ID]],customers!$A$1:$A$1001,customers!$I$1:$I$1001,"",0)</f>
        <v>Yes</v>
      </c>
    </row>
    <row r="68" spans="1:16" x14ac:dyDescent="0.3">
      <c r="A68" s="2" t="s">
        <v>860</v>
      </c>
      <c r="B68" s="4">
        <v>43779</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f t="shared" si="3"/>
        <v>7.169999999999999</v>
      </c>
      <c r="N68" t="str">
        <f t="shared" si="4"/>
        <v>Robusta</v>
      </c>
      <c r="O68" t="str">
        <f t="shared" si="5"/>
        <v>Light</v>
      </c>
      <c r="P68" t="str">
        <f>_xlfn.XLOOKUP(Table1[[#This Row],[Customer ID]],customers!$A$1:$A$1001,customers!$I$1:$I$1001,"",0)</f>
        <v>Yes</v>
      </c>
    </row>
    <row r="69" spans="1:16" x14ac:dyDescent="0.3">
      <c r="A69" s="2" t="s">
        <v>866</v>
      </c>
      <c r="B69" s="4">
        <v>43780</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f t="shared" si="3"/>
        <v>9.51</v>
      </c>
      <c r="N69" t="str">
        <f t="shared" si="4"/>
        <v>Liberica</v>
      </c>
      <c r="O69" t="str">
        <f t="shared" si="5"/>
        <v>Light</v>
      </c>
      <c r="P69" t="str">
        <f>_xlfn.XLOOKUP(Table1[[#This Row],[Customer ID]],customers!$A$1:$A$1001,customers!$I$1:$I$1001,"",0)</f>
        <v>No</v>
      </c>
    </row>
    <row r="70" spans="1:16" x14ac:dyDescent="0.3">
      <c r="A70" s="2" t="s">
        <v>872</v>
      </c>
      <c r="B70" s="4">
        <v>43781</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f t="shared" si="3"/>
        <v>2.9849999999999999</v>
      </c>
      <c r="N70" t="str">
        <f t="shared" si="4"/>
        <v>Robusta</v>
      </c>
      <c r="O70" t="str">
        <f t="shared" si="5"/>
        <v>Medium</v>
      </c>
      <c r="P70" t="str">
        <f>_xlfn.XLOOKUP(Table1[[#This Row],[Customer ID]],customers!$A$1:$A$1001,customers!$I$1:$I$1001,"",0)</f>
        <v>No</v>
      </c>
    </row>
    <row r="71" spans="1:16" x14ac:dyDescent="0.3">
      <c r="A71" s="2" t="s">
        <v>878</v>
      </c>
      <c r="B71" s="4">
        <v>43782</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f t="shared" si="3"/>
        <v>59.699999999999996</v>
      </c>
      <c r="N71" t="str">
        <f t="shared" si="4"/>
        <v>Robusta</v>
      </c>
      <c r="O71" t="str">
        <f t="shared" si="5"/>
        <v>Medium</v>
      </c>
      <c r="P71" t="str">
        <f>_xlfn.XLOOKUP(Table1[[#This Row],[Customer ID]],customers!$A$1:$A$1001,customers!$I$1:$I$1001,"",0)</f>
        <v>Yes</v>
      </c>
    </row>
    <row r="72" spans="1:16" x14ac:dyDescent="0.3">
      <c r="A72" s="2" t="s">
        <v>885</v>
      </c>
      <c r="B72" s="4">
        <v>43783</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f t="shared" si="3"/>
        <v>136.61999999999998</v>
      </c>
      <c r="N72" t="str">
        <f t="shared" si="4"/>
        <v>Excelsa</v>
      </c>
      <c r="O72" t="str">
        <f t="shared" si="5"/>
        <v>Light</v>
      </c>
      <c r="P72" t="str">
        <f>_xlfn.XLOOKUP(Table1[[#This Row],[Customer ID]],customers!$A$1:$A$1001,customers!$I$1:$I$1001,"",0)</f>
        <v>No</v>
      </c>
    </row>
    <row r="73" spans="1:16" x14ac:dyDescent="0.3">
      <c r="A73" s="2" t="s">
        <v>891</v>
      </c>
      <c r="B73" s="4">
        <v>43784</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f t="shared" si="3"/>
        <v>9.51</v>
      </c>
      <c r="N73" t="str">
        <f t="shared" si="4"/>
        <v>Liberica</v>
      </c>
      <c r="O73" t="str">
        <f t="shared" si="5"/>
        <v>Light</v>
      </c>
      <c r="P73" t="str">
        <f>_xlfn.XLOOKUP(Table1[[#This Row],[Customer ID]],customers!$A$1:$A$1001,customers!$I$1:$I$1001,"",0)</f>
        <v>No</v>
      </c>
    </row>
    <row r="74" spans="1:16" x14ac:dyDescent="0.3">
      <c r="A74" s="2" t="s">
        <v>897</v>
      </c>
      <c r="B74" s="4">
        <v>43785</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f t="shared" si="3"/>
        <v>77.624999999999986</v>
      </c>
      <c r="N74" t="str">
        <f t="shared" si="4"/>
        <v>Arabica</v>
      </c>
      <c r="O74" t="str">
        <f t="shared" si="5"/>
        <v>Medium</v>
      </c>
      <c r="P74" t="str">
        <f>_xlfn.XLOOKUP(Table1[[#This Row],[Customer ID]],customers!$A$1:$A$1001,customers!$I$1:$I$1001,"",0)</f>
        <v>No</v>
      </c>
    </row>
    <row r="75" spans="1:16" x14ac:dyDescent="0.3">
      <c r="A75" s="2" t="s">
        <v>902</v>
      </c>
      <c r="B75" s="4">
        <v>43786</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f t="shared" si="3"/>
        <v>21.825000000000003</v>
      </c>
      <c r="N75" t="str">
        <f t="shared" si="4"/>
        <v>Liberica</v>
      </c>
      <c r="O75" t="str">
        <f t="shared" si="5"/>
        <v>Medium</v>
      </c>
      <c r="P75" t="str">
        <f>_xlfn.XLOOKUP(Table1[[#This Row],[Customer ID]],customers!$A$1:$A$1001,customers!$I$1:$I$1001,"",0)</f>
        <v>Yes</v>
      </c>
    </row>
    <row r="76" spans="1:16" x14ac:dyDescent="0.3">
      <c r="A76" s="2" t="s">
        <v>907</v>
      </c>
      <c r="B76" s="4">
        <v>43787</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f t="shared" si="3"/>
        <v>17.82</v>
      </c>
      <c r="N76" t="str">
        <f t="shared" si="4"/>
        <v>Excelsa</v>
      </c>
      <c r="O76" t="str">
        <f t="shared" si="5"/>
        <v>Light</v>
      </c>
      <c r="P76" t="str">
        <f>_xlfn.XLOOKUP(Table1[[#This Row],[Customer ID]],customers!$A$1:$A$1001,customers!$I$1:$I$1001,"",0)</f>
        <v>Yes</v>
      </c>
    </row>
    <row r="77" spans="1:16" x14ac:dyDescent="0.3">
      <c r="A77" s="2" t="s">
        <v>913</v>
      </c>
      <c r="B77" s="4">
        <v>43788</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f t="shared" si="3"/>
        <v>53.699999999999996</v>
      </c>
      <c r="N77" t="str">
        <f t="shared" si="4"/>
        <v>Robusta</v>
      </c>
      <c r="O77" t="str">
        <f t="shared" si="5"/>
        <v>Dark</v>
      </c>
      <c r="P77" t="str">
        <f>_xlfn.XLOOKUP(Table1[[#This Row],[Customer ID]],customers!$A$1:$A$1001,customers!$I$1:$I$1001,"",0)</f>
        <v>Yes</v>
      </c>
    </row>
    <row r="78" spans="1:16" x14ac:dyDescent="0.3">
      <c r="A78" s="2" t="s">
        <v>919</v>
      </c>
      <c r="B78" s="4">
        <v>43789</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f t="shared" si="3"/>
        <v>3.5849999999999995</v>
      </c>
      <c r="N78" t="str">
        <f t="shared" si="4"/>
        <v>Robusta</v>
      </c>
      <c r="O78" t="str">
        <f t="shared" si="5"/>
        <v>Light</v>
      </c>
      <c r="P78" t="str">
        <f>_xlfn.XLOOKUP(Table1[[#This Row],[Customer ID]],customers!$A$1:$A$1001,customers!$I$1:$I$1001,"",0)</f>
        <v>Yes</v>
      </c>
    </row>
    <row r="79" spans="1:16" x14ac:dyDescent="0.3">
      <c r="A79" s="2" t="s">
        <v>924</v>
      </c>
      <c r="B79" s="4">
        <v>43790</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f t="shared" si="3"/>
        <v>7.29</v>
      </c>
      <c r="N79" t="str">
        <f t="shared" si="4"/>
        <v>Excelsa</v>
      </c>
      <c r="O79" t="str">
        <f t="shared" si="5"/>
        <v>Dark</v>
      </c>
      <c r="P79" t="str">
        <f>_xlfn.XLOOKUP(Table1[[#This Row],[Customer ID]],customers!$A$1:$A$1001,customers!$I$1:$I$1001,"",0)</f>
        <v>No</v>
      </c>
    </row>
    <row r="80" spans="1:16" x14ac:dyDescent="0.3">
      <c r="A80" s="2" t="s">
        <v>930</v>
      </c>
      <c r="B80" s="4">
        <v>43791</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f t="shared" si="3"/>
        <v>40.5</v>
      </c>
      <c r="N80" t="str">
        <f t="shared" si="4"/>
        <v>Arabica</v>
      </c>
      <c r="O80" t="str">
        <f t="shared" si="5"/>
        <v>Medium</v>
      </c>
      <c r="P80" t="str">
        <f>_xlfn.XLOOKUP(Table1[[#This Row],[Customer ID]],customers!$A$1:$A$1001,customers!$I$1:$I$1001,"",0)</f>
        <v>Yes</v>
      </c>
    </row>
    <row r="81" spans="1:16" x14ac:dyDescent="0.3">
      <c r="A81" s="2" t="s">
        <v>936</v>
      </c>
      <c r="B81" s="4">
        <v>43792</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f t="shared" si="3"/>
        <v>47.8</v>
      </c>
      <c r="N81" t="str">
        <f t="shared" si="4"/>
        <v>Robusta</v>
      </c>
      <c r="O81" t="str">
        <f t="shared" si="5"/>
        <v>Light</v>
      </c>
      <c r="P81" t="str">
        <f>_xlfn.XLOOKUP(Table1[[#This Row],[Customer ID]],customers!$A$1:$A$1001,customers!$I$1:$I$1001,"",0)</f>
        <v>No</v>
      </c>
    </row>
    <row r="82" spans="1:16" x14ac:dyDescent="0.3">
      <c r="A82" s="2" t="s">
        <v>942</v>
      </c>
      <c r="B82" s="4">
        <v>43793</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f t="shared" si="3"/>
        <v>38.849999999999994</v>
      </c>
      <c r="N82" t="str">
        <f t="shared" si="4"/>
        <v>Arabica</v>
      </c>
      <c r="O82" t="str">
        <f t="shared" si="5"/>
        <v>Light</v>
      </c>
      <c r="P82" t="str">
        <f>_xlfn.XLOOKUP(Table1[[#This Row],[Customer ID]],customers!$A$1:$A$1001,customers!$I$1:$I$1001,"",0)</f>
        <v>Yes</v>
      </c>
    </row>
    <row r="83" spans="1:16" x14ac:dyDescent="0.3">
      <c r="A83" s="2" t="s">
        <v>948</v>
      </c>
      <c r="B83" s="4">
        <v>43794</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f t="shared" si="3"/>
        <v>109.36499999999999</v>
      </c>
      <c r="N83" t="str">
        <f t="shared" si="4"/>
        <v>Liberica</v>
      </c>
      <c r="O83" t="str">
        <f t="shared" si="5"/>
        <v>Light</v>
      </c>
      <c r="P83" t="str">
        <f>_xlfn.XLOOKUP(Table1[[#This Row],[Customer ID]],customers!$A$1:$A$1001,customers!$I$1:$I$1001,"",0)</f>
        <v>Yes</v>
      </c>
    </row>
    <row r="84" spans="1:16" x14ac:dyDescent="0.3">
      <c r="A84" s="2" t="s">
        <v>954</v>
      </c>
      <c r="B84" s="4">
        <v>43795</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f t="shared" si="3"/>
        <v>100.39499999999998</v>
      </c>
      <c r="N84" t="str">
        <f t="shared" si="4"/>
        <v>Liberica</v>
      </c>
      <c r="O84" t="str">
        <f t="shared" si="5"/>
        <v>Medium</v>
      </c>
      <c r="P84" t="str">
        <f>_xlfn.XLOOKUP(Table1[[#This Row],[Customer ID]],customers!$A$1:$A$1001,customers!$I$1:$I$1001,"",0)</f>
        <v>Yes</v>
      </c>
    </row>
    <row r="85" spans="1:16" x14ac:dyDescent="0.3">
      <c r="A85" s="2" t="s">
        <v>960</v>
      </c>
      <c r="B85" s="4">
        <v>43796</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f t="shared" si="3"/>
        <v>82.339999999999989</v>
      </c>
      <c r="N85" t="str">
        <f t="shared" si="4"/>
        <v>Robusta</v>
      </c>
      <c r="O85" t="str">
        <f t="shared" si="5"/>
        <v>Dark</v>
      </c>
      <c r="P85" t="str">
        <f>_xlfn.XLOOKUP(Table1[[#This Row],[Customer ID]],customers!$A$1:$A$1001,customers!$I$1:$I$1001,"",0)</f>
        <v>Yes</v>
      </c>
    </row>
    <row r="86" spans="1:16" x14ac:dyDescent="0.3">
      <c r="A86" s="2" t="s">
        <v>965</v>
      </c>
      <c r="B86" s="4">
        <v>43797</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f t="shared" si="3"/>
        <v>9.51</v>
      </c>
      <c r="N86" t="str">
        <f t="shared" si="4"/>
        <v>Liberica</v>
      </c>
      <c r="O86" t="str">
        <f t="shared" si="5"/>
        <v>Light</v>
      </c>
      <c r="P86" t="str">
        <f>_xlfn.XLOOKUP(Table1[[#This Row],[Customer ID]],customers!$A$1:$A$1001,customers!$I$1:$I$1001,"",0)</f>
        <v>No</v>
      </c>
    </row>
    <row r="87" spans="1:16" x14ac:dyDescent="0.3">
      <c r="A87" s="2" t="s">
        <v>971</v>
      </c>
      <c r="B87" s="4">
        <v>43798</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f t="shared" si="3"/>
        <v>89.35499999999999</v>
      </c>
      <c r="N87" t="str">
        <f t="shared" si="4"/>
        <v>Arabica</v>
      </c>
      <c r="O87" t="str">
        <f t="shared" si="5"/>
        <v>Light</v>
      </c>
      <c r="P87" t="str">
        <f>_xlfn.XLOOKUP(Table1[[#This Row],[Customer ID]],customers!$A$1:$A$1001,customers!$I$1:$I$1001,"",0)</f>
        <v>No</v>
      </c>
    </row>
    <row r="88" spans="1:16" x14ac:dyDescent="0.3">
      <c r="A88" s="2" t="s">
        <v>971</v>
      </c>
      <c r="B88" s="4">
        <v>43799</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f t="shared" si="3"/>
        <v>11.94</v>
      </c>
      <c r="N88" t="str">
        <f t="shared" si="4"/>
        <v>Arabica</v>
      </c>
      <c r="O88" t="str">
        <f t="shared" si="5"/>
        <v>Dark</v>
      </c>
      <c r="P88" t="str">
        <f>_xlfn.XLOOKUP(Table1[[#This Row],[Customer ID]],customers!$A$1:$A$1001,customers!$I$1:$I$1001,"",0)</f>
        <v>No</v>
      </c>
    </row>
    <row r="89" spans="1:16" x14ac:dyDescent="0.3">
      <c r="A89" s="2" t="s">
        <v>980</v>
      </c>
      <c r="B89" s="4">
        <v>43800</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f t="shared" si="3"/>
        <v>33.75</v>
      </c>
      <c r="N89" t="str">
        <f t="shared" si="4"/>
        <v>Arabica</v>
      </c>
      <c r="O89" t="str">
        <f t="shared" si="5"/>
        <v>Medium</v>
      </c>
      <c r="P89" t="str">
        <f>_xlfn.XLOOKUP(Table1[[#This Row],[Customer ID]],customers!$A$1:$A$1001,customers!$I$1:$I$1001,"",0)</f>
        <v>No</v>
      </c>
    </row>
    <row r="90" spans="1:16" x14ac:dyDescent="0.3">
      <c r="A90" s="2" t="s">
        <v>985</v>
      </c>
      <c r="B90" s="4">
        <v>43801</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f t="shared" si="3"/>
        <v>35.849999999999994</v>
      </c>
      <c r="N90" t="str">
        <f t="shared" si="4"/>
        <v>Robusta</v>
      </c>
      <c r="O90" t="str">
        <f t="shared" si="5"/>
        <v>Light</v>
      </c>
      <c r="P90" t="str">
        <f>_xlfn.XLOOKUP(Table1[[#This Row],[Customer ID]],customers!$A$1:$A$1001,customers!$I$1:$I$1001,"",0)</f>
        <v>No</v>
      </c>
    </row>
    <row r="91" spans="1:16" x14ac:dyDescent="0.3">
      <c r="A91" s="2" t="s">
        <v>990</v>
      </c>
      <c r="B91" s="4">
        <v>43802</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f t="shared" si="3"/>
        <v>77.699999999999989</v>
      </c>
      <c r="N91" t="str">
        <f t="shared" si="4"/>
        <v>Arabica</v>
      </c>
      <c r="O91" t="str">
        <f t="shared" si="5"/>
        <v>Light</v>
      </c>
      <c r="P91" t="str">
        <f>_xlfn.XLOOKUP(Table1[[#This Row],[Customer ID]],customers!$A$1:$A$1001,customers!$I$1:$I$1001,"",0)</f>
        <v>No</v>
      </c>
    </row>
    <row r="92" spans="1:16" x14ac:dyDescent="0.3">
      <c r="A92" s="2" t="s">
        <v>996</v>
      </c>
      <c r="B92" s="4">
        <v>43803</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f t="shared" si="3"/>
        <v>51.8</v>
      </c>
      <c r="N92" t="str">
        <f t="shared" si="4"/>
        <v>Arabica</v>
      </c>
      <c r="O92" t="str">
        <f t="shared" si="5"/>
        <v>Light</v>
      </c>
      <c r="P92" t="str">
        <f>_xlfn.XLOOKUP(Table1[[#This Row],[Customer ID]],customers!$A$1:$A$1001,customers!$I$1:$I$1001,"",0)</f>
        <v>Yes</v>
      </c>
    </row>
    <row r="93" spans="1:16" x14ac:dyDescent="0.3">
      <c r="A93" s="2" t="s">
        <v>1001</v>
      </c>
      <c r="B93" s="4">
        <v>43804</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f t="shared" si="3"/>
        <v>103.49999999999999</v>
      </c>
      <c r="N93" t="str">
        <f t="shared" si="4"/>
        <v>Arabica</v>
      </c>
      <c r="O93" t="str">
        <f t="shared" si="5"/>
        <v>Medium</v>
      </c>
      <c r="P93" t="str">
        <f>_xlfn.XLOOKUP(Table1[[#This Row],[Customer ID]],customers!$A$1:$A$1001,customers!$I$1:$I$1001,"",0)</f>
        <v>No</v>
      </c>
    </row>
    <row r="94" spans="1:16" x14ac:dyDescent="0.3">
      <c r="A94" s="2" t="s">
        <v>1007</v>
      </c>
      <c r="B94" s="4">
        <v>43805</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f t="shared" si="3"/>
        <v>44.55</v>
      </c>
      <c r="N94" t="str">
        <f t="shared" si="4"/>
        <v>Excelsa</v>
      </c>
      <c r="O94" t="str">
        <f t="shared" si="5"/>
        <v>Light</v>
      </c>
      <c r="P94" t="str">
        <f>_xlfn.XLOOKUP(Table1[[#This Row],[Customer ID]],customers!$A$1:$A$1001,customers!$I$1:$I$1001,"",0)</f>
        <v>Yes</v>
      </c>
    </row>
    <row r="95" spans="1:16" x14ac:dyDescent="0.3">
      <c r="A95" s="2" t="s">
        <v>1012</v>
      </c>
      <c r="B95" s="4">
        <v>43806</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f t="shared" si="3"/>
        <v>35.64</v>
      </c>
      <c r="N95" t="str">
        <f t="shared" si="4"/>
        <v>Excelsa</v>
      </c>
      <c r="O95" t="str">
        <f t="shared" si="5"/>
        <v>Light</v>
      </c>
      <c r="P95" t="str">
        <f>_xlfn.XLOOKUP(Table1[[#This Row],[Customer ID]],customers!$A$1:$A$1001,customers!$I$1:$I$1001,"",0)</f>
        <v>Yes</v>
      </c>
    </row>
    <row r="96" spans="1:16" x14ac:dyDescent="0.3">
      <c r="A96" s="2" t="s">
        <v>1018</v>
      </c>
      <c r="B96" s="4">
        <v>43807</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f t="shared" si="3"/>
        <v>17.91</v>
      </c>
      <c r="N96" t="str">
        <f t="shared" si="4"/>
        <v>Arabica</v>
      </c>
      <c r="O96" t="str">
        <f t="shared" si="5"/>
        <v>Dark</v>
      </c>
      <c r="P96" t="str">
        <f>_xlfn.XLOOKUP(Table1[[#This Row],[Customer ID]],customers!$A$1:$A$1001,customers!$I$1:$I$1001,"",0)</f>
        <v>Yes</v>
      </c>
    </row>
    <row r="97" spans="1:16" x14ac:dyDescent="0.3">
      <c r="A97" s="2" t="s">
        <v>1022</v>
      </c>
      <c r="B97" s="4">
        <v>43808</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f t="shared" si="3"/>
        <v>155.24999999999997</v>
      </c>
      <c r="N97" t="str">
        <f t="shared" si="4"/>
        <v>Arabica</v>
      </c>
      <c r="O97" t="str">
        <f t="shared" si="5"/>
        <v>Medium</v>
      </c>
      <c r="P97" t="str">
        <f>_xlfn.XLOOKUP(Table1[[#This Row],[Customer ID]],customers!$A$1:$A$1001,customers!$I$1:$I$1001,"",0)</f>
        <v>No</v>
      </c>
    </row>
    <row r="98" spans="1:16" x14ac:dyDescent="0.3">
      <c r="A98" s="2" t="s">
        <v>1027</v>
      </c>
      <c r="B98" s="4">
        <v>43809</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f t="shared" si="3"/>
        <v>5.97</v>
      </c>
      <c r="N98" t="str">
        <f t="shared" si="4"/>
        <v>Arabica</v>
      </c>
      <c r="O98" t="str">
        <f t="shared" si="5"/>
        <v>Dark</v>
      </c>
      <c r="P98" t="str">
        <f>_xlfn.XLOOKUP(Table1[[#This Row],[Customer ID]],customers!$A$1:$A$1001,customers!$I$1:$I$1001,"",0)</f>
        <v>No</v>
      </c>
    </row>
    <row r="99" spans="1:16" x14ac:dyDescent="0.3">
      <c r="A99" s="2" t="s">
        <v>1032</v>
      </c>
      <c r="B99" s="4">
        <v>43810</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f t="shared" si="3"/>
        <v>13.5</v>
      </c>
      <c r="N99" t="str">
        <f t="shared" si="4"/>
        <v>Arabica</v>
      </c>
      <c r="O99" t="str">
        <f t="shared" si="5"/>
        <v>Medium</v>
      </c>
      <c r="P99" t="str">
        <f>_xlfn.XLOOKUP(Table1[[#This Row],[Customer ID]],customers!$A$1:$A$1001,customers!$I$1:$I$1001,"",0)</f>
        <v>No</v>
      </c>
    </row>
    <row r="100" spans="1:16" x14ac:dyDescent="0.3">
      <c r="A100" s="2" t="s">
        <v>1038</v>
      </c>
      <c r="B100" s="4">
        <v>43811</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f t="shared" si="3"/>
        <v>2.9849999999999999</v>
      </c>
      <c r="N100" t="str">
        <f t="shared" si="4"/>
        <v>Arabica</v>
      </c>
      <c r="O100" t="str">
        <f t="shared" si="5"/>
        <v>Dark</v>
      </c>
      <c r="P100" t="str">
        <f>_xlfn.XLOOKUP(Table1[[#This Row],[Customer ID]],customers!$A$1:$A$1001,customers!$I$1:$I$1001,"",0)</f>
        <v>No</v>
      </c>
    </row>
    <row r="101" spans="1:16" x14ac:dyDescent="0.3">
      <c r="A101" s="2" t="s">
        <v>1043</v>
      </c>
      <c r="B101" s="4">
        <v>43812</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43813</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f t="shared" si="3"/>
        <v>7.77</v>
      </c>
      <c r="N102" t="str">
        <f t="shared" si="4"/>
        <v>Arabica</v>
      </c>
      <c r="O102" t="str">
        <f t="shared" si="5"/>
        <v>Light</v>
      </c>
      <c r="P102" t="str">
        <f>_xlfn.XLOOKUP(Table1[[#This Row],[Customer ID]],customers!$A$1:$A$1001,customers!$I$1:$I$1001,"",0)</f>
        <v>Yes</v>
      </c>
    </row>
    <row r="103" spans="1:16" x14ac:dyDescent="0.3">
      <c r="A103" s="2" t="s">
        <v>1053</v>
      </c>
      <c r="B103" s="4">
        <v>43814</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43815</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43816</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f t="shared" si="3"/>
        <v>11.94</v>
      </c>
      <c r="N105" t="str">
        <f t="shared" si="4"/>
        <v>Robusta</v>
      </c>
      <c r="O105" t="str">
        <f t="shared" si="5"/>
        <v>Medium</v>
      </c>
      <c r="P105" t="str">
        <f>_xlfn.XLOOKUP(Table1[[#This Row],[Customer ID]],customers!$A$1:$A$1001,customers!$I$1:$I$1001,"",0)</f>
        <v>No</v>
      </c>
    </row>
    <row r="106" spans="1:16" x14ac:dyDescent="0.3">
      <c r="A106" s="2" t="s">
        <v>1071</v>
      </c>
      <c r="B106" s="4">
        <v>43817</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43818</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f t="shared" si="3"/>
        <v>40.5</v>
      </c>
      <c r="N107" t="str">
        <f t="shared" si="4"/>
        <v>Arabica</v>
      </c>
      <c r="O107" t="str">
        <f t="shared" si="5"/>
        <v>Medium</v>
      </c>
      <c r="P107" t="str">
        <f>_xlfn.XLOOKUP(Table1[[#This Row],[Customer ID]],customers!$A$1:$A$1001,customers!$I$1:$I$1001,"",0)</f>
        <v>Yes</v>
      </c>
    </row>
    <row r="108" spans="1:16" x14ac:dyDescent="0.3">
      <c r="A108" s="2" t="s">
        <v>1083</v>
      </c>
      <c r="B108" s="4">
        <v>43819</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f t="shared" si="3"/>
        <v>24.3</v>
      </c>
      <c r="N108" t="str">
        <f t="shared" si="4"/>
        <v>Excelsa</v>
      </c>
      <c r="O108" t="str">
        <f t="shared" si="5"/>
        <v>Dark</v>
      </c>
      <c r="P108" t="str">
        <f>_xlfn.XLOOKUP(Table1[[#This Row],[Customer ID]],customers!$A$1:$A$1001,customers!$I$1:$I$1001,"",0)</f>
        <v>No</v>
      </c>
    </row>
    <row r="109" spans="1:16" x14ac:dyDescent="0.3">
      <c r="A109" s="2" t="s">
        <v>1089</v>
      </c>
      <c r="B109" s="4">
        <v>43820</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f t="shared" si="3"/>
        <v>17.91</v>
      </c>
      <c r="N109" t="str">
        <f t="shared" si="4"/>
        <v>Robusta</v>
      </c>
      <c r="O109" t="str">
        <f t="shared" si="5"/>
        <v>Medium</v>
      </c>
      <c r="P109" t="str">
        <f>_xlfn.XLOOKUP(Table1[[#This Row],[Customer ID]],customers!$A$1:$A$1001,customers!$I$1:$I$1001,"",0)</f>
        <v>Yes</v>
      </c>
    </row>
    <row r="110" spans="1:16" x14ac:dyDescent="0.3">
      <c r="A110" s="2" t="s">
        <v>1095</v>
      </c>
      <c r="B110" s="4">
        <v>43821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f t="shared" si="3"/>
        <v>27</v>
      </c>
      <c r="N110" t="str">
        <f t="shared" si="4"/>
        <v>Arabica</v>
      </c>
      <c r="O110" t="str">
        <f t="shared" si="5"/>
        <v>Medium</v>
      </c>
      <c r="P110" t="str">
        <f>_xlfn.XLOOKUP(Table1[[#This Row],[Customer ID]],customers!$A$1:$A$1001,customers!$I$1:$I$1001,"",0)</f>
        <v>No</v>
      </c>
    </row>
    <row r="111" spans="1:16" x14ac:dyDescent="0.3">
      <c r="A111" s="2" t="s">
        <v>1100</v>
      </c>
      <c r="B111" s="4">
        <v>43822</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f t="shared" si="3"/>
        <v>7.77</v>
      </c>
      <c r="N111" t="str">
        <f t="shared" si="4"/>
        <v>Liberica</v>
      </c>
      <c r="O111" t="str">
        <f t="shared" si="5"/>
        <v>Dark</v>
      </c>
      <c r="P111" t="str">
        <f>_xlfn.XLOOKUP(Table1[[#This Row],[Customer ID]],customers!$A$1:$A$1001,customers!$I$1:$I$1001,"",0)</f>
        <v>Yes</v>
      </c>
    </row>
    <row r="112" spans="1:16" x14ac:dyDescent="0.3">
      <c r="A112" s="2" t="s">
        <v>1106</v>
      </c>
      <c r="B112" s="4">
        <v>43823</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f t="shared" si="3"/>
        <v>13.365</v>
      </c>
      <c r="N112" t="str">
        <f t="shared" si="4"/>
        <v>Excelsa</v>
      </c>
      <c r="O112" t="str">
        <f t="shared" si="5"/>
        <v>Light</v>
      </c>
      <c r="P112" t="str">
        <f>_xlfn.XLOOKUP(Table1[[#This Row],[Customer ID]],customers!$A$1:$A$1001,customers!$I$1:$I$1001,"",0)</f>
        <v>Yes</v>
      </c>
    </row>
    <row r="113" spans="1:16" x14ac:dyDescent="0.3">
      <c r="A113" s="2" t="s">
        <v>1112</v>
      </c>
      <c r="B113" s="4">
        <v>43824</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f t="shared" si="3"/>
        <v>26.849999999999994</v>
      </c>
      <c r="N113" t="str">
        <f t="shared" si="4"/>
        <v>Robusta</v>
      </c>
      <c r="O113" t="str">
        <f t="shared" si="5"/>
        <v>Dark</v>
      </c>
      <c r="P113" t="str">
        <f>_xlfn.XLOOKUP(Table1[[#This Row],[Customer ID]],customers!$A$1:$A$1001,customers!$I$1:$I$1001,"",0)</f>
        <v>No</v>
      </c>
    </row>
    <row r="114" spans="1:16" x14ac:dyDescent="0.3">
      <c r="A114" s="2" t="s">
        <v>1117</v>
      </c>
      <c r="B114" s="4">
        <v>43825</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f t="shared" si="3"/>
        <v>11.25</v>
      </c>
      <c r="N114" t="str">
        <f t="shared" si="4"/>
        <v>Arabica</v>
      </c>
      <c r="O114" t="str">
        <f t="shared" si="5"/>
        <v>Medium</v>
      </c>
      <c r="P114" t="str">
        <f>_xlfn.XLOOKUP(Table1[[#This Row],[Customer ID]],customers!$A$1:$A$1001,customers!$I$1:$I$1001,"",0)</f>
        <v>No</v>
      </c>
    </row>
    <row r="115" spans="1:16" x14ac:dyDescent="0.3">
      <c r="A115" s="2" t="s">
        <v>1123</v>
      </c>
      <c r="B115" s="4">
        <v>43826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f t="shared" si="3"/>
        <v>14.55</v>
      </c>
      <c r="N115" t="str">
        <f t="shared" si="4"/>
        <v>Liberica</v>
      </c>
      <c r="O115" t="str">
        <f t="shared" si="5"/>
        <v>Medium</v>
      </c>
      <c r="P115" t="str">
        <f>_xlfn.XLOOKUP(Table1[[#This Row],[Customer ID]],customers!$A$1:$A$1001,customers!$I$1:$I$1001,"",0)</f>
        <v>No</v>
      </c>
    </row>
    <row r="116" spans="1:16" x14ac:dyDescent="0.3">
      <c r="A116" s="2" t="s">
        <v>1129</v>
      </c>
      <c r="B116" s="4">
        <v>43827</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f t="shared" si="3"/>
        <v>14.339999999999998</v>
      </c>
      <c r="N116" t="str">
        <f t="shared" si="4"/>
        <v>Robusta</v>
      </c>
      <c r="O116" t="str">
        <f t="shared" si="5"/>
        <v>Light</v>
      </c>
      <c r="P116" t="str">
        <f>_xlfn.XLOOKUP(Table1[[#This Row],[Customer ID]],customers!$A$1:$A$1001,customers!$I$1:$I$1001,"",0)</f>
        <v>No</v>
      </c>
    </row>
    <row r="117" spans="1:16" x14ac:dyDescent="0.3">
      <c r="A117" s="2" t="s">
        <v>1134</v>
      </c>
      <c r="B117" s="4">
        <v>43828</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f t="shared" si="3"/>
        <v>15.85</v>
      </c>
      <c r="N117" t="str">
        <f t="shared" si="4"/>
        <v>Liberica</v>
      </c>
      <c r="O117" t="str">
        <f t="shared" si="5"/>
        <v>Light</v>
      </c>
      <c r="P117" t="str">
        <f>_xlfn.XLOOKUP(Table1[[#This Row],[Customer ID]],customers!$A$1:$A$1001,customers!$I$1:$I$1001,"",0)</f>
        <v>No</v>
      </c>
    </row>
    <row r="118" spans="1:16" x14ac:dyDescent="0.3">
      <c r="A118" s="2" t="s">
        <v>1140</v>
      </c>
      <c r="B118" s="4">
        <v>43829</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f t="shared" si="3"/>
        <v>19.02</v>
      </c>
      <c r="N118" t="str">
        <f t="shared" si="4"/>
        <v>Liberica</v>
      </c>
      <c r="O118" t="str">
        <f t="shared" si="5"/>
        <v>Light</v>
      </c>
      <c r="P118" t="str">
        <f>_xlfn.XLOOKUP(Table1[[#This Row],[Customer ID]],customers!$A$1:$A$1001,customers!$I$1:$I$1001,"",0)</f>
        <v>Yes</v>
      </c>
    </row>
    <row r="119" spans="1:16" x14ac:dyDescent="0.3">
      <c r="A119" s="2" t="s">
        <v>1146</v>
      </c>
      <c r="B119" s="4">
        <v>43830</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f t="shared" si="3"/>
        <v>38.04</v>
      </c>
      <c r="N119" t="str">
        <f t="shared" si="4"/>
        <v>Liberica</v>
      </c>
      <c r="O119" t="str">
        <f t="shared" si="5"/>
        <v>Light</v>
      </c>
      <c r="P119" t="str">
        <f>_xlfn.XLOOKUP(Table1[[#This Row],[Customer ID]],customers!$A$1:$A$1001,customers!$I$1:$I$1001,"",0)</f>
        <v>No</v>
      </c>
    </row>
    <row r="120" spans="1:16" x14ac:dyDescent="0.3">
      <c r="A120" s="2" t="s">
        <v>1152</v>
      </c>
      <c r="B120" s="4">
        <v>43831</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f t="shared" si="3"/>
        <v>21.87</v>
      </c>
      <c r="N120" t="str">
        <f t="shared" si="4"/>
        <v>Excelsa</v>
      </c>
      <c r="O120" t="str">
        <f t="shared" si="5"/>
        <v>Dark</v>
      </c>
      <c r="P120" t="str">
        <f>_xlfn.XLOOKUP(Table1[[#This Row],[Customer ID]],customers!$A$1:$A$1001,customers!$I$1:$I$1001,"",0)</f>
        <v>Yes</v>
      </c>
    </row>
    <row r="121" spans="1:16" x14ac:dyDescent="0.3">
      <c r="A121" s="2" t="s">
        <v>1158</v>
      </c>
      <c r="B121" s="4">
        <v>43832</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f t="shared" si="3"/>
        <v>4.125</v>
      </c>
      <c r="N121" t="str">
        <f t="shared" si="4"/>
        <v>Excelsa</v>
      </c>
      <c r="O121" t="str">
        <f t="shared" si="5"/>
        <v>Medium</v>
      </c>
      <c r="P121" t="str">
        <f>_xlfn.XLOOKUP(Table1[[#This Row],[Customer ID]],customers!$A$1:$A$1001,customers!$I$1:$I$1001,"",0)</f>
        <v>No</v>
      </c>
    </row>
    <row r="122" spans="1:16" x14ac:dyDescent="0.3">
      <c r="A122" s="2" t="s">
        <v>1158</v>
      </c>
      <c r="B122" s="4">
        <v>43833</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f t="shared" si="3"/>
        <v>3.8849999999999998</v>
      </c>
      <c r="N122" t="str">
        <f t="shared" si="4"/>
        <v>Arabica</v>
      </c>
      <c r="O122" t="str">
        <f t="shared" si="5"/>
        <v>Light</v>
      </c>
      <c r="P122" t="str">
        <f>_xlfn.XLOOKUP(Table1[[#This Row],[Customer ID]],customers!$A$1:$A$1001,customers!$I$1:$I$1001,"",0)</f>
        <v>No</v>
      </c>
    </row>
    <row r="123" spans="1:16" x14ac:dyDescent="0.3">
      <c r="A123" s="2" t="s">
        <v>1158</v>
      </c>
      <c r="B123" s="4">
        <v>43834</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f t="shared" si="3"/>
        <v>68.75</v>
      </c>
      <c r="N123" t="str">
        <f t="shared" si="4"/>
        <v>Excelsa</v>
      </c>
      <c r="O123" t="str">
        <f t="shared" si="5"/>
        <v>Medium</v>
      </c>
      <c r="P123" t="str">
        <f>_xlfn.XLOOKUP(Table1[[#This Row],[Customer ID]],customers!$A$1:$A$1001,customers!$I$1:$I$1001,"",0)</f>
        <v>No</v>
      </c>
    </row>
    <row r="124" spans="1:16" x14ac:dyDescent="0.3">
      <c r="A124" s="2" t="s">
        <v>1174</v>
      </c>
      <c r="B124" s="4">
        <v>43835</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f t="shared" si="3"/>
        <v>23.88</v>
      </c>
      <c r="N124" t="str">
        <f t="shared" si="4"/>
        <v>Arabica</v>
      </c>
      <c r="O124" t="str">
        <f t="shared" si="5"/>
        <v>Dark</v>
      </c>
      <c r="P124" t="str">
        <f>_xlfn.XLOOKUP(Table1[[#This Row],[Customer ID]],customers!$A$1:$A$1001,customers!$I$1:$I$1001,"",0)</f>
        <v>Yes</v>
      </c>
    </row>
    <row r="125" spans="1:16" x14ac:dyDescent="0.3">
      <c r="A125" s="2" t="s">
        <v>1180</v>
      </c>
      <c r="B125" s="4">
        <v>43836</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f t="shared" si="3"/>
        <v>145.82</v>
      </c>
      <c r="N125" t="str">
        <f t="shared" si="4"/>
        <v>Liberica</v>
      </c>
      <c r="O125" t="str">
        <f t="shared" si="5"/>
        <v>Light</v>
      </c>
      <c r="P125" t="str">
        <f>_xlfn.XLOOKUP(Table1[[#This Row],[Customer ID]],customers!$A$1:$A$1001,customers!$I$1:$I$1001,"",0)</f>
        <v>No</v>
      </c>
    </row>
    <row r="126" spans="1:16" x14ac:dyDescent="0.3">
      <c r="A126" s="2" t="s">
        <v>1186</v>
      </c>
      <c r="B126" s="4">
        <v>43837</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43838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f t="shared" si="3"/>
        <v>26.19</v>
      </c>
      <c r="N127" t="str">
        <f t="shared" si="4"/>
        <v>Liberica</v>
      </c>
      <c r="O127" t="str">
        <f t="shared" si="5"/>
        <v>Medium</v>
      </c>
      <c r="P127" t="str">
        <f>_xlfn.XLOOKUP(Table1[[#This Row],[Customer ID]],customers!$A$1:$A$1001,customers!$I$1:$I$1001,"",0)</f>
        <v>Yes</v>
      </c>
    </row>
    <row r="128" spans="1:16" x14ac:dyDescent="0.3">
      <c r="A128" s="2" t="s">
        <v>1198</v>
      </c>
      <c r="B128" s="4">
        <v>43839</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f t="shared" si="3"/>
        <v>11.25</v>
      </c>
      <c r="N128" t="str">
        <f t="shared" si="4"/>
        <v>Arabica</v>
      </c>
      <c r="O128" t="str">
        <f t="shared" si="5"/>
        <v>Medium</v>
      </c>
      <c r="P128" t="str">
        <f>_xlfn.XLOOKUP(Table1[[#This Row],[Customer ID]],customers!$A$1:$A$1001,customers!$I$1:$I$1001,"",0)</f>
        <v>No</v>
      </c>
    </row>
    <row r="129" spans="1:16" x14ac:dyDescent="0.3">
      <c r="A129" s="2" t="s">
        <v>1204</v>
      </c>
      <c r="B129" s="4">
        <v>43840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43841</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f t="shared" si="3"/>
        <v>6.75</v>
      </c>
      <c r="N130" t="str">
        <f t="shared" si="4"/>
        <v>Arabica</v>
      </c>
      <c r="O130" t="str">
        <f t="shared" si="5"/>
        <v>Medium</v>
      </c>
      <c r="P130" t="str">
        <f>_xlfn.XLOOKUP(Table1[[#This Row],[Customer ID]],customers!$A$1:$A$1001,customers!$I$1:$I$1001,"",0)</f>
        <v>No</v>
      </c>
    </row>
    <row r="131" spans="1:16" x14ac:dyDescent="0.3">
      <c r="A131" s="2" t="s">
        <v>1216</v>
      </c>
      <c r="B131" s="4">
        <v>43842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f t="shared" ref="M131:M194" si="6">L131*E131</f>
        <v>12.15</v>
      </c>
      <c r="N131" t="str">
        <f t="shared" ref="N131:N194" si="7">IF(I131="Rob","Robusta",IF(I131="Exc","Excelsa",IF(I131="Ara","Arabica",IF(I131="Lib","Liberica"," "))))</f>
        <v>Excelsa</v>
      </c>
      <c r="O131" t="str">
        <f t="shared" ref="O131:O194" si="8">IF(J131="M","Medium", IF(J131="L","Light",IF(J131="D","Dark","")))</f>
        <v>Dark</v>
      </c>
      <c r="P131" t="str">
        <f>_xlfn.XLOOKUP(Table1[[#This Row],[Customer ID]],customers!$A$1:$A$1001,customers!$I$1:$I$1001,"",0)</f>
        <v>Yes</v>
      </c>
    </row>
    <row r="132" spans="1:16" x14ac:dyDescent="0.3">
      <c r="A132" s="2" t="s">
        <v>1222</v>
      </c>
      <c r="B132" s="4">
        <v>43843</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f t="shared" si="6"/>
        <v>148.92499999999998</v>
      </c>
      <c r="N132" t="str">
        <f t="shared" si="7"/>
        <v>Arabica</v>
      </c>
      <c r="O132" t="str">
        <f t="shared" si="8"/>
        <v>Light</v>
      </c>
      <c r="P132" t="str">
        <f>_xlfn.XLOOKUP(Table1[[#This Row],[Customer ID]],customers!$A$1:$A$1001,customers!$I$1:$I$1001,"",0)</f>
        <v>Yes</v>
      </c>
    </row>
    <row r="133" spans="1:16" x14ac:dyDescent="0.3">
      <c r="A133" s="2" t="s">
        <v>1227</v>
      </c>
      <c r="B133" s="4">
        <v>43844</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f t="shared" si="6"/>
        <v>14.58</v>
      </c>
      <c r="N133" t="str">
        <f t="shared" si="7"/>
        <v>Excelsa</v>
      </c>
      <c r="O133" t="str">
        <f t="shared" si="8"/>
        <v>Dark</v>
      </c>
      <c r="P133" t="str">
        <f>_xlfn.XLOOKUP(Table1[[#This Row],[Customer ID]],customers!$A$1:$A$1001,customers!$I$1:$I$1001,"",0)</f>
        <v>Yes</v>
      </c>
    </row>
    <row r="134" spans="1:16" x14ac:dyDescent="0.3">
      <c r="A134" s="2" t="s">
        <v>1233</v>
      </c>
      <c r="B134" s="4">
        <v>43845</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f t="shared" si="6"/>
        <v>148.92499999999998</v>
      </c>
      <c r="N134" t="str">
        <f t="shared" si="7"/>
        <v>Arabica</v>
      </c>
      <c r="O134" t="str">
        <f t="shared" si="8"/>
        <v>Light</v>
      </c>
      <c r="P134" t="str">
        <f>_xlfn.XLOOKUP(Table1[[#This Row],[Customer ID]],customers!$A$1:$A$1001,customers!$I$1:$I$1001,"",0)</f>
        <v>Yes</v>
      </c>
    </row>
    <row r="135" spans="1:16" x14ac:dyDescent="0.3">
      <c r="A135" s="2" t="s">
        <v>1239</v>
      </c>
      <c r="B135" s="4">
        <v>43846</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f t="shared" si="6"/>
        <v>12.95</v>
      </c>
      <c r="N135" t="str">
        <f t="shared" si="7"/>
        <v>Liberica</v>
      </c>
      <c r="O135" t="str">
        <f t="shared" si="8"/>
        <v>Dark</v>
      </c>
      <c r="P135" t="str">
        <f>_xlfn.XLOOKUP(Table1[[#This Row],[Customer ID]],customers!$A$1:$A$1001,customers!$I$1:$I$1001,"",0)</f>
        <v>No</v>
      </c>
    </row>
    <row r="136" spans="1:16" x14ac:dyDescent="0.3">
      <c r="A136" s="2" t="s">
        <v>1245</v>
      </c>
      <c r="B136" s="4">
        <v>43847</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43848</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f t="shared" si="6"/>
        <v>38.849999999999994</v>
      </c>
      <c r="N137" t="str">
        <f t="shared" si="7"/>
        <v>Arabica</v>
      </c>
      <c r="O137" t="str">
        <f t="shared" si="8"/>
        <v>Light</v>
      </c>
      <c r="P137" t="str">
        <f>_xlfn.XLOOKUP(Table1[[#This Row],[Customer ID]],customers!$A$1:$A$1001,customers!$I$1:$I$1001,"",0)</f>
        <v>Yes</v>
      </c>
    </row>
    <row r="138" spans="1:16" x14ac:dyDescent="0.3">
      <c r="A138" s="2" t="s">
        <v>1255</v>
      </c>
      <c r="B138" s="4">
        <v>43849</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f t="shared" si="6"/>
        <v>11.94</v>
      </c>
      <c r="N138" t="str">
        <f t="shared" si="7"/>
        <v>Arabica</v>
      </c>
      <c r="O138" t="str">
        <f t="shared" si="8"/>
        <v>Dark</v>
      </c>
      <c r="P138" t="str">
        <f>_xlfn.XLOOKUP(Table1[[#This Row],[Customer ID]],customers!$A$1:$A$1001,customers!$I$1:$I$1001,"",0)</f>
        <v>No</v>
      </c>
    </row>
    <row r="139" spans="1:16" x14ac:dyDescent="0.3">
      <c r="A139" s="2" t="s">
        <v>1261</v>
      </c>
      <c r="B139" s="4">
        <v>43850</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43851</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f t="shared" si="6"/>
        <v>48.6</v>
      </c>
      <c r="N140" t="str">
        <f t="shared" si="7"/>
        <v>Excelsa</v>
      </c>
      <c r="O140" t="str">
        <f t="shared" si="8"/>
        <v>Dark</v>
      </c>
      <c r="P140" t="str">
        <f>_xlfn.XLOOKUP(Table1[[#This Row],[Customer ID]],customers!$A$1:$A$1001,customers!$I$1:$I$1001,"",0)</f>
        <v>No</v>
      </c>
    </row>
    <row r="141" spans="1:16" x14ac:dyDescent="0.3">
      <c r="A141" s="2" t="s">
        <v>1271</v>
      </c>
      <c r="B141" s="4">
        <v>43852</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43853</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43854</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f t="shared" si="6"/>
        <v>15.54</v>
      </c>
      <c r="N143" t="str">
        <f t="shared" si="7"/>
        <v>Arabica</v>
      </c>
      <c r="O143" t="str">
        <f t="shared" si="8"/>
        <v>Light</v>
      </c>
      <c r="P143" t="str">
        <f>_xlfn.XLOOKUP(Table1[[#This Row],[Customer ID]],customers!$A$1:$A$1001,customers!$I$1:$I$1001,"",0)</f>
        <v>Yes</v>
      </c>
    </row>
    <row r="144" spans="1:16" x14ac:dyDescent="0.3">
      <c r="A144" s="2" t="s">
        <v>1289</v>
      </c>
      <c r="B144" s="4">
        <v>43855</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43856</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f t="shared" si="6"/>
        <v>17.46</v>
      </c>
      <c r="N145" t="str">
        <f t="shared" si="7"/>
        <v>Liberica</v>
      </c>
      <c r="O145" t="str">
        <f t="shared" si="8"/>
        <v>Medium</v>
      </c>
      <c r="P145" t="str">
        <f>_xlfn.XLOOKUP(Table1[[#This Row],[Customer ID]],customers!$A$1:$A$1001,customers!$I$1:$I$1001,"",0)</f>
        <v>No</v>
      </c>
    </row>
    <row r="146" spans="1:16" x14ac:dyDescent="0.3">
      <c r="A146" s="2" t="s">
        <v>1299</v>
      </c>
      <c r="B146" s="4">
        <v>43857</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43858</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f t="shared" si="6"/>
        <v>17.46</v>
      </c>
      <c r="N147" t="str">
        <f t="shared" si="7"/>
        <v>Liberica</v>
      </c>
      <c r="O147" t="str">
        <f t="shared" si="8"/>
        <v>Medium</v>
      </c>
      <c r="P147" t="str">
        <f>_xlfn.XLOOKUP(Table1[[#This Row],[Customer ID]],customers!$A$1:$A$1001,customers!$I$1:$I$1001,"",0)</f>
        <v>No</v>
      </c>
    </row>
    <row r="148" spans="1:16" x14ac:dyDescent="0.3">
      <c r="A148" s="2" t="s">
        <v>1311</v>
      </c>
      <c r="B148" s="4">
        <v>43859</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43860</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f t="shared" si="6"/>
        <v>27.5</v>
      </c>
      <c r="N149" t="str">
        <f t="shared" si="7"/>
        <v>Excelsa</v>
      </c>
      <c r="O149" t="str">
        <f t="shared" si="8"/>
        <v>Medium</v>
      </c>
      <c r="P149" t="str">
        <f>_xlfn.XLOOKUP(Table1[[#This Row],[Customer ID]],customers!$A$1:$A$1001,customers!$I$1:$I$1001,"",0)</f>
        <v>No</v>
      </c>
    </row>
    <row r="150" spans="1:16" x14ac:dyDescent="0.3">
      <c r="A150" s="2" t="s">
        <v>1322</v>
      </c>
      <c r="B150" s="4">
        <v>43861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43862</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f t="shared" si="6"/>
        <v>51.749999999999993</v>
      </c>
      <c r="N151" t="str">
        <f t="shared" si="7"/>
        <v>Arabica</v>
      </c>
      <c r="O151" t="str">
        <f t="shared" si="8"/>
        <v>Medium</v>
      </c>
      <c r="P151" t="str">
        <f>_xlfn.XLOOKUP(Table1[[#This Row],[Customer ID]],customers!$A$1:$A$1001,customers!$I$1:$I$1001,"",0)</f>
        <v>Yes</v>
      </c>
    </row>
    <row r="152" spans="1:16" x14ac:dyDescent="0.3">
      <c r="A152" s="2" t="s">
        <v>1333</v>
      </c>
      <c r="B152" s="4">
        <v>43863</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f t="shared" si="6"/>
        <v>12.95</v>
      </c>
      <c r="N152" t="str">
        <f t="shared" si="7"/>
        <v>Liberica</v>
      </c>
      <c r="O152" t="str">
        <f t="shared" si="8"/>
        <v>Dark</v>
      </c>
      <c r="P152" t="str">
        <f>_xlfn.XLOOKUP(Table1[[#This Row],[Customer ID]],customers!$A$1:$A$1001,customers!$I$1:$I$1001,"",0)</f>
        <v>Yes</v>
      </c>
    </row>
    <row r="153" spans="1:16" x14ac:dyDescent="0.3">
      <c r="A153" s="2" t="s">
        <v>1339</v>
      </c>
      <c r="B153" s="4">
        <v>43864</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f t="shared" si="6"/>
        <v>33.75</v>
      </c>
      <c r="N153" t="str">
        <f t="shared" si="7"/>
        <v>Arabica</v>
      </c>
      <c r="O153" t="str">
        <f t="shared" si="8"/>
        <v>Medium</v>
      </c>
      <c r="P153" t="str">
        <f>_xlfn.XLOOKUP(Table1[[#This Row],[Customer ID]],customers!$A$1:$A$1001,customers!$I$1:$I$1001,"",0)</f>
        <v>Yes</v>
      </c>
    </row>
    <row r="154" spans="1:16" x14ac:dyDescent="0.3">
      <c r="A154" s="2" t="s">
        <v>1344</v>
      </c>
      <c r="B154" s="4">
        <v>43865</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f t="shared" si="6"/>
        <v>68.655000000000001</v>
      </c>
      <c r="N154" t="str">
        <f t="shared" si="7"/>
        <v>Robusta</v>
      </c>
      <c r="O154" t="str">
        <f t="shared" si="8"/>
        <v>Medium</v>
      </c>
      <c r="P154" t="str">
        <f>_xlfn.XLOOKUP(Table1[[#This Row],[Customer ID]],customers!$A$1:$A$1001,customers!$I$1:$I$1001,"",0)</f>
        <v>Yes</v>
      </c>
    </row>
    <row r="155" spans="1:16" x14ac:dyDescent="0.3">
      <c r="A155" s="2" t="s">
        <v>1350</v>
      </c>
      <c r="B155" s="4">
        <v>43866</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f t="shared" si="6"/>
        <v>2.6849999999999996</v>
      </c>
      <c r="N155" t="str">
        <f t="shared" si="7"/>
        <v>Robusta</v>
      </c>
      <c r="O155" t="str">
        <f t="shared" si="8"/>
        <v>Dark</v>
      </c>
      <c r="P155" t="str">
        <f>_xlfn.XLOOKUP(Table1[[#This Row],[Customer ID]],customers!$A$1:$A$1001,customers!$I$1:$I$1001,"",0)</f>
        <v>No</v>
      </c>
    </row>
    <row r="156" spans="1:16" x14ac:dyDescent="0.3">
      <c r="A156" s="2" t="s">
        <v>1355</v>
      </c>
      <c r="B156" s="4">
        <v>43867</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f t="shared" si="6"/>
        <v>114.42499999999998</v>
      </c>
      <c r="N156" t="str">
        <f t="shared" si="7"/>
        <v>Arabica</v>
      </c>
      <c r="O156" t="str">
        <f t="shared" si="8"/>
        <v>Dark</v>
      </c>
      <c r="P156" t="str">
        <f>_xlfn.XLOOKUP(Table1[[#This Row],[Customer ID]],customers!$A$1:$A$1001,customers!$I$1:$I$1001,"",0)</f>
        <v>No</v>
      </c>
    </row>
    <row r="157" spans="1:16" x14ac:dyDescent="0.3">
      <c r="A157" s="2" t="s">
        <v>1361</v>
      </c>
      <c r="B157" s="4">
        <v>43868</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4">
        <v>43869</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f t="shared" si="6"/>
        <v>77.624999999999986</v>
      </c>
      <c r="N158" t="str">
        <f t="shared" si="7"/>
        <v>Arabica</v>
      </c>
      <c r="O158" t="str">
        <f t="shared" si="8"/>
        <v>Medium</v>
      </c>
      <c r="P158" t="str">
        <f>_xlfn.XLOOKUP(Table1[[#This Row],[Customer ID]],customers!$A$1:$A$1001,customers!$I$1:$I$1001,"",0)</f>
        <v>Yes</v>
      </c>
    </row>
    <row r="159" spans="1:16" x14ac:dyDescent="0.3">
      <c r="A159" s="2" t="s">
        <v>1373</v>
      </c>
      <c r="B159" s="4">
        <v>43870</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f t="shared" si="6"/>
        <v>61.754999999999995</v>
      </c>
      <c r="N159" t="str">
        <f t="shared" si="7"/>
        <v>Robusta</v>
      </c>
      <c r="O159" t="str">
        <f t="shared" si="8"/>
        <v>Dark</v>
      </c>
      <c r="P159" t="str">
        <f>_xlfn.XLOOKUP(Table1[[#This Row],[Customer ID]],customers!$A$1:$A$1001,customers!$I$1:$I$1001,"",0)</f>
        <v>No</v>
      </c>
    </row>
    <row r="160" spans="1:16" x14ac:dyDescent="0.3">
      <c r="A160" s="2" t="s">
        <v>1379</v>
      </c>
      <c r="B160" s="4">
        <v>43871</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f t="shared" si="6"/>
        <v>123.50999999999999</v>
      </c>
      <c r="N160" t="str">
        <f t="shared" si="7"/>
        <v>Robusta</v>
      </c>
      <c r="O160" t="str">
        <f t="shared" si="8"/>
        <v>Dark</v>
      </c>
      <c r="P160" t="str">
        <f>_xlfn.XLOOKUP(Table1[[#This Row],[Customer ID]],customers!$A$1:$A$1001,customers!$I$1:$I$1001,"",0)</f>
        <v>Yes</v>
      </c>
    </row>
    <row r="161" spans="1:16" x14ac:dyDescent="0.3">
      <c r="A161" s="2" t="s">
        <v>1384</v>
      </c>
      <c r="B161" s="4">
        <v>43872</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f t="shared" si="6"/>
        <v>218.73</v>
      </c>
      <c r="N161" t="str">
        <f t="shared" si="7"/>
        <v>Liberica</v>
      </c>
      <c r="O161" t="str">
        <f t="shared" si="8"/>
        <v>Light</v>
      </c>
      <c r="P161" t="str">
        <f>_xlfn.XLOOKUP(Table1[[#This Row],[Customer ID]],customers!$A$1:$A$1001,customers!$I$1:$I$1001,"",0)</f>
        <v>No</v>
      </c>
    </row>
    <row r="162" spans="1:16" x14ac:dyDescent="0.3">
      <c r="A162" s="2" t="s">
        <v>1389</v>
      </c>
      <c r="B162" s="4">
        <v>43873</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f t="shared" si="6"/>
        <v>33</v>
      </c>
      <c r="N162" t="str">
        <f t="shared" si="7"/>
        <v>Excelsa</v>
      </c>
      <c r="O162" t="str">
        <f t="shared" si="8"/>
        <v>Medium</v>
      </c>
      <c r="P162" t="str">
        <f>_xlfn.XLOOKUP(Table1[[#This Row],[Customer ID]],customers!$A$1:$A$1001,customers!$I$1:$I$1001,"",0)</f>
        <v>No</v>
      </c>
    </row>
    <row r="163" spans="1:16" x14ac:dyDescent="0.3">
      <c r="A163" s="2" t="s">
        <v>1395</v>
      </c>
      <c r="B163" s="4">
        <v>43874</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f t="shared" si="6"/>
        <v>23.31</v>
      </c>
      <c r="N163" t="str">
        <f t="shared" si="7"/>
        <v>Arabica</v>
      </c>
      <c r="O163" t="str">
        <f t="shared" si="8"/>
        <v>Light</v>
      </c>
      <c r="P163" t="str">
        <f>_xlfn.XLOOKUP(Table1[[#This Row],[Customer ID]],customers!$A$1:$A$1001,customers!$I$1:$I$1001,"",0)</f>
        <v>No</v>
      </c>
    </row>
    <row r="164" spans="1:16" x14ac:dyDescent="0.3">
      <c r="A164" s="2" t="s">
        <v>1401</v>
      </c>
      <c r="B164" s="4">
        <v>43875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f t="shared" si="6"/>
        <v>21.87</v>
      </c>
      <c r="N164" t="str">
        <f t="shared" si="7"/>
        <v>Excelsa</v>
      </c>
      <c r="O164" t="str">
        <f t="shared" si="8"/>
        <v>Dark</v>
      </c>
      <c r="P164" t="str">
        <f>_xlfn.XLOOKUP(Table1[[#This Row],[Customer ID]],customers!$A$1:$A$1001,customers!$I$1:$I$1001,"",0)</f>
        <v>Yes</v>
      </c>
    </row>
    <row r="165" spans="1:16" x14ac:dyDescent="0.3">
      <c r="A165" s="2" t="s">
        <v>1407</v>
      </c>
      <c r="B165" s="4">
        <v>43876</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f t="shared" si="6"/>
        <v>16.11</v>
      </c>
      <c r="N165" t="str">
        <f t="shared" si="7"/>
        <v>Robusta</v>
      </c>
      <c r="O165" t="str">
        <f t="shared" si="8"/>
        <v>Dark</v>
      </c>
      <c r="P165" t="str">
        <f>_xlfn.XLOOKUP(Table1[[#This Row],[Customer ID]],customers!$A$1:$A$1001,customers!$I$1:$I$1001,"",0)</f>
        <v>No</v>
      </c>
    </row>
    <row r="166" spans="1:16" x14ac:dyDescent="0.3">
      <c r="A166" s="2" t="s">
        <v>1413</v>
      </c>
      <c r="B166" s="4">
        <v>43877</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f t="shared" si="6"/>
        <v>29.16</v>
      </c>
      <c r="N166" t="str">
        <f t="shared" si="7"/>
        <v>Excelsa</v>
      </c>
      <c r="O166" t="str">
        <f t="shared" si="8"/>
        <v>Dark</v>
      </c>
      <c r="P166" t="str">
        <f>_xlfn.XLOOKUP(Table1[[#This Row],[Customer ID]],customers!$A$1:$A$1001,customers!$I$1:$I$1001,"",0)</f>
        <v>No</v>
      </c>
    </row>
    <row r="167" spans="1:16" x14ac:dyDescent="0.3">
      <c r="A167" s="2" t="s">
        <v>1420</v>
      </c>
      <c r="B167" s="4">
        <v>43878</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f t="shared" si="6"/>
        <v>53.699999999999996</v>
      </c>
      <c r="N167" t="str">
        <f t="shared" si="7"/>
        <v>Robusta</v>
      </c>
      <c r="O167" t="str">
        <f t="shared" si="8"/>
        <v>Dark</v>
      </c>
      <c r="P167" t="str">
        <f>_xlfn.XLOOKUP(Table1[[#This Row],[Customer ID]],customers!$A$1:$A$1001,customers!$I$1:$I$1001,"",0)</f>
        <v>Yes</v>
      </c>
    </row>
    <row r="168" spans="1:16" x14ac:dyDescent="0.3">
      <c r="A168" s="2" t="s">
        <v>1425</v>
      </c>
      <c r="B168" s="4">
        <v>43879</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f t="shared" si="6"/>
        <v>26.849999999999994</v>
      </c>
      <c r="N168" t="str">
        <f t="shared" si="7"/>
        <v>Robusta</v>
      </c>
      <c r="O168" t="str">
        <f t="shared" si="8"/>
        <v>Dark</v>
      </c>
      <c r="P168" t="str">
        <f>_xlfn.XLOOKUP(Table1[[#This Row],[Customer ID]],customers!$A$1:$A$1001,customers!$I$1:$I$1001,"",0)</f>
        <v>Yes</v>
      </c>
    </row>
    <row r="169" spans="1:16" x14ac:dyDescent="0.3">
      <c r="A169" s="2" t="s">
        <v>1430</v>
      </c>
      <c r="B169" s="4">
        <v>43880</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f t="shared" si="6"/>
        <v>41.25</v>
      </c>
      <c r="N169" t="str">
        <f t="shared" si="7"/>
        <v>Excelsa</v>
      </c>
      <c r="O169" t="str">
        <f t="shared" si="8"/>
        <v>Medium</v>
      </c>
      <c r="P169" t="str">
        <f>_xlfn.XLOOKUP(Table1[[#This Row],[Customer ID]],customers!$A$1:$A$1001,customers!$I$1:$I$1001,"",0)</f>
        <v>Yes</v>
      </c>
    </row>
    <row r="170" spans="1:16" x14ac:dyDescent="0.3">
      <c r="A170" s="2" t="s">
        <v>1436</v>
      </c>
      <c r="B170" s="4">
        <v>43881</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f t="shared" si="6"/>
        <v>40.5</v>
      </c>
      <c r="N170" t="str">
        <f t="shared" si="7"/>
        <v>Arabica</v>
      </c>
      <c r="O170" t="str">
        <f t="shared" si="8"/>
        <v>Medium</v>
      </c>
      <c r="P170" t="str">
        <f>_xlfn.XLOOKUP(Table1[[#This Row],[Customer ID]],customers!$A$1:$A$1001,customers!$I$1:$I$1001,"",0)</f>
        <v>No</v>
      </c>
    </row>
    <row r="171" spans="1:16" x14ac:dyDescent="0.3">
      <c r="A171" s="2" t="s">
        <v>1441</v>
      </c>
      <c r="B171" s="4">
        <v>43882</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f t="shared" si="6"/>
        <v>17.899999999999999</v>
      </c>
      <c r="N171" t="str">
        <f t="shared" si="7"/>
        <v>Robusta</v>
      </c>
      <c r="O171" t="str">
        <f t="shared" si="8"/>
        <v>Dark</v>
      </c>
      <c r="P171" t="str">
        <f>_xlfn.XLOOKUP(Table1[[#This Row],[Customer ID]],customers!$A$1:$A$1001,customers!$I$1:$I$1001,"",0)</f>
        <v>No</v>
      </c>
    </row>
    <row r="172" spans="1:16" x14ac:dyDescent="0.3">
      <c r="A172" s="2" t="s">
        <v>1448</v>
      </c>
      <c r="B172" s="4">
        <v>43883</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43884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43885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f t="shared" si="6"/>
        <v>21.87</v>
      </c>
      <c r="N174" t="str">
        <f t="shared" si="7"/>
        <v>Excelsa</v>
      </c>
      <c r="O174" t="str">
        <f t="shared" si="8"/>
        <v>Dark</v>
      </c>
      <c r="P174" t="str">
        <f>_xlfn.XLOOKUP(Table1[[#This Row],[Customer ID]],customers!$A$1:$A$1001,customers!$I$1:$I$1001,"",0)</f>
        <v>No</v>
      </c>
    </row>
    <row r="175" spans="1:16" x14ac:dyDescent="0.3">
      <c r="A175" s="2" t="s">
        <v>1464</v>
      </c>
      <c r="B175" s="4">
        <v>43886</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f t="shared" si="6"/>
        <v>91.539999999999992</v>
      </c>
      <c r="N175" t="str">
        <f t="shared" si="7"/>
        <v>Robusta</v>
      </c>
      <c r="O175" t="str">
        <f t="shared" si="8"/>
        <v>Medium</v>
      </c>
      <c r="P175" t="str">
        <f>_xlfn.XLOOKUP(Table1[[#This Row],[Customer ID]],customers!$A$1:$A$1001,customers!$I$1:$I$1001,"",0)</f>
        <v>No</v>
      </c>
    </row>
    <row r="176" spans="1:16" x14ac:dyDescent="0.3">
      <c r="A176" s="2" t="s">
        <v>1470</v>
      </c>
      <c r="B176" s="4">
        <v>43887</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43888</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43889</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43890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f t="shared" si="6"/>
        <v>109.93999999999998</v>
      </c>
      <c r="N179" t="str">
        <f t="shared" si="7"/>
        <v>Robusta</v>
      </c>
      <c r="O179" t="str">
        <f t="shared" si="8"/>
        <v>Light</v>
      </c>
      <c r="P179" t="str">
        <f>_xlfn.XLOOKUP(Table1[[#This Row],[Customer ID]],customers!$A$1:$A$1001,customers!$I$1:$I$1001,"",0)</f>
        <v>Yes</v>
      </c>
    </row>
    <row r="180" spans="1:16" x14ac:dyDescent="0.3">
      <c r="A180" s="2" t="s">
        <v>1492</v>
      </c>
      <c r="B180" s="4">
        <v>43891</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f t="shared" si="6"/>
        <v>25.9</v>
      </c>
      <c r="N180" t="str">
        <f t="shared" si="7"/>
        <v>Arabica</v>
      </c>
      <c r="O180" t="str">
        <f t="shared" si="8"/>
        <v>Light</v>
      </c>
      <c r="P180" t="str">
        <f>_xlfn.XLOOKUP(Table1[[#This Row],[Customer ID]],customers!$A$1:$A$1001,customers!$I$1:$I$1001,"",0)</f>
        <v>No</v>
      </c>
    </row>
    <row r="181" spans="1:16" x14ac:dyDescent="0.3">
      <c r="A181" s="2" t="s">
        <v>1498</v>
      </c>
      <c r="B181" s="4">
        <v>43892</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f t="shared" si="6"/>
        <v>2.9849999999999999</v>
      </c>
      <c r="N181" t="str">
        <f t="shared" si="7"/>
        <v>Arabica</v>
      </c>
      <c r="O181" t="str">
        <f t="shared" si="8"/>
        <v>Dark</v>
      </c>
      <c r="P181" t="str">
        <f>_xlfn.XLOOKUP(Table1[[#This Row],[Customer ID]],customers!$A$1:$A$1001,customers!$I$1:$I$1001,"",0)</f>
        <v>No</v>
      </c>
    </row>
    <row r="182" spans="1:16" x14ac:dyDescent="0.3">
      <c r="A182" s="2" t="s">
        <v>1503</v>
      </c>
      <c r="B182" s="4">
        <v>43893</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43894</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f t="shared" si="6"/>
        <v>29.849999999999998</v>
      </c>
      <c r="N183" t="str">
        <f t="shared" si="7"/>
        <v>Arabica</v>
      </c>
      <c r="O183" t="str">
        <f t="shared" si="8"/>
        <v>Dark</v>
      </c>
      <c r="P183" t="str">
        <f>_xlfn.XLOOKUP(Table1[[#This Row],[Customer ID]],customers!$A$1:$A$1001,customers!$I$1:$I$1001,"",0)</f>
        <v>No</v>
      </c>
    </row>
    <row r="184" spans="1:16" x14ac:dyDescent="0.3">
      <c r="A184" s="2" t="s">
        <v>1514</v>
      </c>
      <c r="B184" s="4">
        <v>43895</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f t="shared" si="6"/>
        <v>32.22</v>
      </c>
      <c r="N184" t="str">
        <f t="shared" si="7"/>
        <v>Robusta</v>
      </c>
      <c r="O184" t="str">
        <f t="shared" si="8"/>
        <v>Dark</v>
      </c>
      <c r="P184" t="str">
        <f>_xlfn.XLOOKUP(Table1[[#This Row],[Customer ID]],customers!$A$1:$A$1001,customers!$I$1:$I$1001,"",0)</f>
        <v>No</v>
      </c>
    </row>
    <row r="185" spans="1:16" x14ac:dyDescent="0.3">
      <c r="A185" s="2" t="s">
        <v>1520</v>
      </c>
      <c r="B185" s="4">
        <v>43896</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f t="shared" si="6"/>
        <v>8.25</v>
      </c>
      <c r="N185" t="str">
        <f t="shared" si="7"/>
        <v>Excelsa</v>
      </c>
      <c r="O185" t="str">
        <f t="shared" si="8"/>
        <v>Medium</v>
      </c>
      <c r="P185" t="str">
        <f>_xlfn.XLOOKUP(Table1[[#This Row],[Customer ID]],customers!$A$1:$A$1001,customers!$I$1:$I$1001,"",0)</f>
        <v>No</v>
      </c>
    </row>
    <row r="186" spans="1:16" x14ac:dyDescent="0.3">
      <c r="A186" s="2" t="s">
        <v>1526</v>
      </c>
      <c r="B186" s="4">
        <v>43897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f t="shared" si="6"/>
        <v>31.08</v>
      </c>
      <c r="N186" t="str">
        <f t="shared" si="7"/>
        <v>Arabica</v>
      </c>
      <c r="O186" t="str">
        <f t="shared" si="8"/>
        <v>Light</v>
      </c>
      <c r="P186" t="str">
        <f>_xlfn.XLOOKUP(Table1[[#This Row],[Customer ID]],customers!$A$1:$A$1001,customers!$I$1:$I$1001,"",0)</f>
        <v>No</v>
      </c>
    </row>
    <row r="187" spans="1:16" x14ac:dyDescent="0.3">
      <c r="A187" s="2" t="s">
        <v>1532</v>
      </c>
      <c r="B187" s="4">
        <v>43898</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43899</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f t="shared" si="6"/>
        <v>68.655000000000001</v>
      </c>
      <c r="N188" t="str">
        <f t="shared" si="7"/>
        <v>Robusta</v>
      </c>
      <c r="O188" t="str">
        <f t="shared" si="8"/>
        <v>Medium</v>
      </c>
      <c r="P188" t="str">
        <f>_xlfn.XLOOKUP(Table1[[#This Row],[Customer ID]],customers!$A$1:$A$1001,customers!$I$1:$I$1001,"",0)</f>
        <v>No</v>
      </c>
    </row>
    <row r="189" spans="1:16" x14ac:dyDescent="0.3">
      <c r="A189" s="2" t="s">
        <v>1544</v>
      </c>
      <c r="B189" s="4">
        <v>43900</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43901</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43902</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43903</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43904</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43905</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43906</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f t="shared" ref="M195:M258" si="9">L195*E195</f>
        <v>44.55</v>
      </c>
      <c r="N195" t="str">
        <f t="shared" ref="N195:N258" si="10">IF(I195="Rob","Robusta",IF(I195="Exc","Excelsa",IF(I195="Ara","Arabica",IF(I195="Lib","Liberica"," "))))</f>
        <v>Excelsa</v>
      </c>
      <c r="O195" t="str">
        <f t="shared" ref="O195:O258" si="11">IF(J195="M","Medium", IF(J195="L","Light",IF(J195="D","Dark","")))</f>
        <v>Light</v>
      </c>
      <c r="P195" t="str">
        <f>_xlfn.XLOOKUP(Table1[[#This Row],[Customer ID]],customers!$A$1:$A$1001,customers!$I$1:$I$1001,"",0)</f>
        <v>No</v>
      </c>
    </row>
    <row r="196" spans="1:16" x14ac:dyDescent="0.3">
      <c r="A196" s="2" t="s">
        <v>1584</v>
      </c>
      <c r="B196" s="4">
        <v>43907</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43908</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4">
        <v>43909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f t="shared" si="9"/>
        <v>53.46</v>
      </c>
      <c r="N198" t="str">
        <f t="shared" si="10"/>
        <v>Excelsa</v>
      </c>
      <c r="O198" t="str">
        <f t="shared" si="11"/>
        <v>Light</v>
      </c>
      <c r="P198" t="str">
        <f>_xlfn.XLOOKUP(Table1[[#This Row],[Customer ID]],customers!$A$1:$A$1001,customers!$I$1:$I$1001,"",0)</f>
        <v>No</v>
      </c>
    </row>
    <row r="199" spans="1:16" x14ac:dyDescent="0.3">
      <c r="A199" s="2" t="s">
        <v>1596</v>
      </c>
      <c r="B199" s="4">
        <v>43910</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43911</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43912</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f t="shared" si="9"/>
        <v>38.04</v>
      </c>
      <c r="N201" t="str">
        <f t="shared" si="10"/>
        <v>Liberica</v>
      </c>
      <c r="O201" t="str">
        <f t="shared" si="11"/>
        <v>Light</v>
      </c>
      <c r="P201" t="str">
        <f>_xlfn.XLOOKUP(Table1[[#This Row],[Customer ID]],customers!$A$1:$A$1001,customers!$I$1:$I$1001,"",0)</f>
        <v>No</v>
      </c>
    </row>
    <row r="202" spans="1:16" x14ac:dyDescent="0.3">
      <c r="A202" s="2" t="s">
        <v>1596</v>
      </c>
      <c r="B202" s="4">
        <v>43913</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f t="shared" si="9"/>
        <v>41.25</v>
      </c>
      <c r="N202" t="str">
        <f t="shared" si="10"/>
        <v>Excelsa</v>
      </c>
      <c r="O202" t="str">
        <f t="shared" si="11"/>
        <v>Medium</v>
      </c>
      <c r="P202" t="str">
        <f>_xlfn.XLOOKUP(Table1[[#This Row],[Customer ID]],customers!$A$1:$A$1001,customers!$I$1:$I$1001,"",0)</f>
        <v>No</v>
      </c>
    </row>
    <row r="203" spans="1:16" x14ac:dyDescent="0.3">
      <c r="A203" s="2" t="s">
        <v>1621</v>
      </c>
      <c r="B203" s="4">
        <v>43914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f t="shared" si="9"/>
        <v>57.06</v>
      </c>
      <c r="N203" t="str">
        <f t="shared" si="10"/>
        <v>Liberica</v>
      </c>
      <c r="O203" t="str">
        <f t="shared" si="11"/>
        <v>Light</v>
      </c>
      <c r="P203" t="str">
        <f>_xlfn.XLOOKUP(Table1[[#This Row],[Customer ID]],customers!$A$1:$A$1001,customers!$I$1:$I$1001,"",0)</f>
        <v>No</v>
      </c>
    </row>
    <row r="204" spans="1:16" x14ac:dyDescent="0.3">
      <c r="A204" s="2" t="s">
        <v>1626</v>
      </c>
      <c r="B204" s="4">
        <v>43915</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43916</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43917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f t="shared" si="9"/>
        <v>82.5</v>
      </c>
      <c r="N206" t="str">
        <f t="shared" si="10"/>
        <v>Excelsa</v>
      </c>
      <c r="O206" t="str">
        <f t="shared" si="11"/>
        <v>Medium</v>
      </c>
      <c r="P206" t="str">
        <f>_xlfn.XLOOKUP(Table1[[#This Row],[Customer ID]],customers!$A$1:$A$1001,customers!$I$1:$I$1001,"",0)</f>
        <v>No</v>
      </c>
    </row>
    <row r="207" spans="1:16" x14ac:dyDescent="0.3">
      <c r="A207" s="2" t="s">
        <v>1643</v>
      </c>
      <c r="B207" s="4">
        <v>43918</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4">
        <v>43919</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f t="shared" si="9"/>
        <v>22.5</v>
      </c>
      <c r="N208" t="str">
        <f t="shared" si="10"/>
        <v>Arabica</v>
      </c>
      <c r="O208" t="str">
        <f t="shared" si="11"/>
        <v>Medium</v>
      </c>
      <c r="P208" t="str">
        <f>_xlfn.XLOOKUP(Table1[[#This Row],[Customer ID]],customers!$A$1:$A$1001,customers!$I$1:$I$1001,"",0)</f>
        <v>No</v>
      </c>
    </row>
    <row r="209" spans="1:16" x14ac:dyDescent="0.3">
      <c r="A209" s="2" t="s">
        <v>1653</v>
      </c>
      <c r="B209" s="4">
        <v>43920</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f t="shared" si="9"/>
        <v>40.5</v>
      </c>
      <c r="N209" t="str">
        <f t="shared" si="10"/>
        <v>Arabica</v>
      </c>
      <c r="O209" t="str">
        <f t="shared" si="11"/>
        <v>Medium</v>
      </c>
      <c r="P209" t="str">
        <f>_xlfn.XLOOKUP(Table1[[#This Row],[Customer ID]],customers!$A$1:$A$1001,customers!$I$1:$I$1001,"",0)</f>
        <v>Yes</v>
      </c>
    </row>
    <row r="210" spans="1:16" x14ac:dyDescent="0.3">
      <c r="A210" s="2" t="s">
        <v>1659</v>
      </c>
      <c r="B210" s="4">
        <v>43921</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f t="shared" si="9"/>
        <v>29.16</v>
      </c>
      <c r="N210" t="str">
        <f t="shared" si="10"/>
        <v>Excelsa</v>
      </c>
      <c r="O210" t="str">
        <f t="shared" si="11"/>
        <v>Dark</v>
      </c>
      <c r="P210" t="str">
        <f>_xlfn.XLOOKUP(Table1[[#This Row],[Customer ID]],customers!$A$1:$A$1001,customers!$I$1:$I$1001,"",0)</f>
        <v>Yes</v>
      </c>
    </row>
    <row r="211" spans="1:16" x14ac:dyDescent="0.3">
      <c r="A211" s="2" t="s">
        <v>1665</v>
      </c>
      <c r="B211" s="4">
        <v>43922</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f t="shared" si="9"/>
        <v>6.75</v>
      </c>
      <c r="N211" t="str">
        <f t="shared" si="10"/>
        <v>Arabica</v>
      </c>
      <c r="O211" t="str">
        <f t="shared" si="11"/>
        <v>Medium</v>
      </c>
      <c r="P211" t="str">
        <f>_xlfn.XLOOKUP(Table1[[#This Row],[Customer ID]],customers!$A$1:$A$1001,customers!$I$1:$I$1001,"",0)</f>
        <v>No</v>
      </c>
    </row>
    <row r="212" spans="1:16" x14ac:dyDescent="0.3">
      <c r="A212" s="2" t="s">
        <v>1671</v>
      </c>
      <c r="B212" s="4">
        <v>43923</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f t="shared" si="9"/>
        <v>51.8</v>
      </c>
      <c r="N212" t="str">
        <f t="shared" si="10"/>
        <v>Liberica</v>
      </c>
      <c r="O212" t="str">
        <f t="shared" si="11"/>
        <v>Dark</v>
      </c>
      <c r="P212" t="str">
        <f>_xlfn.XLOOKUP(Table1[[#This Row],[Customer ID]],customers!$A$1:$A$1001,customers!$I$1:$I$1001,"",0)</f>
        <v>Yes</v>
      </c>
    </row>
    <row r="213" spans="1:16" x14ac:dyDescent="0.3">
      <c r="A213" s="2" t="s">
        <v>1677</v>
      </c>
      <c r="B213" s="4">
        <v>43924</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f t="shared" si="9"/>
        <v>53.46</v>
      </c>
      <c r="N213" t="str">
        <f t="shared" si="10"/>
        <v>Excelsa</v>
      </c>
      <c r="O213" t="str">
        <f t="shared" si="11"/>
        <v>Light</v>
      </c>
      <c r="P213" t="str">
        <f>_xlfn.XLOOKUP(Table1[[#This Row],[Customer ID]],customers!$A$1:$A$1001,customers!$I$1:$I$1001,"",0)</f>
        <v>No</v>
      </c>
    </row>
    <row r="214" spans="1:16" x14ac:dyDescent="0.3">
      <c r="A214" s="2" t="s">
        <v>1682</v>
      </c>
      <c r="B214" s="4">
        <v>43925</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f t="shared" si="9"/>
        <v>14.58</v>
      </c>
      <c r="N214" t="str">
        <f t="shared" si="10"/>
        <v>Excelsa</v>
      </c>
      <c r="O214" t="str">
        <f t="shared" si="11"/>
        <v>Dark</v>
      </c>
      <c r="P214" t="str">
        <f>_xlfn.XLOOKUP(Table1[[#This Row],[Customer ID]],customers!$A$1:$A$1001,customers!$I$1:$I$1001,"",0)</f>
        <v>Yes</v>
      </c>
    </row>
    <row r="215" spans="1:16" x14ac:dyDescent="0.3">
      <c r="A215" s="2" t="s">
        <v>1688</v>
      </c>
      <c r="B215" s="4">
        <v>43926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f t="shared" si="9"/>
        <v>20.584999999999997</v>
      </c>
      <c r="N215" t="str">
        <f t="shared" si="10"/>
        <v>Robusta</v>
      </c>
      <c r="O215" t="str">
        <f t="shared" si="11"/>
        <v>Dark</v>
      </c>
      <c r="P215" t="str">
        <f>_xlfn.XLOOKUP(Table1[[#This Row],[Customer ID]],customers!$A$1:$A$1001,customers!$I$1:$I$1001,"",0)</f>
        <v>No</v>
      </c>
    </row>
    <row r="216" spans="1:16" x14ac:dyDescent="0.3">
      <c r="A216" s="2" t="s">
        <v>1694</v>
      </c>
      <c r="B216" s="4">
        <v>43927</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f t="shared" si="9"/>
        <v>31.7</v>
      </c>
      <c r="N216" t="str">
        <f t="shared" si="10"/>
        <v>Liberica</v>
      </c>
      <c r="O216" t="str">
        <f t="shared" si="11"/>
        <v>Light</v>
      </c>
      <c r="P216" t="str">
        <f>_xlfn.XLOOKUP(Table1[[#This Row],[Customer ID]],customers!$A$1:$A$1001,customers!$I$1:$I$1001,"",0)</f>
        <v>No</v>
      </c>
    </row>
    <row r="217" spans="1:16" x14ac:dyDescent="0.3">
      <c r="A217" s="2" t="s">
        <v>1701</v>
      </c>
      <c r="B217" s="4">
        <v>43928</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f t="shared" si="9"/>
        <v>23.31</v>
      </c>
      <c r="N217" t="str">
        <f t="shared" si="10"/>
        <v>Liberica</v>
      </c>
      <c r="O217" t="str">
        <f t="shared" si="11"/>
        <v>Dark</v>
      </c>
      <c r="P217" t="str">
        <f>_xlfn.XLOOKUP(Table1[[#This Row],[Customer ID]],customers!$A$1:$A$1001,customers!$I$1:$I$1001,"",0)</f>
        <v>No</v>
      </c>
    </row>
    <row r="218" spans="1:16" x14ac:dyDescent="0.3">
      <c r="A218" s="2" t="s">
        <v>1707</v>
      </c>
      <c r="B218" s="4">
        <v>43929</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f t="shared" si="9"/>
        <v>58.2</v>
      </c>
      <c r="N218" t="str">
        <f t="shared" si="10"/>
        <v>Liberica</v>
      </c>
      <c r="O218" t="str">
        <f t="shared" si="11"/>
        <v>Medium</v>
      </c>
      <c r="P218" t="str">
        <f>_xlfn.XLOOKUP(Table1[[#This Row],[Customer ID]],customers!$A$1:$A$1001,customers!$I$1:$I$1001,"",0)</f>
        <v>Yes</v>
      </c>
    </row>
    <row r="219" spans="1:16" x14ac:dyDescent="0.3">
      <c r="A219" s="2" t="s">
        <v>1713</v>
      </c>
      <c r="B219" s="4">
        <v>43930</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f t="shared" si="9"/>
        <v>35.64</v>
      </c>
      <c r="N219" t="str">
        <f t="shared" si="10"/>
        <v>Excelsa</v>
      </c>
      <c r="O219" t="str">
        <f t="shared" si="11"/>
        <v>Light</v>
      </c>
      <c r="P219" t="str">
        <f>_xlfn.XLOOKUP(Table1[[#This Row],[Customer ID]],customers!$A$1:$A$1001,customers!$I$1:$I$1001,"",0)</f>
        <v>No</v>
      </c>
    </row>
    <row r="220" spans="1:16" x14ac:dyDescent="0.3">
      <c r="A220" s="2" t="s">
        <v>1719</v>
      </c>
      <c r="B220" s="4">
        <v>43931</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f t="shared" si="9"/>
        <v>56.25</v>
      </c>
      <c r="N220" t="str">
        <f t="shared" si="10"/>
        <v>Arabica</v>
      </c>
      <c r="O220" t="str">
        <f t="shared" si="11"/>
        <v>Medium</v>
      </c>
      <c r="P220" t="str">
        <f>_xlfn.XLOOKUP(Table1[[#This Row],[Customer ID]],customers!$A$1:$A$1001,customers!$I$1:$I$1001,"",0)</f>
        <v>Yes</v>
      </c>
    </row>
    <row r="221" spans="1:16" x14ac:dyDescent="0.3">
      <c r="A221" s="2" t="s">
        <v>1725</v>
      </c>
      <c r="B221" s="4">
        <v>43932</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f t="shared" si="9"/>
        <v>10.754999999999999</v>
      </c>
      <c r="N221" t="str">
        <f t="shared" si="10"/>
        <v>Robusta</v>
      </c>
      <c r="O221" t="str">
        <f t="shared" si="11"/>
        <v>Light</v>
      </c>
      <c r="P221" t="str">
        <f>_xlfn.XLOOKUP(Table1[[#This Row],[Customer ID]],customers!$A$1:$A$1001,customers!$I$1:$I$1001,"",0)</f>
        <v>No</v>
      </c>
    </row>
    <row r="222" spans="1:16" x14ac:dyDescent="0.3">
      <c r="A222" s="2" t="s">
        <v>1725</v>
      </c>
      <c r="B222" s="4">
        <v>43933</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4">
        <v>43934</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4">
        <v>43935</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f t="shared" si="9"/>
        <v>23.31</v>
      </c>
      <c r="N224" t="str">
        <f t="shared" si="10"/>
        <v>Liberica</v>
      </c>
      <c r="O224" t="str">
        <f t="shared" si="11"/>
        <v>Dark</v>
      </c>
      <c r="P224" t="str">
        <f>_xlfn.XLOOKUP(Table1[[#This Row],[Customer ID]],customers!$A$1:$A$1001,customers!$I$1:$I$1001,"",0)</f>
        <v>No</v>
      </c>
    </row>
    <row r="225" spans="1:16" x14ac:dyDescent="0.3">
      <c r="A225" s="2" t="s">
        <v>1748</v>
      </c>
      <c r="B225" s="4">
        <v>43936</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f t="shared" si="9"/>
        <v>59.4</v>
      </c>
      <c r="N225" t="str">
        <f t="shared" si="10"/>
        <v>Excelsa</v>
      </c>
      <c r="O225" t="str">
        <f t="shared" si="11"/>
        <v>Light</v>
      </c>
      <c r="P225" t="str">
        <f>_xlfn.XLOOKUP(Table1[[#This Row],[Customer ID]],customers!$A$1:$A$1001,customers!$I$1:$I$1001,"",0)</f>
        <v>Yes</v>
      </c>
    </row>
    <row r="226" spans="1:16" x14ac:dyDescent="0.3">
      <c r="A226" s="2" t="s">
        <v>1753</v>
      </c>
      <c r="B226" s="4">
        <v>43937</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43938</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4">
        <v>43939</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4">
        <v>43940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f t="shared" si="9"/>
        <v>16.11</v>
      </c>
      <c r="N229" t="str">
        <f t="shared" si="10"/>
        <v>Robusta</v>
      </c>
      <c r="O229" t="str">
        <f t="shared" si="11"/>
        <v>Dark</v>
      </c>
      <c r="P229" t="str">
        <f>_xlfn.XLOOKUP(Table1[[#This Row],[Customer ID]],customers!$A$1:$A$1001,customers!$I$1:$I$1001,"",0)</f>
        <v>Yes</v>
      </c>
    </row>
    <row r="230" spans="1:16" x14ac:dyDescent="0.3">
      <c r="A230" s="2" t="s">
        <v>1777</v>
      </c>
      <c r="B230" s="4">
        <v>43941</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f t="shared" si="9"/>
        <v>17.924999999999997</v>
      </c>
      <c r="N230" t="str">
        <f t="shared" si="10"/>
        <v>Robusta</v>
      </c>
      <c r="O230" t="str">
        <f t="shared" si="11"/>
        <v>Light</v>
      </c>
      <c r="P230" t="str">
        <f>_xlfn.XLOOKUP(Table1[[#This Row],[Customer ID]],customers!$A$1:$A$1001,customers!$I$1:$I$1001,"",0)</f>
        <v>No</v>
      </c>
    </row>
    <row r="231" spans="1:16" x14ac:dyDescent="0.3">
      <c r="A231" s="2" t="s">
        <v>1783</v>
      </c>
      <c r="B231" s="4">
        <v>43942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f t="shared" si="9"/>
        <v>8.73</v>
      </c>
      <c r="N231" t="str">
        <f t="shared" si="10"/>
        <v>Liberica</v>
      </c>
      <c r="O231" t="str">
        <f t="shared" si="11"/>
        <v>Medium</v>
      </c>
      <c r="P231" t="str">
        <f>_xlfn.XLOOKUP(Table1[[#This Row],[Customer ID]],customers!$A$1:$A$1001,customers!$I$1:$I$1001,"",0)</f>
        <v>No</v>
      </c>
    </row>
    <row r="232" spans="1:16" x14ac:dyDescent="0.3">
      <c r="A232" s="2" t="s">
        <v>1789</v>
      </c>
      <c r="B232" s="4">
        <v>43943</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4">
        <v>43944</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f t="shared" si="9"/>
        <v>8.73</v>
      </c>
      <c r="N233" t="str">
        <f t="shared" si="10"/>
        <v>Liberica</v>
      </c>
      <c r="O233" t="str">
        <f t="shared" si="11"/>
        <v>Medium</v>
      </c>
      <c r="P233" t="str">
        <f>_xlfn.XLOOKUP(Table1[[#This Row],[Customer ID]],customers!$A$1:$A$1001,customers!$I$1:$I$1001,"",0)</f>
        <v>Yes</v>
      </c>
    </row>
    <row r="234" spans="1:16" x14ac:dyDescent="0.3">
      <c r="A234" s="2" t="s">
        <v>1800</v>
      </c>
      <c r="B234" s="4">
        <v>43945</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43946</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f t="shared" si="9"/>
        <v>20.625</v>
      </c>
      <c r="N235" t="str">
        <f t="shared" si="10"/>
        <v>Excelsa</v>
      </c>
      <c r="O235" t="str">
        <f t="shared" si="11"/>
        <v>Medium</v>
      </c>
      <c r="P235" t="str">
        <f>_xlfn.XLOOKUP(Table1[[#This Row],[Customer ID]],customers!$A$1:$A$1001,customers!$I$1:$I$1001,"",0)</f>
        <v>No</v>
      </c>
    </row>
    <row r="236" spans="1:16" x14ac:dyDescent="0.3">
      <c r="A236" s="2" t="s">
        <v>1812</v>
      </c>
      <c r="B236" s="4">
        <v>43947</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43948</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43949</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43950</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4">
        <v>43951</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4">
        <v>43952</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f t="shared" si="9"/>
        <v>59.4</v>
      </c>
      <c r="N241" t="str">
        <f t="shared" si="10"/>
        <v>Excelsa</v>
      </c>
      <c r="O241" t="str">
        <f t="shared" si="11"/>
        <v>Light</v>
      </c>
      <c r="P241" t="str">
        <f>_xlfn.XLOOKUP(Table1[[#This Row],[Customer ID]],customers!$A$1:$A$1001,customers!$I$1:$I$1001,"",0)</f>
        <v>No</v>
      </c>
    </row>
    <row r="242" spans="1:16" x14ac:dyDescent="0.3">
      <c r="A242" s="2" t="s">
        <v>1845</v>
      </c>
      <c r="B242" s="4">
        <v>43953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4">
        <v>43954</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4">
        <v>43955</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43956</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f t="shared" si="9"/>
        <v>29.16</v>
      </c>
      <c r="N245" t="str">
        <f t="shared" si="10"/>
        <v>Excelsa</v>
      </c>
      <c r="O245" t="str">
        <f t="shared" si="11"/>
        <v>Dark</v>
      </c>
      <c r="P245" t="str">
        <f>_xlfn.XLOOKUP(Table1[[#This Row],[Customer ID]],customers!$A$1:$A$1001,customers!$I$1:$I$1001,"",0)</f>
        <v>Yes</v>
      </c>
    </row>
    <row r="246" spans="1:16" x14ac:dyDescent="0.3">
      <c r="A246" s="2" t="s">
        <v>1866</v>
      </c>
      <c r="B246" s="4">
        <v>43957</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43958</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43959</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43960</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4">
        <v>43961</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f t="shared" si="9"/>
        <v>9.9499999999999993</v>
      </c>
      <c r="N250" t="str">
        <f t="shared" si="10"/>
        <v>Arabica</v>
      </c>
      <c r="O250" t="str">
        <f t="shared" si="11"/>
        <v>Dark</v>
      </c>
      <c r="P250" t="str">
        <f>_xlfn.XLOOKUP(Table1[[#This Row],[Customer ID]],customers!$A$1:$A$1001,customers!$I$1:$I$1001,"",0)</f>
        <v>Yes</v>
      </c>
    </row>
    <row r="251" spans="1:16" x14ac:dyDescent="0.3">
      <c r="A251" s="2" t="s">
        <v>1895</v>
      </c>
      <c r="B251" s="4">
        <v>43962</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f t="shared" si="9"/>
        <v>15.85</v>
      </c>
      <c r="N251" t="str">
        <f t="shared" si="10"/>
        <v>Liberica</v>
      </c>
      <c r="O251" t="str">
        <f t="shared" si="11"/>
        <v>Light</v>
      </c>
      <c r="P251" t="str">
        <f>_xlfn.XLOOKUP(Table1[[#This Row],[Customer ID]],customers!$A$1:$A$1001,customers!$I$1:$I$1001,"",0)</f>
        <v>Yes</v>
      </c>
    </row>
    <row r="252" spans="1:16" x14ac:dyDescent="0.3">
      <c r="A252" s="2" t="s">
        <v>1900</v>
      </c>
      <c r="B252" s="4">
        <v>43963</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4">
        <v>43964</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f t="shared" si="9"/>
        <v>68.75</v>
      </c>
      <c r="N253" t="str">
        <f t="shared" si="10"/>
        <v>Excelsa</v>
      </c>
      <c r="O253" t="str">
        <f t="shared" si="11"/>
        <v>Medium</v>
      </c>
      <c r="P253" t="str">
        <f>_xlfn.XLOOKUP(Table1[[#This Row],[Customer ID]],customers!$A$1:$A$1001,customers!$I$1:$I$1001,"",0)</f>
        <v>Yes</v>
      </c>
    </row>
    <row r="254" spans="1:16" x14ac:dyDescent="0.3">
      <c r="A254" s="2" t="s">
        <v>1912</v>
      </c>
      <c r="B254" s="4">
        <v>43965</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f t="shared" si="9"/>
        <v>29.849999999999998</v>
      </c>
      <c r="N254" t="str">
        <f t="shared" si="10"/>
        <v>Arabica</v>
      </c>
      <c r="O254" t="str">
        <f t="shared" si="11"/>
        <v>Dark</v>
      </c>
      <c r="P254" t="str">
        <f>_xlfn.XLOOKUP(Table1[[#This Row],[Customer ID]],customers!$A$1:$A$1001,customers!$I$1:$I$1001,"",0)</f>
        <v>No</v>
      </c>
    </row>
    <row r="255" spans="1:16" x14ac:dyDescent="0.3">
      <c r="A255" s="2" t="s">
        <v>1917</v>
      </c>
      <c r="B255" s="4">
        <v>43966</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f t="shared" si="9"/>
        <v>58.2</v>
      </c>
      <c r="N255" t="str">
        <f t="shared" si="10"/>
        <v>Liberica</v>
      </c>
      <c r="O255" t="str">
        <f t="shared" si="11"/>
        <v>Medium</v>
      </c>
      <c r="P255" t="str">
        <f>_xlfn.XLOOKUP(Table1[[#This Row],[Customer ID]],customers!$A$1:$A$1001,customers!$I$1:$I$1001,"",0)</f>
        <v>No</v>
      </c>
    </row>
    <row r="256" spans="1:16" x14ac:dyDescent="0.3">
      <c r="A256" s="2" t="s">
        <v>1923</v>
      </c>
      <c r="B256" s="4">
        <v>43967</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4">
        <v>43968</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4">
        <v>43969</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f t="shared" si="9"/>
        <v>17.46</v>
      </c>
      <c r="N258" t="str">
        <f t="shared" si="10"/>
        <v>Liberica</v>
      </c>
      <c r="O258" t="str">
        <f t="shared" si="11"/>
        <v>Medium</v>
      </c>
      <c r="P258" t="str">
        <f>_xlfn.XLOOKUP(Table1[[#This Row],[Customer ID]],customers!$A$1:$A$1001,customers!$I$1:$I$1001,"",0)</f>
        <v>Yes</v>
      </c>
    </row>
    <row r="259" spans="1:16" x14ac:dyDescent="0.3">
      <c r="A259" s="2" t="s">
        <v>1940</v>
      </c>
      <c r="B259" s="4">
        <v>43970</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f t="shared" ref="M259:M322" si="12">L259*E259</f>
        <v>27.945</v>
      </c>
      <c r="N259" t="str">
        <f t="shared" ref="N259:N322" si="13">IF(I259="Rob","Robusta",IF(I259="Exc","Excelsa",IF(I259="Ara","Arabica",IF(I259="Lib","Liberica"," "))))</f>
        <v>Excelsa</v>
      </c>
      <c r="O259" t="str">
        <f t="shared" ref="O259:O322" si="14">IF(J259="M","Medium", IF(J259="L","Light",IF(J259="D","Dark","")))</f>
        <v>Dark</v>
      </c>
      <c r="P259" t="str">
        <f>_xlfn.XLOOKUP(Table1[[#This Row],[Customer ID]],customers!$A$1:$A$1001,customers!$I$1:$I$1001,"",0)</f>
        <v>Yes</v>
      </c>
    </row>
    <row r="260" spans="1:16" x14ac:dyDescent="0.3">
      <c r="A260" s="2" t="s">
        <v>1946</v>
      </c>
      <c r="B260" s="4">
        <v>43971</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43972</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f t="shared" si="12"/>
        <v>5.97</v>
      </c>
      <c r="N261" t="str">
        <f t="shared" si="13"/>
        <v>Robusta</v>
      </c>
      <c r="O261" t="str">
        <f t="shared" si="14"/>
        <v>Medium</v>
      </c>
      <c r="P261" t="str">
        <f>_xlfn.XLOOKUP(Table1[[#This Row],[Customer ID]],customers!$A$1:$A$1001,customers!$I$1:$I$1001,"",0)</f>
        <v>No</v>
      </c>
    </row>
    <row r="262" spans="1:16" x14ac:dyDescent="0.3">
      <c r="A262" s="2" t="s">
        <v>1958</v>
      </c>
      <c r="B262" s="4">
        <v>43973</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4">
        <v>43974</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f t="shared" si="12"/>
        <v>59.75</v>
      </c>
      <c r="N263" t="str">
        <f t="shared" si="13"/>
        <v>Robusta</v>
      </c>
      <c r="O263" t="str">
        <f t="shared" si="14"/>
        <v>Light</v>
      </c>
      <c r="P263" t="str">
        <f>_xlfn.XLOOKUP(Table1[[#This Row],[Customer ID]],customers!$A$1:$A$1001,customers!$I$1:$I$1001,"",0)</f>
        <v>Yes</v>
      </c>
    </row>
    <row r="264" spans="1:16" x14ac:dyDescent="0.3">
      <c r="A264" s="2" t="s">
        <v>1969</v>
      </c>
      <c r="B264" s="4">
        <v>43975</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f t="shared" si="12"/>
        <v>41.25</v>
      </c>
      <c r="N264" t="str">
        <f t="shared" si="13"/>
        <v>Excelsa</v>
      </c>
      <c r="O264" t="str">
        <f t="shared" si="14"/>
        <v>Medium</v>
      </c>
      <c r="P264" t="str">
        <f>_xlfn.XLOOKUP(Table1[[#This Row],[Customer ID]],customers!$A$1:$A$1001,customers!$I$1:$I$1001,"",0)</f>
        <v>No</v>
      </c>
    </row>
    <row r="265" spans="1:16" x14ac:dyDescent="0.3">
      <c r="A265" s="2" t="s">
        <v>1975</v>
      </c>
      <c r="B265" s="4">
        <v>43976</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43977</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f t="shared" si="12"/>
        <v>59.75</v>
      </c>
      <c r="N266" t="str">
        <f t="shared" si="13"/>
        <v>Robusta</v>
      </c>
      <c r="O266" t="str">
        <f t="shared" si="14"/>
        <v>Light</v>
      </c>
      <c r="P266" t="str">
        <f>_xlfn.XLOOKUP(Table1[[#This Row],[Customer ID]],customers!$A$1:$A$1001,customers!$I$1:$I$1001,"",0)</f>
        <v>Yes</v>
      </c>
    </row>
    <row r="267" spans="1:16" x14ac:dyDescent="0.3">
      <c r="A267" s="2" t="s">
        <v>1986</v>
      </c>
      <c r="B267" s="4">
        <v>43978</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f t="shared" si="12"/>
        <v>5.97</v>
      </c>
      <c r="N267" t="str">
        <f t="shared" si="13"/>
        <v>Arabica</v>
      </c>
      <c r="O267" t="str">
        <f t="shared" si="14"/>
        <v>Dark</v>
      </c>
      <c r="P267" t="str">
        <f>_xlfn.XLOOKUP(Table1[[#This Row],[Customer ID]],customers!$A$1:$A$1001,customers!$I$1:$I$1001,"",0)</f>
        <v>Yes</v>
      </c>
    </row>
    <row r="268" spans="1:16" x14ac:dyDescent="0.3">
      <c r="A268" s="2" t="s">
        <v>1992</v>
      </c>
      <c r="B268" s="4">
        <v>43979</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f t="shared" si="12"/>
        <v>24.3</v>
      </c>
      <c r="N268" t="str">
        <f t="shared" si="13"/>
        <v>Excelsa</v>
      </c>
      <c r="O268" t="str">
        <f t="shared" si="14"/>
        <v>Dark</v>
      </c>
      <c r="P268" t="str">
        <f>_xlfn.XLOOKUP(Table1[[#This Row],[Customer ID]],customers!$A$1:$A$1001,customers!$I$1:$I$1001,"",0)</f>
        <v>No</v>
      </c>
    </row>
    <row r="269" spans="1:16" x14ac:dyDescent="0.3">
      <c r="A269" s="2" t="s">
        <v>1998</v>
      </c>
      <c r="B269" s="4">
        <v>43980</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f t="shared" si="12"/>
        <v>21.87</v>
      </c>
      <c r="N269" t="str">
        <f t="shared" si="13"/>
        <v>Excelsa</v>
      </c>
      <c r="O269" t="str">
        <f t="shared" si="14"/>
        <v>Dark</v>
      </c>
      <c r="P269" t="str">
        <f>_xlfn.XLOOKUP(Table1[[#This Row],[Customer ID]],customers!$A$1:$A$1001,customers!$I$1:$I$1001,"",0)</f>
        <v>Yes</v>
      </c>
    </row>
    <row r="270" spans="1:16" x14ac:dyDescent="0.3">
      <c r="A270" s="2" t="s">
        <v>2004</v>
      </c>
      <c r="B270" s="4">
        <v>43981</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4">
        <v>43982</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f t="shared" si="12"/>
        <v>5.97</v>
      </c>
      <c r="N271" t="str">
        <f t="shared" si="13"/>
        <v>Arabica</v>
      </c>
      <c r="O271" t="str">
        <f t="shared" si="14"/>
        <v>Dark</v>
      </c>
      <c r="P271" t="str">
        <f>_xlfn.XLOOKUP(Table1[[#This Row],[Customer ID]],customers!$A$1:$A$1001,customers!$I$1:$I$1001,"",0)</f>
        <v>No</v>
      </c>
    </row>
    <row r="272" spans="1:16" x14ac:dyDescent="0.3">
      <c r="A272" s="2" t="s">
        <v>2015</v>
      </c>
      <c r="B272" s="4">
        <v>43983</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f t="shared" si="12"/>
        <v>7.29</v>
      </c>
      <c r="N272" t="str">
        <f t="shared" si="13"/>
        <v>Excelsa</v>
      </c>
      <c r="O272" t="str">
        <f t="shared" si="14"/>
        <v>Dark</v>
      </c>
      <c r="P272" t="str">
        <f>_xlfn.XLOOKUP(Table1[[#This Row],[Customer ID]],customers!$A$1:$A$1001,customers!$I$1:$I$1001,"",0)</f>
        <v>Yes</v>
      </c>
    </row>
    <row r="273" spans="1:16" x14ac:dyDescent="0.3">
      <c r="A273" s="2" t="s">
        <v>2019</v>
      </c>
      <c r="B273" s="4">
        <v>43984</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f t="shared" si="12"/>
        <v>11.94</v>
      </c>
      <c r="N273" t="str">
        <f t="shared" si="13"/>
        <v>Arabica</v>
      </c>
      <c r="O273" t="str">
        <f t="shared" si="14"/>
        <v>Dark</v>
      </c>
      <c r="P273" t="str">
        <f>_xlfn.XLOOKUP(Table1[[#This Row],[Customer ID]],customers!$A$1:$A$1001,customers!$I$1:$I$1001,"",0)</f>
        <v>Yes</v>
      </c>
    </row>
    <row r="274" spans="1:16" x14ac:dyDescent="0.3">
      <c r="A274" s="2" t="s">
        <v>2025</v>
      </c>
      <c r="B274" s="4">
        <v>43985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4">
        <v>43986</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f t="shared" si="12"/>
        <v>7.77</v>
      </c>
      <c r="N275" t="str">
        <f t="shared" si="13"/>
        <v>Arabica</v>
      </c>
      <c r="O275" t="str">
        <f t="shared" si="14"/>
        <v>Light</v>
      </c>
      <c r="P275" t="str">
        <f>_xlfn.XLOOKUP(Table1[[#This Row],[Customer ID]],customers!$A$1:$A$1001,customers!$I$1:$I$1001,"",0)</f>
        <v>No</v>
      </c>
    </row>
    <row r="276" spans="1:16" x14ac:dyDescent="0.3">
      <c r="A276" s="2" t="s">
        <v>2038</v>
      </c>
      <c r="B276" s="4">
        <v>43987</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4">
        <v>43988</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43989</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4">
        <v>43990</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f t="shared" si="12"/>
        <v>89.1</v>
      </c>
      <c r="N279" t="str">
        <f t="shared" si="13"/>
        <v>Excelsa</v>
      </c>
      <c r="O279" t="str">
        <f t="shared" si="14"/>
        <v>Light</v>
      </c>
      <c r="P279" t="str">
        <f>_xlfn.XLOOKUP(Table1[[#This Row],[Customer ID]],customers!$A$1:$A$1001,customers!$I$1:$I$1001,"",0)</f>
        <v>No</v>
      </c>
    </row>
    <row r="280" spans="1:16" x14ac:dyDescent="0.3">
      <c r="A280" s="2" t="s">
        <v>2062</v>
      </c>
      <c r="B280" s="4">
        <v>43991</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f t="shared" si="12"/>
        <v>7.77</v>
      </c>
      <c r="N280" t="str">
        <f t="shared" si="13"/>
        <v>Arabica</v>
      </c>
      <c r="O280" t="str">
        <f t="shared" si="14"/>
        <v>Light</v>
      </c>
      <c r="P280" t="str">
        <f>_xlfn.XLOOKUP(Table1[[#This Row],[Customer ID]],customers!$A$1:$A$1001,customers!$I$1:$I$1001,"",0)</f>
        <v>Yes</v>
      </c>
    </row>
    <row r="281" spans="1:16" x14ac:dyDescent="0.3">
      <c r="A281" s="2" t="s">
        <v>2068</v>
      </c>
      <c r="B281" s="4">
        <v>43992</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43993</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f t="shared" si="12"/>
        <v>41.25</v>
      </c>
      <c r="N282" t="str">
        <f t="shared" si="13"/>
        <v>Excelsa</v>
      </c>
      <c r="O282" t="str">
        <f t="shared" si="14"/>
        <v>Medium</v>
      </c>
      <c r="P282" t="str">
        <f>_xlfn.XLOOKUP(Table1[[#This Row],[Customer ID]],customers!$A$1:$A$1001,customers!$I$1:$I$1001,"",0)</f>
        <v>Yes</v>
      </c>
    </row>
    <row r="283" spans="1:16" x14ac:dyDescent="0.3">
      <c r="A283" s="2" t="s">
        <v>2079</v>
      </c>
      <c r="B283" s="4">
        <v>43994</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f t="shared" si="12"/>
        <v>59.4</v>
      </c>
      <c r="N283" t="str">
        <f t="shared" si="13"/>
        <v>Excelsa</v>
      </c>
      <c r="O283" t="str">
        <f t="shared" si="14"/>
        <v>Light</v>
      </c>
      <c r="P283" t="str">
        <f>_xlfn.XLOOKUP(Table1[[#This Row],[Customer ID]],customers!$A$1:$A$1001,customers!$I$1:$I$1001,"",0)</f>
        <v>Yes</v>
      </c>
    </row>
    <row r="284" spans="1:16" x14ac:dyDescent="0.3">
      <c r="A284" s="2" t="s">
        <v>2085</v>
      </c>
      <c r="B284" s="4">
        <v>43995</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f t="shared" si="12"/>
        <v>7.77</v>
      </c>
      <c r="N284" t="str">
        <f t="shared" si="13"/>
        <v>Arabica</v>
      </c>
      <c r="O284" t="str">
        <f t="shared" si="14"/>
        <v>Light</v>
      </c>
      <c r="P284" t="str">
        <f>_xlfn.XLOOKUP(Table1[[#This Row],[Customer ID]],customers!$A$1:$A$1001,customers!$I$1:$I$1001,"",0)</f>
        <v>No</v>
      </c>
    </row>
    <row r="285" spans="1:16" x14ac:dyDescent="0.3">
      <c r="A285" s="2" t="s">
        <v>2091</v>
      </c>
      <c r="B285" s="4">
        <v>43996</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4">
        <v>43997</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43998</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43999</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f t="shared" si="12"/>
        <v>13.5</v>
      </c>
      <c r="N288" t="str">
        <f t="shared" si="13"/>
        <v>Arabica</v>
      </c>
      <c r="O288" t="str">
        <f t="shared" si="14"/>
        <v>Medium</v>
      </c>
      <c r="P288" t="str">
        <f>_xlfn.XLOOKUP(Table1[[#This Row],[Customer ID]],customers!$A$1:$A$1001,customers!$I$1:$I$1001,"",0)</f>
        <v>Yes</v>
      </c>
    </row>
    <row r="289" spans="1:16" x14ac:dyDescent="0.3">
      <c r="A289" s="2" t="s">
        <v>2112</v>
      </c>
      <c r="B289" s="4">
        <v>44000</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4">
        <v>44001</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f t="shared" si="12"/>
        <v>8.25</v>
      </c>
      <c r="N290" t="str">
        <f t="shared" si="13"/>
        <v>Excelsa</v>
      </c>
      <c r="O290" t="str">
        <f t="shared" si="14"/>
        <v>Medium</v>
      </c>
      <c r="P290" t="str">
        <f>_xlfn.XLOOKUP(Table1[[#This Row],[Customer ID]],customers!$A$1:$A$1001,customers!$I$1:$I$1001,"",0)</f>
        <v>Yes</v>
      </c>
    </row>
    <row r="291" spans="1:16" x14ac:dyDescent="0.3">
      <c r="A291" s="2" t="s">
        <v>2123</v>
      </c>
      <c r="B291" s="4">
        <v>44002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4">
        <v>44003</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f t="shared" si="12"/>
        <v>49.75</v>
      </c>
      <c r="N292" t="str">
        <f t="shared" si="13"/>
        <v>Arabica</v>
      </c>
      <c r="O292" t="str">
        <f t="shared" si="14"/>
        <v>Dark</v>
      </c>
      <c r="P292" t="str">
        <f>_xlfn.XLOOKUP(Table1[[#This Row],[Customer ID]],customers!$A$1:$A$1001,customers!$I$1:$I$1001,"",0)</f>
        <v>No</v>
      </c>
    </row>
    <row r="293" spans="1:16" x14ac:dyDescent="0.3">
      <c r="A293" s="2" t="s">
        <v>2133</v>
      </c>
      <c r="B293" s="4">
        <v>44004</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f t="shared" si="12"/>
        <v>16.5</v>
      </c>
      <c r="N293" t="str">
        <f t="shared" si="13"/>
        <v>Excelsa</v>
      </c>
      <c r="O293" t="str">
        <f t="shared" si="14"/>
        <v>Medium</v>
      </c>
      <c r="P293" t="str">
        <f>_xlfn.XLOOKUP(Table1[[#This Row],[Customer ID]],customers!$A$1:$A$1001,customers!$I$1:$I$1001,"",0)</f>
        <v>No</v>
      </c>
    </row>
    <row r="294" spans="1:16" x14ac:dyDescent="0.3">
      <c r="A294" s="2" t="s">
        <v>2137</v>
      </c>
      <c r="B294" s="4">
        <v>44005</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f t="shared" si="12"/>
        <v>17.91</v>
      </c>
      <c r="N294" t="str">
        <f t="shared" si="13"/>
        <v>Arabica</v>
      </c>
      <c r="O294" t="str">
        <f t="shared" si="14"/>
        <v>Dark</v>
      </c>
      <c r="P294" t="str">
        <f>_xlfn.XLOOKUP(Table1[[#This Row],[Customer ID]],customers!$A$1:$A$1001,customers!$I$1:$I$1001,"",0)</f>
        <v>No</v>
      </c>
    </row>
    <row r="295" spans="1:16" x14ac:dyDescent="0.3">
      <c r="A295" s="2" t="s">
        <v>2142</v>
      </c>
      <c r="B295" s="4">
        <v>44006</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4">
        <v>44007</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f t="shared" si="12"/>
        <v>44.55</v>
      </c>
      <c r="N296" t="str">
        <f t="shared" si="13"/>
        <v>Excelsa</v>
      </c>
      <c r="O296" t="str">
        <f t="shared" si="14"/>
        <v>Light</v>
      </c>
      <c r="P296" t="str">
        <f>_xlfn.XLOOKUP(Table1[[#This Row],[Customer ID]],customers!$A$1:$A$1001,customers!$I$1:$I$1001,"",0)</f>
        <v>No</v>
      </c>
    </row>
    <row r="297" spans="1:16" x14ac:dyDescent="0.3">
      <c r="A297" s="2" t="s">
        <v>2153</v>
      </c>
      <c r="B297" s="4">
        <v>44008</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f t="shared" si="12"/>
        <v>27.5</v>
      </c>
      <c r="N297" t="str">
        <f t="shared" si="13"/>
        <v>Excelsa</v>
      </c>
      <c r="O297" t="str">
        <f t="shared" si="14"/>
        <v>Medium</v>
      </c>
      <c r="P297" t="str">
        <f>_xlfn.XLOOKUP(Table1[[#This Row],[Customer ID]],customers!$A$1:$A$1001,customers!$I$1:$I$1001,"",0)</f>
        <v>No</v>
      </c>
    </row>
    <row r="298" spans="1:16" x14ac:dyDescent="0.3">
      <c r="A298" s="2" t="s">
        <v>2157</v>
      </c>
      <c r="B298" s="4">
        <v>44009</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f t="shared" si="12"/>
        <v>35.82</v>
      </c>
      <c r="N298" t="str">
        <f t="shared" si="13"/>
        <v>Robusta</v>
      </c>
      <c r="O298" t="str">
        <f t="shared" si="14"/>
        <v>Medium</v>
      </c>
      <c r="P298" t="str">
        <f>_xlfn.XLOOKUP(Table1[[#This Row],[Customer ID]],customers!$A$1:$A$1001,customers!$I$1:$I$1001,"",0)</f>
        <v>Yes</v>
      </c>
    </row>
    <row r="299" spans="1:16" x14ac:dyDescent="0.3">
      <c r="A299" s="2" t="s">
        <v>2163</v>
      </c>
      <c r="B299" s="4">
        <v>44010</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f t="shared" si="12"/>
        <v>16.11</v>
      </c>
      <c r="N299" t="str">
        <f t="shared" si="13"/>
        <v>Robusta</v>
      </c>
      <c r="O299" t="str">
        <f t="shared" si="14"/>
        <v>Dark</v>
      </c>
      <c r="P299" t="str">
        <f>_xlfn.XLOOKUP(Table1[[#This Row],[Customer ID]],customers!$A$1:$A$1001,customers!$I$1:$I$1001,"",0)</f>
        <v>Yes</v>
      </c>
    </row>
    <row r="300" spans="1:16" x14ac:dyDescent="0.3">
      <c r="A300" s="2" t="s">
        <v>2169</v>
      </c>
      <c r="B300" s="4">
        <v>44011</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f t="shared" si="12"/>
        <v>26.73</v>
      </c>
      <c r="N300" t="str">
        <f t="shared" si="13"/>
        <v>Excelsa</v>
      </c>
      <c r="O300" t="str">
        <f t="shared" si="14"/>
        <v>Light</v>
      </c>
      <c r="P300" t="str">
        <f>_xlfn.XLOOKUP(Table1[[#This Row],[Customer ID]],customers!$A$1:$A$1001,customers!$I$1:$I$1001,"",0)</f>
        <v>Yes</v>
      </c>
    </row>
    <row r="301" spans="1:16" x14ac:dyDescent="0.3">
      <c r="A301" s="2" t="s">
        <v>2175</v>
      </c>
      <c r="B301" s="4">
        <v>44012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44013</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4">
        <v>44014</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f t="shared" si="12"/>
        <v>15.54</v>
      </c>
      <c r="N303" t="str">
        <f t="shared" si="13"/>
        <v>Liberica</v>
      </c>
      <c r="O303" t="str">
        <f t="shared" si="14"/>
        <v>Dark</v>
      </c>
      <c r="P303" t="str">
        <f>_xlfn.XLOOKUP(Table1[[#This Row],[Customer ID]],customers!$A$1:$A$1001,customers!$I$1:$I$1001,"",0)</f>
        <v>Yes</v>
      </c>
    </row>
    <row r="304" spans="1:16" x14ac:dyDescent="0.3">
      <c r="A304" s="2" t="s">
        <v>2193</v>
      </c>
      <c r="B304" s="4">
        <v>44015</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f t="shared" si="12"/>
        <v>6.75</v>
      </c>
      <c r="N304" t="str">
        <f t="shared" si="13"/>
        <v>Arabica</v>
      </c>
      <c r="O304" t="str">
        <f t="shared" si="14"/>
        <v>Medium</v>
      </c>
      <c r="P304" t="str">
        <f>_xlfn.XLOOKUP(Table1[[#This Row],[Customer ID]],customers!$A$1:$A$1001,customers!$I$1:$I$1001,"",0)</f>
        <v>No</v>
      </c>
    </row>
    <row r="305" spans="1:16" x14ac:dyDescent="0.3">
      <c r="A305" s="2" t="s">
        <v>2199</v>
      </c>
      <c r="B305" s="4">
        <v>44016</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f t="shared" si="12"/>
        <v>111.78</v>
      </c>
      <c r="N305" t="str">
        <f t="shared" si="13"/>
        <v>Excelsa</v>
      </c>
      <c r="O305" t="str">
        <f t="shared" si="14"/>
        <v>Dark</v>
      </c>
      <c r="P305" t="str">
        <f>_xlfn.XLOOKUP(Table1[[#This Row],[Customer ID]],customers!$A$1:$A$1001,customers!$I$1:$I$1001,"",0)</f>
        <v>Yes</v>
      </c>
    </row>
    <row r="306" spans="1:16" x14ac:dyDescent="0.3">
      <c r="A306" s="2" t="s">
        <v>2204</v>
      </c>
      <c r="B306" s="4">
        <v>44017</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4">
        <v>44018</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44019</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4">
        <v>44020</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f t="shared" si="12"/>
        <v>33.75</v>
      </c>
      <c r="N309" t="str">
        <f t="shared" si="13"/>
        <v>Arabica</v>
      </c>
      <c r="O309" t="str">
        <f t="shared" si="14"/>
        <v>Medium</v>
      </c>
      <c r="P309" t="str">
        <f>_xlfn.XLOOKUP(Table1[[#This Row],[Customer ID]],customers!$A$1:$A$1001,customers!$I$1:$I$1001,"",0)</f>
        <v>Yes</v>
      </c>
    </row>
    <row r="310" spans="1:16" x14ac:dyDescent="0.3">
      <c r="A310" s="2" t="s">
        <v>2227</v>
      </c>
      <c r="B310" s="4">
        <v>44021</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f t="shared" si="12"/>
        <v>33.75</v>
      </c>
      <c r="N310" t="str">
        <f t="shared" si="13"/>
        <v>Arabica</v>
      </c>
      <c r="O310" t="str">
        <f t="shared" si="14"/>
        <v>Medium</v>
      </c>
      <c r="P310" t="str">
        <f>_xlfn.XLOOKUP(Table1[[#This Row],[Customer ID]],customers!$A$1:$A$1001,customers!$I$1:$I$1001,"",0)</f>
        <v>No</v>
      </c>
    </row>
    <row r="311" spans="1:16" x14ac:dyDescent="0.3">
      <c r="A311" s="2" t="s">
        <v>2232</v>
      </c>
      <c r="B311" s="4">
        <v>44022</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f t="shared" si="12"/>
        <v>26.19</v>
      </c>
      <c r="N311" t="str">
        <f t="shared" si="13"/>
        <v>Liberica</v>
      </c>
      <c r="O311" t="str">
        <f t="shared" si="14"/>
        <v>Medium</v>
      </c>
      <c r="P311" t="str">
        <f>_xlfn.XLOOKUP(Table1[[#This Row],[Customer ID]],customers!$A$1:$A$1001,customers!$I$1:$I$1001,"",0)</f>
        <v>Yes</v>
      </c>
    </row>
    <row r="312" spans="1:16" x14ac:dyDescent="0.3">
      <c r="A312" s="2" t="s">
        <v>2238</v>
      </c>
      <c r="B312" s="4">
        <v>44023</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f t="shared" si="12"/>
        <v>14.85</v>
      </c>
      <c r="N312" t="str">
        <f t="shared" si="13"/>
        <v>Excelsa</v>
      </c>
      <c r="O312" t="str">
        <f t="shared" si="14"/>
        <v>Light</v>
      </c>
      <c r="P312" t="str">
        <f>_xlfn.XLOOKUP(Table1[[#This Row],[Customer ID]],customers!$A$1:$A$1001,customers!$I$1:$I$1001,"",0)</f>
        <v>No</v>
      </c>
    </row>
    <row r="313" spans="1:16" x14ac:dyDescent="0.3">
      <c r="A313" s="2" t="s">
        <v>2244</v>
      </c>
      <c r="B313" s="4">
        <v>44024</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44025</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f t="shared" si="12"/>
        <v>5.97</v>
      </c>
      <c r="N314" t="str">
        <f t="shared" si="13"/>
        <v>Robusta</v>
      </c>
      <c r="O314" t="str">
        <f t="shared" si="14"/>
        <v>Medium</v>
      </c>
      <c r="P314" t="str">
        <f>_xlfn.XLOOKUP(Table1[[#This Row],[Customer ID]],customers!$A$1:$A$1001,customers!$I$1:$I$1001,"",0)</f>
        <v>Yes</v>
      </c>
    </row>
    <row r="315" spans="1:16" x14ac:dyDescent="0.3">
      <c r="A315" s="2" t="s">
        <v>2256</v>
      </c>
      <c r="B315" s="4">
        <v>44026</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4">
        <v>44027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f t="shared" si="12"/>
        <v>44.75</v>
      </c>
      <c r="N316" t="str">
        <f t="shared" si="13"/>
        <v>Robusta</v>
      </c>
      <c r="O316" t="str">
        <f t="shared" si="14"/>
        <v>Dark</v>
      </c>
      <c r="P316" t="str">
        <f>_xlfn.XLOOKUP(Table1[[#This Row],[Customer ID]],customers!$A$1:$A$1001,customers!$I$1:$I$1001,"",0)</f>
        <v>No</v>
      </c>
    </row>
    <row r="317" spans="1:16" x14ac:dyDescent="0.3">
      <c r="A317" s="2" t="s">
        <v>2267</v>
      </c>
      <c r="B317" s="4">
        <v>44028</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44029</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44030</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f t="shared" si="12"/>
        <v>21.87</v>
      </c>
      <c r="N319" t="str">
        <f t="shared" si="13"/>
        <v>Excelsa</v>
      </c>
      <c r="O319" t="str">
        <f t="shared" si="14"/>
        <v>Dark</v>
      </c>
      <c r="P319" t="str">
        <f>_xlfn.XLOOKUP(Table1[[#This Row],[Customer ID]],customers!$A$1:$A$1001,customers!$I$1:$I$1001,"",0)</f>
        <v>No</v>
      </c>
    </row>
    <row r="320" spans="1:16" x14ac:dyDescent="0.3">
      <c r="A320" s="2" t="s">
        <v>2285</v>
      </c>
      <c r="B320" s="4">
        <v>44031</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4">
        <v>44032</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f t="shared" si="12"/>
        <v>8.25</v>
      </c>
      <c r="N321" t="str">
        <f t="shared" si="13"/>
        <v>Excelsa</v>
      </c>
      <c r="O321" t="str">
        <f t="shared" si="14"/>
        <v>Medium</v>
      </c>
      <c r="P321" t="str">
        <f>_xlfn.XLOOKUP(Table1[[#This Row],[Customer ID]],customers!$A$1:$A$1001,customers!$I$1:$I$1001,"",0)</f>
        <v>Yes</v>
      </c>
    </row>
    <row r="322" spans="1:16" x14ac:dyDescent="0.3">
      <c r="A322" s="2" t="s">
        <v>2291</v>
      </c>
      <c r="B322" s="4">
        <v>44033</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4">
        <v>44034</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f t="shared" ref="M323:M386" si="15">L323*E323</f>
        <v>20.25</v>
      </c>
      <c r="N323" t="str">
        <f t="shared" ref="N323:N386" si="16">IF(I323="Rob","Robusta",IF(I323="Exc","Excelsa",IF(I323="Ara","Arabica",IF(I323="Lib","Liberica"," "))))</f>
        <v>Arabica</v>
      </c>
      <c r="O323" t="str">
        <f t="shared" ref="O323:O386" si="17">IF(J323="M","Medium", IF(J323="L","Light",IF(J323="D","Dark","")))</f>
        <v>Medium</v>
      </c>
      <c r="P323" t="str">
        <f>_xlfn.XLOOKUP(Table1[[#This Row],[Customer ID]],customers!$A$1:$A$1001,customers!$I$1:$I$1001,"",0)</f>
        <v>Yes</v>
      </c>
    </row>
    <row r="324" spans="1:16" x14ac:dyDescent="0.3">
      <c r="A324" s="2" t="s">
        <v>2307</v>
      </c>
      <c r="B324" s="4">
        <v>44035</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f t="shared" si="15"/>
        <v>23.31</v>
      </c>
      <c r="N324" t="str">
        <f t="shared" si="16"/>
        <v>Liberica</v>
      </c>
      <c r="O324" t="str">
        <f t="shared" si="17"/>
        <v>Dark</v>
      </c>
      <c r="P324" t="str">
        <f>_xlfn.XLOOKUP(Table1[[#This Row],[Customer ID]],customers!$A$1:$A$1001,customers!$I$1:$I$1001,"",0)</f>
        <v>No</v>
      </c>
    </row>
    <row r="325" spans="1:16" x14ac:dyDescent="0.3">
      <c r="A325" s="2" t="s">
        <v>2313</v>
      </c>
      <c r="B325" s="4">
        <v>44036</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44037</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f t="shared" si="15"/>
        <v>13.75</v>
      </c>
      <c r="N326" t="str">
        <f t="shared" si="16"/>
        <v>Excelsa</v>
      </c>
      <c r="O326" t="str">
        <f t="shared" si="17"/>
        <v>Medium</v>
      </c>
      <c r="P326" t="str">
        <f>_xlfn.XLOOKUP(Table1[[#This Row],[Customer ID]],customers!$A$1:$A$1001,customers!$I$1:$I$1001,"",0)</f>
        <v>No</v>
      </c>
    </row>
    <row r="327" spans="1:16" x14ac:dyDescent="0.3">
      <c r="A327" s="2" t="s">
        <v>2324</v>
      </c>
      <c r="B327" s="4">
        <v>44038</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4">
        <v>44039</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f t="shared" si="15"/>
        <v>44.75</v>
      </c>
      <c r="N328" t="str">
        <f t="shared" si="16"/>
        <v>Robusta</v>
      </c>
      <c r="O328" t="str">
        <f t="shared" si="17"/>
        <v>Dark</v>
      </c>
      <c r="P328" t="str">
        <f>_xlfn.XLOOKUP(Table1[[#This Row],[Customer ID]],customers!$A$1:$A$1001,customers!$I$1:$I$1001,"",0)</f>
        <v>No</v>
      </c>
    </row>
    <row r="329" spans="1:16" x14ac:dyDescent="0.3">
      <c r="A329" s="2" t="s">
        <v>2335</v>
      </c>
      <c r="B329" s="4">
        <v>44040</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f t="shared" si="15"/>
        <v>44.75</v>
      </c>
      <c r="N329" t="str">
        <f t="shared" si="16"/>
        <v>Robusta</v>
      </c>
      <c r="O329" t="str">
        <f t="shared" si="17"/>
        <v>Dark</v>
      </c>
      <c r="P329" t="str">
        <f>_xlfn.XLOOKUP(Table1[[#This Row],[Customer ID]],customers!$A$1:$A$1001,customers!$I$1:$I$1001,"",0)</f>
        <v>Yes</v>
      </c>
    </row>
    <row r="330" spans="1:16" x14ac:dyDescent="0.3">
      <c r="A330" s="2" t="s">
        <v>2341</v>
      </c>
      <c r="B330" s="4">
        <v>44041</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f t="shared" si="15"/>
        <v>38.04</v>
      </c>
      <c r="N330" t="str">
        <f t="shared" si="16"/>
        <v>Liberica</v>
      </c>
      <c r="O330" t="str">
        <f t="shared" si="17"/>
        <v>Light</v>
      </c>
      <c r="P330" t="str">
        <f>_xlfn.XLOOKUP(Table1[[#This Row],[Customer ID]],customers!$A$1:$A$1001,customers!$I$1:$I$1001,"",0)</f>
        <v>Yes</v>
      </c>
    </row>
    <row r="331" spans="1:16" x14ac:dyDescent="0.3">
      <c r="A331" s="2" t="s">
        <v>2346</v>
      </c>
      <c r="B331" s="4">
        <v>44042</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4">
        <v>44043</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f t="shared" si="15"/>
        <v>16.11</v>
      </c>
      <c r="N332" t="str">
        <f t="shared" si="16"/>
        <v>Robusta</v>
      </c>
      <c r="O332" t="str">
        <f t="shared" si="17"/>
        <v>Dark</v>
      </c>
      <c r="P332" t="str">
        <f>_xlfn.XLOOKUP(Table1[[#This Row],[Customer ID]],customers!$A$1:$A$1001,customers!$I$1:$I$1001,"",0)</f>
        <v>No</v>
      </c>
    </row>
    <row r="333" spans="1:16" x14ac:dyDescent="0.3">
      <c r="A333" s="2" t="s">
        <v>2357</v>
      </c>
      <c r="B333" s="4">
        <v>44044</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4">
        <v>44045</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f t="shared" si="15"/>
        <v>17.91</v>
      </c>
      <c r="N334" t="str">
        <f t="shared" si="16"/>
        <v>Arabica</v>
      </c>
      <c r="O334" t="str">
        <f t="shared" si="17"/>
        <v>Dark</v>
      </c>
      <c r="P334" t="str">
        <f>_xlfn.XLOOKUP(Table1[[#This Row],[Customer ID]],customers!$A$1:$A$1001,customers!$I$1:$I$1001,"",0)</f>
        <v>Yes</v>
      </c>
    </row>
    <row r="335" spans="1:16" x14ac:dyDescent="0.3">
      <c r="A335" s="2" t="s">
        <v>2369</v>
      </c>
      <c r="B335" s="4">
        <v>44046</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f t="shared" si="15"/>
        <v>23.88</v>
      </c>
      <c r="N335" t="str">
        <f t="shared" si="16"/>
        <v>Robusta</v>
      </c>
      <c r="O335" t="str">
        <f t="shared" si="17"/>
        <v>Medium</v>
      </c>
      <c r="P335" t="str">
        <f>_xlfn.XLOOKUP(Table1[[#This Row],[Customer ID]],customers!$A$1:$A$1001,customers!$I$1:$I$1001,"",0)</f>
        <v>Yes</v>
      </c>
    </row>
    <row r="336" spans="1:16" x14ac:dyDescent="0.3">
      <c r="A336" s="2" t="s">
        <v>2375</v>
      </c>
      <c r="B336" s="4">
        <v>44047</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f t="shared" si="15"/>
        <v>59.75</v>
      </c>
      <c r="N336" t="str">
        <f t="shared" si="16"/>
        <v>Robusta</v>
      </c>
      <c r="O336" t="str">
        <f t="shared" si="17"/>
        <v>Light</v>
      </c>
      <c r="P336" t="str">
        <f>_xlfn.XLOOKUP(Table1[[#This Row],[Customer ID]],customers!$A$1:$A$1001,customers!$I$1:$I$1001,"",0)</f>
        <v>No</v>
      </c>
    </row>
    <row r="337" spans="1:16" x14ac:dyDescent="0.3">
      <c r="A337" s="2" t="s">
        <v>2379</v>
      </c>
      <c r="B337" s="4">
        <v>44048</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f t="shared" si="15"/>
        <v>28.53</v>
      </c>
      <c r="N337" t="str">
        <f t="shared" si="16"/>
        <v>Liberica</v>
      </c>
      <c r="O337" t="str">
        <f t="shared" si="17"/>
        <v>Light</v>
      </c>
      <c r="P337" t="str">
        <f>_xlfn.XLOOKUP(Table1[[#This Row],[Customer ID]],customers!$A$1:$A$1001,customers!$I$1:$I$1001,"",0)</f>
        <v>Yes</v>
      </c>
    </row>
    <row r="338" spans="1:16" x14ac:dyDescent="0.3">
      <c r="A338" s="2" t="s">
        <v>2385</v>
      </c>
      <c r="B338" s="4">
        <v>44049</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f t="shared" si="15"/>
        <v>45</v>
      </c>
      <c r="N338" t="str">
        <f t="shared" si="16"/>
        <v>Arabica</v>
      </c>
      <c r="O338" t="str">
        <f t="shared" si="17"/>
        <v>Medium</v>
      </c>
      <c r="P338" t="str">
        <f>_xlfn.XLOOKUP(Table1[[#This Row],[Customer ID]],customers!$A$1:$A$1001,customers!$I$1:$I$1001,"",0)</f>
        <v>No</v>
      </c>
    </row>
    <row r="339" spans="1:16" x14ac:dyDescent="0.3">
      <c r="A339" s="2" t="s">
        <v>2391</v>
      </c>
      <c r="B339" s="4">
        <v>44050</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f t="shared" si="15"/>
        <v>55.89</v>
      </c>
      <c r="N339" t="str">
        <f t="shared" si="16"/>
        <v>Excelsa</v>
      </c>
      <c r="O339" t="str">
        <f t="shared" si="17"/>
        <v>Dark</v>
      </c>
      <c r="P339" t="str">
        <f>_xlfn.XLOOKUP(Table1[[#This Row],[Customer ID]],customers!$A$1:$A$1001,customers!$I$1:$I$1001,"",0)</f>
        <v>No</v>
      </c>
    </row>
    <row r="340" spans="1:16" x14ac:dyDescent="0.3">
      <c r="A340" s="2" t="s">
        <v>2396</v>
      </c>
      <c r="B340" s="4">
        <v>44051</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f t="shared" si="15"/>
        <v>59.4</v>
      </c>
      <c r="N340" t="str">
        <f t="shared" si="16"/>
        <v>Excelsa</v>
      </c>
      <c r="O340" t="str">
        <f t="shared" si="17"/>
        <v>Light</v>
      </c>
      <c r="P340" t="str">
        <f>_xlfn.XLOOKUP(Table1[[#This Row],[Customer ID]],customers!$A$1:$A$1001,customers!$I$1:$I$1001,"",0)</f>
        <v>No</v>
      </c>
    </row>
    <row r="341" spans="1:16" x14ac:dyDescent="0.3">
      <c r="A341" s="2" t="s">
        <v>2402</v>
      </c>
      <c r="B341" s="4">
        <v>44052</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f t="shared" si="15"/>
        <v>7.29</v>
      </c>
      <c r="N341" t="str">
        <f t="shared" si="16"/>
        <v>Excelsa</v>
      </c>
      <c r="O341" t="str">
        <f t="shared" si="17"/>
        <v>Dark</v>
      </c>
      <c r="P341" t="str">
        <f>_xlfn.XLOOKUP(Table1[[#This Row],[Customer ID]],customers!$A$1:$A$1001,customers!$I$1:$I$1001,"",0)</f>
        <v>Yes</v>
      </c>
    </row>
    <row r="342" spans="1:16" x14ac:dyDescent="0.3">
      <c r="A342" s="2" t="s">
        <v>2408</v>
      </c>
      <c r="B342" s="4">
        <v>44053</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f t="shared" si="15"/>
        <v>7.29</v>
      </c>
      <c r="N342" t="str">
        <f t="shared" si="16"/>
        <v>Excelsa</v>
      </c>
      <c r="O342" t="str">
        <f t="shared" si="17"/>
        <v>Dark</v>
      </c>
      <c r="P342" t="str">
        <f>_xlfn.XLOOKUP(Table1[[#This Row],[Customer ID]],customers!$A$1:$A$1001,customers!$I$1:$I$1001,"",0)</f>
        <v>Yes</v>
      </c>
    </row>
    <row r="343" spans="1:16" x14ac:dyDescent="0.3">
      <c r="A343" s="2" t="s">
        <v>2414</v>
      </c>
      <c r="B343" s="4">
        <v>44054</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f t="shared" si="15"/>
        <v>17.82</v>
      </c>
      <c r="N343" t="str">
        <f t="shared" si="16"/>
        <v>Excelsa</v>
      </c>
      <c r="O343" t="str">
        <f t="shared" si="17"/>
        <v>Light</v>
      </c>
      <c r="P343" t="str">
        <f>_xlfn.XLOOKUP(Table1[[#This Row],[Customer ID]],customers!$A$1:$A$1001,customers!$I$1:$I$1001,"",0)</f>
        <v>No</v>
      </c>
    </row>
    <row r="344" spans="1:16" x14ac:dyDescent="0.3">
      <c r="A344" s="2" t="s">
        <v>2414</v>
      </c>
      <c r="B344" s="4">
        <v>44055</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44056</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f t="shared" si="15"/>
        <v>32.22</v>
      </c>
      <c r="N345" t="str">
        <f t="shared" si="16"/>
        <v>Robusta</v>
      </c>
      <c r="O345" t="str">
        <f t="shared" si="17"/>
        <v>Dark</v>
      </c>
      <c r="P345" t="str">
        <f>_xlfn.XLOOKUP(Table1[[#This Row],[Customer ID]],customers!$A$1:$A$1001,customers!$I$1:$I$1001,"",0)</f>
        <v>No</v>
      </c>
    </row>
    <row r="346" spans="1:16" x14ac:dyDescent="0.3">
      <c r="A346" s="2" t="s">
        <v>2429</v>
      </c>
      <c r="B346" s="4">
        <v>44057</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4">
        <v>44058</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f t="shared" si="15"/>
        <v>59.75</v>
      </c>
      <c r="N347" t="str">
        <f t="shared" si="16"/>
        <v>Robusta</v>
      </c>
      <c r="O347" t="str">
        <f t="shared" si="17"/>
        <v>Light</v>
      </c>
      <c r="P347" t="str">
        <f>_xlfn.XLOOKUP(Table1[[#This Row],[Customer ID]],customers!$A$1:$A$1001,customers!$I$1:$I$1001,"",0)</f>
        <v>No</v>
      </c>
    </row>
    <row r="348" spans="1:16" x14ac:dyDescent="0.3">
      <c r="A348" s="2" t="s">
        <v>2440</v>
      </c>
      <c r="B348" s="4">
        <v>44059</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f t="shared" si="15"/>
        <v>23.31</v>
      </c>
      <c r="N348" t="str">
        <f t="shared" si="16"/>
        <v>Arabica</v>
      </c>
      <c r="O348" t="str">
        <f t="shared" si="17"/>
        <v>Light</v>
      </c>
      <c r="P348" t="str">
        <f>_xlfn.XLOOKUP(Table1[[#This Row],[Customer ID]],customers!$A$1:$A$1001,customers!$I$1:$I$1001,"",0)</f>
        <v>Yes</v>
      </c>
    </row>
    <row r="349" spans="1:16" x14ac:dyDescent="0.3">
      <c r="A349" s="2" t="s">
        <v>2446</v>
      </c>
      <c r="B349" s="4">
        <v>44060</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44061</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44062</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4">
        <v>44063</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f t="shared" si="15"/>
        <v>23.88</v>
      </c>
      <c r="N352" t="str">
        <f t="shared" si="16"/>
        <v>Arabica</v>
      </c>
      <c r="O352" t="str">
        <f t="shared" si="17"/>
        <v>Dark</v>
      </c>
      <c r="P352" t="str">
        <f>_xlfn.XLOOKUP(Table1[[#This Row],[Customer ID]],customers!$A$1:$A$1001,customers!$I$1:$I$1001,"",0)</f>
        <v>No</v>
      </c>
    </row>
    <row r="353" spans="1:16" x14ac:dyDescent="0.3">
      <c r="A353" s="2" t="s">
        <v>2470</v>
      </c>
      <c r="B353" s="4">
        <v>44064</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f t="shared" si="15"/>
        <v>22.5</v>
      </c>
      <c r="N353" t="str">
        <f t="shared" si="16"/>
        <v>Arabica</v>
      </c>
      <c r="O353" t="str">
        <f t="shared" si="17"/>
        <v>Medium</v>
      </c>
      <c r="P353" t="str">
        <f>_xlfn.XLOOKUP(Table1[[#This Row],[Customer ID]],customers!$A$1:$A$1001,customers!$I$1:$I$1001,"",0)</f>
        <v>No</v>
      </c>
    </row>
    <row r="354" spans="1:16" x14ac:dyDescent="0.3">
      <c r="A354" s="2" t="s">
        <v>2476</v>
      </c>
      <c r="B354" s="4">
        <v>44065</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44066</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f t="shared" si="15"/>
        <v>27</v>
      </c>
      <c r="N355" t="str">
        <f t="shared" si="16"/>
        <v>Arabica</v>
      </c>
      <c r="O355" t="str">
        <f t="shared" si="17"/>
        <v>Medium</v>
      </c>
      <c r="P355" t="str">
        <f>_xlfn.XLOOKUP(Table1[[#This Row],[Customer ID]],customers!$A$1:$A$1001,customers!$I$1:$I$1001,"",0)</f>
        <v>Yes</v>
      </c>
    </row>
    <row r="356" spans="1:16" x14ac:dyDescent="0.3">
      <c r="A356" s="2" t="s">
        <v>2487</v>
      </c>
      <c r="B356" s="4">
        <v>44067</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4">
        <v>44068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4">
        <v>44069</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f t="shared" si="15"/>
        <v>51.8</v>
      </c>
      <c r="N358" t="str">
        <f t="shared" si="16"/>
        <v>Liberica</v>
      </c>
      <c r="O358" t="str">
        <f t="shared" si="17"/>
        <v>Dark</v>
      </c>
      <c r="P358" t="str">
        <f>_xlfn.XLOOKUP(Table1[[#This Row],[Customer ID]],customers!$A$1:$A$1001,customers!$I$1:$I$1001,"",0)</f>
        <v>Yes</v>
      </c>
    </row>
    <row r="359" spans="1:16" x14ac:dyDescent="0.3">
      <c r="A359" s="2" t="s">
        <v>2504</v>
      </c>
      <c r="B359" s="4">
        <v>44070</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4">
        <v>44071</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4">
        <v>44072</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4">
        <v>44073</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f t="shared" si="15"/>
        <v>41.169999999999995</v>
      </c>
      <c r="N362" t="str">
        <f t="shared" si="16"/>
        <v>Robusta</v>
      </c>
      <c r="O362" t="str">
        <f t="shared" si="17"/>
        <v>Dark</v>
      </c>
      <c r="P362" t="str">
        <f>_xlfn.XLOOKUP(Table1[[#This Row],[Customer ID]],customers!$A$1:$A$1001,customers!$I$1:$I$1001,"",0)</f>
        <v>No</v>
      </c>
    </row>
    <row r="363" spans="1:16" x14ac:dyDescent="0.3">
      <c r="A363" s="2" t="s">
        <v>2521</v>
      </c>
      <c r="B363" s="4">
        <v>44074</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f t="shared" si="15"/>
        <v>5.97</v>
      </c>
      <c r="N363" t="str">
        <f t="shared" si="16"/>
        <v>Robusta</v>
      </c>
      <c r="O363" t="str">
        <f t="shared" si="17"/>
        <v>Medium</v>
      </c>
      <c r="P363" t="str">
        <f>_xlfn.XLOOKUP(Table1[[#This Row],[Customer ID]],customers!$A$1:$A$1001,customers!$I$1:$I$1001,"",0)</f>
        <v>No</v>
      </c>
    </row>
    <row r="364" spans="1:16" x14ac:dyDescent="0.3">
      <c r="A364" s="2" t="s">
        <v>2532</v>
      </c>
      <c r="B364" s="4">
        <v>44075</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f t="shared" si="15"/>
        <v>74.25</v>
      </c>
      <c r="N364" t="str">
        <f t="shared" si="16"/>
        <v>Excelsa</v>
      </c>
      <c r="O364" t="str">
        <f t="shared" si="17"/>
        <v>Light</v>
      </c>
      <c r="P364" t="str">
        <f>_xlfn.XLOOKUP(Table1[[#This Row],[Customer ID]],customers!$A$1:$A$1001,customers!$I$1:$I$1001,"",0)</f>
        <v>Yes</v>
      </c>
    </row>
    <row r="365" spans="1:16" x14ac:dyDescent="0.3">
      <c r="A365" s="2" t="s">
        <v>2538</v>
      </c>
      <c r="B365" s="4">
        <v>44076</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44077</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44078</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f t="shared" si="15"/>
        <v>7.77</v>
      </c>
      <c r="N367" t="str">
        <f t="shared" si="16"/>
        <v>Liberica</v>
      </c>
      <c r="O367" t="str">
        <f t="shared" si="17"/>
        <v>Dark</v>
      </c>
      <c r="P367" t="str">
        <f>_xlfn.XLOOKUP(Table1[[#This Row],[Customer ID]],customers!$A$1:$A$1001,customers!$I$1:$I$1001,"",0)</f>
        <v>No</v>
      </c>
    </row>
    <row r="368" spans="1:16" x14ac:dyDescent="0.3">
      <c r="A368" s="2" t="s">
        <v>2554</v>
      </c>
      <c r="B368" s="4">
        <v>44079</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f t="shared" si="15"/>
        <v>43.74</v>
      </c>
      <c r="N368" t="str">
        <f t="shared" si="16"/>
        <v>Excelsa</v>
      </c>
      <c r="O368" t="str">
        <f t="shared" si="17"/>
        <v>Dark</v>
      </c>
      <c r="P368" t="str">
        <f>_xlfn.XLOOKUP(Table1[[#This Row],[Customer ID]],customers!$A$1:$A$1001,customers!$I$1:$I$1001,"",0)</f>
        <v>No</v>
      </c>
    </row>
    <row r="369" spans="1:16" x14ac:dyDescent="0.3">
      <c r="A369" s="2" t="s">
        <v>2559</v>
      </c>
      <c r="B369" s="4">
        <v>44080</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f t="shared" si="15"/>
        <v>8.73</v>
      </c>
      <c r="N369" t="str">
        <f t="shared" si="16"/>
        <v>Liberica</v>
      </c>
      <c r="O369" t="str">
        <f t="shared" si="17"/>
        <v>Medium</v>
      </c>
      <c r="P369" t="str">
        <f>_xlfn.XLOOKUP(Table1[[#This Row],[Customer ID]],customers!$A$1:$A$1001,customers!$I$1:$I$1001,"",0)</f>
        <v>Yes</v>
      </c>
    </row>
    <row r="370" spans="1:16" x14ac:dyDescent="0.3">
      <c r="A370" s="2" t="s">
        <v>2563</v>
      </c>
      <c r="B370" s="4">
        <v>44081</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44082</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f t="shared" si="15"/>
        <v>8.91</v>
      </c>
      <c r="N371" t="str">
        <f t="shared" si="16"/>
        <v>Excelsa</v>
      </c>
      <c r="O371" t="str">
        <f t="shared" si="17"/>
        <v>Light</v>
      </c>
      <c r="P371" t="str">
        <f>_xlfn.XLOOKUP(Table1[[#This Row],[Customer ID]],customers!$A$1:$A$1001,customers!$I$1:$I$1001,"",0)</f>
        <v>Yes</v>
      </c>
    </row>
    <row r="372" spans="1:16" x14ac:dyDescent="0.3">
      <c r="A372" s="2" t="s">
        <v>2573</v>
      </c>
      <c r="B372" s="4">
        <v>44083</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f t="shared" si="15"/>
        <v>24.3</v>
      </c>
      <c r="N372" t="str">
        <f t="shared" si="16"/>
        <v>Excelsa</v>
      </c>
      <c r="O372" t="str">
        <f t="shared" si="17"/>
        <v>Dark</v>
      </c>
      <c r="P372" t="str">
        <f>_xlfn.XLOOKUP(Table1[[#This Row],[Customer ID]],customers!$A$1:$A$1001,customers!$I$1:$I$1001,"",0)</f>
        <v>Yes</v>
      </c>
    </row>
    <row r="373" spans="1:16" x14ac:dyDescent="0.3">
      <c r="A373" s="2" t="s">
        <v>2579</v>
      </c>
      <c r="B373" s="4">
        <v>44084</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f t="shared" si="15"/>
        <v>46.62</v>
      </c>
      <c r="N373" t="str">
        <f t="shared" si="16"/>
        <v>Arabica</v>
      </c>
      <c r="O373" t="str">
        <f t="shared" si="17"/>
        <v>Light</v>
      </c>
      <c r="P373" t="str">
        <f>_xlfn.XLOOKUP(Table1[[#This Row],[Customer ID]],customers!$A$1:$A$1001,customers!$I$1:$I$1001,"",0)</f>
        <v>Yes</v>
      </c>
    </row>
    <row r="374" spans="1:16" x14ac:dyDescent="0.3">
      <c r="A374" s="2" t="s">
        <v>2585</v>
      </c>
      <c r="B374" s="4">
        <v>44085</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4">
        <v>44086</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f t="shared" si="15"/>
        <v>17.91</v>
      </c>
      <c r="N375" t="str">
        <f t="shared" si="16"/>
        <v>Arabica</v>
      </c>
      <c r="O375" t="str">
        <f t="shared" si="17"/>
        <v>Dark</v>
      </c>
      <c r="P375" t="str">
        <f>_xlfn.XLOOKUP(Table1[[#This Row],[Customer ID]],customers!$A$1:$A$1001,customers!$I$1:$I$1001,"",0)</f>
        <v>Yes</v>
      </c>
    </row>
    <row r="376" spans="1:16" x14ac:dyDescent="0.3">
      <c r="A376" s="2" t="s">
        <v>2597</v>
      </c>
      <c r="B376" s="4">
        <v>44087</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f t="shared" si="15"/>
        <v>38.04</v>
      </c>
      <c r="N376" t="str">
        <f t="shared" si="16"/>
        <v>Liberica</v>
      </c>
      <c r="O376" t="str">
        <f t="shared" si="17"/>
        <v>Light</v>
      </c>
      <c r="P376" t="str">
        <f>_xlfn.XLOOKUP(Table1[[#This Row],[Customer ID]],customers!$A$1:$A$1001,customers!$I$1:$I$1001,"",0)</f>
        <v>Yes</v>
      </c>
    </row>
    <row r="377" spans="1:16" x14ac:dyDescent="0.3">
      <c r="A377" s="2" t="s">
        <v>2603</v>
      </c>
      <c r="B377" s="4">
        <v>44088</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f t="shared" si="15"/>
        <v>6.75</v>
      </c>
      <c r="N377" t="str">
        <f t="shared" si="16"/>
        <v>Arabica</v>
      </c>
      <c r="O377" t="str">
        <f t="shared" si="17"/>
        <v>Medium</v>
      </c>
      <c r="P377" t="str">
        <f>_xlfn.XLOOKUP(Table1[[#This Row],[Customer ID]],customers!$A$1:$A$1001,customers!$I$1:$I$1001,"",0)</f>
        <v>Yes</v>
      </c>
    </row>
    <row r="378" spans="1:16" x14ac:dyDescent="0.3">
      <c r="A378" s="2" t="s">
        <v>2609</v>
      </c>
      <c r="B378" s="4">
        <v>44089</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f t="shared" si="15"/>
        <v>5.97</v>
      </c>
      <c r="N378" t="str">
        <f t="shared" si="16"/>
        <v>Robusta</v>
      </c>
      <c r="O378" t="str">
        <f t="shared" si="17"/>
        <v>Medium</v>
      </c>
      <c r="P378" t="str">
        <f>_xlfn.XLOOKUP(Table1[[#This Row],[Customer ID]],customers!$A$1:$A$1001,customers!$I$1:$I$1001,"",0)</f>
        <v>Yes</v>
      </c>
    </row>
    <row r="379" spans="1:16" x14ac:dyDescent="0.3">
      <c r="A379" s="2" t="s">
        <v>2615</v>
      </c>
      <c r="B379" s="4">
        <v>44090</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f t="shared" si="15"/>
        <v>8.0549999999999997</v>
      </c>
      <c r="N379" t="str">
        <f t="shared" si="16"/>
        <v>Robusta</v>
      </c>
      <c r="O379" t="str">
        <f t="shared" si="17"/>
        <v>Dark</v>
      </c>
      <c r="P379" t="str">
        <f>_xlfn.XLOOKUP(Table1[[#This Row],[Customer ID]],customers!$A$1:$A$1001,customers!$I$1:$I$1001,"",0)</f>
        <v>No</v>
      </c>
    </row>
    <row r="380" spans="1:16" x14ac:dyDescent="0.3">
      <c r="A380" s="2" t="s">
        <v>2621</v>
      </c>
      <c r="B380" s="4">
        <v>44091</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f t="shared" si="15"/>
        <v>23.31</v>
      </c>
      <c r="N380" t="str">
        <f t="shared" si="16"/>
        <v>Arabica</v>
      </c>
      <c r="O380" t="str">
        <f t="shared" si="17"/>
        <v>Light</v>
      </c>
      <c r="P380" t="str">
        <f>_xlfn.XLOOKUP(Table1[[#This Row],[Customer ID]],customers!$A$1:$A$1001,customers!$I$1:$I$1001,"",0)</f>
        <v>Yes</v>
      </c>
    </row>
    <row r="381" spans="1:16" x14ac:dyDescent="0.3">
      <c r="A381" s="2" t="s">
        <v>2627</v>
      </c>
      <c r="B381" s="4">
        <v>44092</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4">
        <v>44093</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f t="shared" si="15"/>
        <v>23.31</v>
      </c>
      <c r="N382" t="str">
        <f t="shared" si="16"/>
        <v>Liberica</v>
      </c>
      <c r="O382" t="str">
        <f t="shared" si="17"/>
        <v>Dark</v>
      </c>
      <c r="P382" t="str">
        <f>_xlfn.XLOOKUP(Table1[[#This Row],[Customer ID]],customers!$A$1:$A$1001,customers!$I$1:$I$1001,"",0)</f>
        <v>No</v>
      </c>
    </row>
    <row r="383" spans="1:16" x14ac:dyDescent="0.3">
      <c r="A383" s="2" t="s">
        <v>2638</v>
      </c>
      <c r="B383" s="4">
        <v>44094</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4">
        <v>44095</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f t="shared" si="15"/>
        <v>21.87</v>
      </c>
      <c r="N384" t="str">
        <f t="shared" si="16"/>
        <v>Excelsa</v>
      </c>
      <c r="O384" t="str">
        <f t="shared" si="17"/>
        <v>Dark</v>
      </c>
      <c r="P384" t="str">
        <f>_xlfn.XLOOKUP(Table1[[#This Row],[Customer ID]],customers!$A$1:$A$1001,customers!$I$1:$I$1001,"",0)</f>
        <v>No</v>
      </c>
    </row>
    <row r="385" spans="1:16" x14ac:dyDescent="0.3">
      <c r="A385" s="2" t="s">
        <v>2650</v>
      </c>
      <c r="B385" s="4">
        <v>44096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f t="shared" si="15"/>
        <v>53.46</v>
      </c>
      <c r="N385" t="str">
        <f t="shared" si="16"/>
        <v>Excelsa</v>
      </c>
      <c r="O385" t="str">
        <f t="shared" si="17"/>
        <v>Light</v>
      </c>
      <c r="P385" t="str">
        <f>_xlfn.XLOOKUP(Table1[[#This Row],[Customer ID]],customers!$A$1:$A$1001,customers!$I$1:$I$1001,"",0)</f>
        <v>Yes</v>
      </c>
    </row>
    <row r="386" spans="1:16" x14ac:dyDescent="0.3">
      <c r="A386" s="2" t="s">
        <v>2655</v>
      </c>
      <c r="B386" s="4">
        <v>44097</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4">
        <v>44098</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f t="shared" ref="M387:M450" si="18">L387*E387</f>
        <v>43.650000000000006</v>
      </c>
      <c r="N387" t="str">
        <f t="shared" ref="N387:N450" si="19">IF(I387="Rob","Robusta",IF(I387="Exc","Excelsa",IF(I387="Ara","Arabica",IF(I387="Lib","Liberica"," "))))</f>
        <v>Liberica</v>
      </c>
      <c r="O387" t="str">
        <f t="shared" ref="O387:O450" si="20">IF(J387="M","Medium", IF(J387="L","Light",IF(J387="D","Dark","")))</f>
        <v>Medium</v>
      </c>
      <c r="P387" t="str">
        <f>_xlfn.XLOOKUP(Table1[[#This Row],[Customer ID]],customers!$A$1:$A$1001,customers!$I$1:$I$1001,"",0)</f>
        <v>Yes</v>
      </c>
    </row>
    <row r="388" spans="1:16" x14ac:dyDescent="0.3">
      <c r="A388" s="2" t="s">
        <v>2666</v>
      </c>
      <c r="B388" s="4">
        <v>44099</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f t="shared" si="18"/>
        <v>17.91</v>
      </c>
      <c r="N388" t="str">
        <f t="shared" si="19"/>
        <v>Arabica</v>
      </c>
      <c r="O388" t="str">
        <f t="shared" si="20"/>
        <v>Dark</v>
      </c>
      <c r="P388" t="str">
        <f>_xlfn.XLOOKUP(Table1[[#This Row],[Customer ID]],customers!$A$1:$A$1001,customers!$I$1:$I$1001,"",0)</f>
        <v>Yes</v>
      </c>
    </row>
    <row r="389" spans="1:16" x14ac:dyDescent="0.3">
      <c r="A389" s="2" t="s">
        <v>2671</v>
      </c>
      <c r="B389" s="4">
        <v>44100</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f t="shared" si="18"/>
        <v>74.25</v>
      </c>
      <c r="N389" t="str">
        <f t="shared" si="19"/>
        <v>Excelsa</v>
      </c>
      <c r="O389" t="str">
        <f t="shared" si="20"/>
        <v>Light</v>
      </c>
      <c r="P389" t="str">
        <f>_xlfn.XLOOKUP(Table1[[#This Row],[Customer ID]],customers!$A$1:$A$1001,customers!$I$1:$I$1001,"",0)</f>
        <v>Yes</v>
      </c>
    </row>
    <row r="390" spans="1:16" x14ac:dyDescent="0.3">
      <c r="A390" s="2" t="s">
        <v>2677</v>
      </c>
      <c r="B390" s="4">
        <v>44101</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44102</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f t="shared" si="18"/>
        <v>23.31</v>
      </c>
      <c r="N391" t="str">
        <f t="shared" si="19"/>
        <v>Liberica</v>
      </c>
      <c r="O391" t="str">
        <f t="shared" si="20"/>
        <v>Dark</v>
      </c>
      <c r="P391" t="str">
        <f>_xlfn.XLOOKUP(Table1[[#This Row],[Customer ID]],customers!$A$1:$A$1001,customers!$I$1:$I$1001,"",0)</f>
        <v>Yes</v>
      </c>
    </row>
    <row r="392" spans="1:16" x14ac:dyDescent="0.3">
      <c r="A392" s="2" t="s">
        <v>2689</v>
      </c>
      <c r="B392" s="4">
        <v>44103</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f t="shared" si="18"/>
        <v>14.58</v>
      </c>
      <c r="N392" t="str">
        <f t="shared" si="19"/>
        <v>Excelsa</v>
      </c>
      <c r="O392" t="str">
        <f t="shared" si="20"/>
        <v>Dark</v>
      </c>
      <c r="P392" t="str">
        <f>_xlfn.XLOOKUP(Table1[[#This Row],[Customer ID]],customers!$A$1:$A$1001,customers!$I$1:$I$1001,"",0)</f>
        <v>Yes</v>
      </c>
    </row>
    <row r="393" spans="1:16" x14ac:dyDescent="0.3">
      <c r="A393" s="2" t="s">
        <v>2694</v>
      </c>
      <c r="B393" s="4">
        <v>44104</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f t="shared" si="18"/>
        <v>13.5</v>
      </c>
      <c r="N393" t="str">
        <f t="shared" si="19"/>
        <v>Arabica</v>
      </c>
      <c r="O393" t="str">
        <f t="shared" si="20"/>
        <v>Medium</v>
      </c>
      <c r="P393" t="str">
        <f>_xlfn.XLOOKUP(Table1[[#This Row],[Customer ID]],customers!$A$1:$A$1001,customers!$I$1:$I$1001,"",0)</f>
        <v>No</v>
      </c>
    </row>
    <row r="394" spans="1:16" x14ac:dyDescent="0.3">
      <c r="A394" s="2" t="s">
        <v>2699</v>
      </c>
      <c r="B394" s="4">
        <v>44105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f t="shared" si="18"/>
        <v>89.1</v>
      </c>
      <c r="N394" t="str">
        <f t="shared" si="19"/>
        <v>Excelsa</v>
      </c>
      <c r="O394" t="str">
        <f t="shared" si="20"/>
        <v>Light</v>
      </c>
      <c r="P394" t="str">
        <f>_xlfn.XLOOKUP(Table1[[#This Row],[Customer ID]],customers!$A$1:$A$1001,customers!$I$1:$I$1001,"",0)</f>
        <v>No</v>
      </c>
    </row>
    <row r="395" spans="1:16" x14ac:dyDescent="0.3">
      <c r="A395" s="2" t="s">
        <v>2699</v>
      </c>
      <c r="B395" s="4">
        <v>44106</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4">
        <v>44107</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4">
        <v>44108</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f t="shared" si="18"/>
        <v>46.62</v>
      </c>
      <c r="N397" t="str">
        <f t="shared" si="19"/>
        <v>Liberica</v>
      </c>
      <c r="O397" t="str">
        <f t="shared" si="20"/>
        <v>Dark</v>
      </c>
      <c r="P397" t="str">
        <f>_xlfn.XLOOKUP(Table1[[#This Row],[Customer ID]],customers!$A$1:$A$1001,customers!$I$1:$I$1001,"",0)</f>
        <v>Yes</v>
      </c>
    </row>
    <row r="398" spans="1:16" x14ac:dyDescent="0.3">
      <c r="A398" s="2" t="s">
        <v>2721</v>
      </c>
      <c r="B398" s="4">
        <v>44109</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4">
        <v>44110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f t="shared" si="18"/>
        <v>31.08</v>
      </c>
      <c r="N399" t="str">
        <f t="shared" si="19"/>
        <v>Liberica</v>
      </c>
      <c r="O399" t="str">
        <f t="shared" si="20"/>
        <v>Dark</v>
      </c>
      <c r="P399" t="str">
        <f>_xlfn.XLOOKUP(Table1[[#This Row],[Customer ID]],customers!$A$1:$A$1001,customers!$I$1:$I$1001,"",0)</f>
        <v>Yes</v>
      </c>
    </row>
    <row r="400" spans="1:16" x14ac:dyDescent="0.3">
      <c r="A400" s="2" t="s">
        <v>2733</v>
      </c>
      <c r="B400" s="4">
        <v>44111</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f t="shared" si="18"/>
        <v>17.91</v>
      </c>
      <c r="N400" t="str">
        <f t="shared" si="19"/>
        <v>Arabica</v>
      </c>
      <c r="O400" t="str">
        <f t="shared" si="20"/>
        <v>Dark</v>
      </c>
      <c r="P400" t="str">
        <f>_xlfn.XLOOKUP(Table1[[#This Row],[Customer ID]],customers!$A$1:$A$1001,customers!$I$1:$I$1001,"",0)</f>
        <v>Yes</v>
      </c>
    </row>
    <row r="401" spans="1:16" x14ac:dyDescent="0.3">
      <c r="A401" s="2" t="s">
        <v>2739</v>
      </c>
      <c r="B401" s="4">
        <v>44112</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44113</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f t="shared" si="18"/>
        <v>63.4</v>
      </c>
      <c r="N402" t="str">
        <f t="shared" si="19"/>
        <v>Liberica</v>
      </c>
      <c r="O402" t="str">
        <f t="shared" si="20"/>
        <v>Light</v>
      </c>
      <c r="P402" t="str">
        <f>_xlfn.XLOOKUP(Table1[[#This Row],[Customer ID]],customers!$A$1:$A$1001,customers!$I$1:$I$1001,"",0)</f>
        <v>No</v>
      </c>
    </row>
    <row r="403" spans="1:16" x14ac:dyDescent="0.3">
      <c r="A403" s="2" t="s">
        <v>2751</v>
      </c>
      <c r="B403" s="4">
        <v>44114</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f t="shared" si="18"/>
        <v>8.73</v>
      </c>
      <c r="N403" t="str">
        <f t="shared" si="19"/>
        <v>Liberica</v>
      </c>
      <c r="O403" t="str">
        <f t="shared" si="20"/>
        <v>Medium</v>
      </c>
      <c r="P403" t="str">
        <f>_xlfn.XLOOKUP(Table1[[#This Row],[Customer ID]],customers!$A$1:$A$1001,customers!$I$1:$I$1001,"",0)</f>
        <v>Yes</v>
      </c>
    </row>
    <row r="404" spans="1:16" x14ac:dyDescent="0.3">
      <c r="A404" s="2" t="s">
        <v>2757</v>
      </c>
      <c r="B404" s="4">
        <v>44115</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4">
        <v>44116</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f t="shared" si="18"/>
        <v>9.51</v>
      </c>
      <c r="N405" t="str">
        <f t="shared" si="19"/>
        <v>Liberica</v>
      </c>
      <c r="O405" t="str">
        <f t="shared" si="20"/>
        <v>Light</v>
      </c>
      <c r="P405" t="str">
        <f>_xlfn.XLOOKUP(Table1[[#This Row],[Customer ID]],customers!$A$1:$A$1001,customers!$I$1:$I$1001,"",0)</f>
        <v>No</v>
      </c>
    </row>
    <row r="406" spans="1:16" x14ac:dyDescent="0.3">
      <c r="A406" s="2" t="s">
        <v>2769</v>
      </c>
      <c r="B406" s="4">
        <v>44117</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4">
        <v>44118</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f t="shared" si="18"/>
        <v>24.75</v>
      </c>
      <c r="N407" t="str">
        <f t="shared" si="19"/>
        <v>Excelsa</v>
      </c>
      <c r="O407" t="str">
        <f t="shared" si="20"/>
        <v>Medium</v>
      </c>
      <c r="P407" t="str">
        <f>_xlfn.XLOOKUP(Table1[[#This Row],[Customer ID]],customers!$A$1:$A$1001,customers!$I$1:$I$1001,"",0)</f>
        <v>Yes</v>
      </c>
    </row>
    <row r="408" spans="1:16" x14ac:dyDescent="0.3">
      <c r="A408" s="2" t="s">
        <v>2781</v>
      </c>
      <c r="B408" s="4">
        <v>44119</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f t="shared" si="18"/>
        <v>68.75</v>
      </c>
      <c r="N408" t="str">
        <f t="shared" si="19"/>
        <v>Excelsa</v>
      </c>
      <c r="O408" t="str">
        <f t="shared" si="20"/>
        <v>Medium</v>
      </c>
      <c r="P408" t="str">
        <f>_xlfn.XLOOKUP(Table1[[#This Row],[Customer ID]],customers!$A$1:$A$1001,customers!$I$1:$I$1001,"",0)</f>
        <v>Yes</v>
      </c>
    </row>
    <row r="409" spans="1:16" x14ac:dyDescent="0.3">
      <c r="A409" s="2" t="s">
        <v>2787</v>
      </c>
      <c r="B409" s="4">
        <v>44120</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f t="shared" si="18"/>
        <v>49.5</v>
      </c>
      <c r="N409" t="str">
        <f t="shared" si="19"/>
        <v>Excelsa</v>
      </c>
      <c r="O409" t="str">
        <f t="shared" si="20"/>
        <v>Medium</v>
      </c>
      <c r="P409" t="str">
        <f>_xlfn.XLOOKUP(Table1[[#This Row],[Customer ID]],customers!$A$1:$A$1001,customers!$I$1:$I$1001,"",0)</f>
        <v>No</v>
      </c>
    </row>
    <row r="410" spans="1:16" x14ac:dyDescent="0.3">
      <c r="A410" s="2" t="s">
        <v>2792</v>
      </c>
      <c r="B410" s="4">
        <v>44121</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4">
        <v>44122</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f t="shared" si="18"/>
        <v>47.55</v>
      </c>
      <c r="N411" t="str">
        <f t="shared" si="19"/>
        <v>Liberica</v>
      </c>
      <c r="O411" t="str">
        <f t="shared" si="20"/>
        <v>Light</v>
      </c>
      <c r="P411" t="str">
        <f>_xlfn.XLOOKUP(Table1[[#This Row],[Customer ID]],customers!$A$1:$A$1001,customers!$I$1:$I$1001,"",0)</f>
        <v>Yes</v>
      </c>
    </row>
    <row r="412" spans="1:16" x14ac:dyDescent="0.3">
      <c r="A412" s="2" t="s">
        <v>2803</v>
      </c>
      <c r="B412" s="4">
        <v>44123</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f t="shared" si="18"/>
        <v>15.54</v>
      </c>
      <c r="N412" t="str">
        <f t="shared" si="19"/>
        <v>Arabica</v>
      </c>
      <c r="O412" t="str">
        <f t="shared" si="20"/>
        <v>Light</v>
      </c>
      <c r="P412" t="str">
        <f>_xlfn.XLOOKUP(Table1[[#This Row],[Customer ID]],customers!$A$1:$A$1001,customers!$I$1:$I$1001,"",0)</f>
        <v>No</v>
      </c>
    </row>
    <row r="413" spans="1:16" x14ac:dyDescent="0.3">
      <c r="A413" s="2" t="s">
        <v>2808</v>
      </c>
      <c r="B413" s="4">
        <v>44124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44125</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f t="shared" si="18"/>
        <v>56.25</v>
      </c>
      <c r="N414" t="str">
        <f t="shared" si="19"/>
        <v>Arabica</v>
      </c>
      <c r="O414" t="str">
        <f t="shared" si="20"/>
        <v>Medium</v>
      </c>
      <c r="P414" t="str">
        <f>_xlfn.XLOOKUP(Table1[[#This Row],[Customer ID]],customers!$A$1:$A$1001,customers!$I$1:$I$1001,"",0)</f>
        <v>Yes</v>
      </c>
    </row>
    <row r="415" spans="1:16" x14ac:dyDescent="0.3">
      <c r="A415" s="2" t="s">
        <v>2818</v>
      </c>
      <c r="B415" s="4">
        <v>44126</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44127</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4">
        <v>44128</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4">
        <v>44129</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f t="shared" si="18"/>
        <v>23.31</v>
      </c>
      <c r="N418" t="str">
        <f t="shared" si="19"/>
        <v>Arabica</v>
      </c>
      <c r="O418" t="str">
        <f t="shared" si="20"/>
        <v>Light</v>
      </c>
      <c r="P418" t="str">
        <f>_xlfn.XLOOKUP(Table1[[#This Row],[Customer ID]],customers!$A$1:$A$1001,customers!$I$1:$I$1001,"",0)</f>
        <v>Yes</v>
      </c>
    </row>
    <row r="419" spans="1:16" x14ac:dyDescent="0.3">
      <c r="A419" s="2" t="s">
        <v>2839</v>
      </c>
      <c r="B419" s="4">
        <v>44130</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4">
        <v>44131</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4">
        <v>44132</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f t="shared" si="18"/>
        <v>8.73</v>
      </c>
      <c r="N421" t="str">
        <f t="shared" si="19"/>
        <v>Liberica</v>
      </c>
      <c r="O421" t="str">
        <f t="shared" si="20"/>
        <v>Medium</v>
      </c>
      <c r="P421" t="str">
        <f>_xlfn.XLOOKUP(Table1[[#This Row],[Customer ID]],customers!$A$1:$A$1001,customers!$I$1:$I$1001,"",0)</f>
        <v>Yes</v>
      </c>
    </row>
    <row r="422" spans="1:16" x14ac:dyDescent="0.3">
      <c r="A422" s="2" t="s">
        <v>2855</v>
      </c>
      <c r="B422" s="4">
        <v>44133</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f t="shared" si="18"/>
        <v>31.08</v>
      </c>
      <c r="N422" t="str">
        <f t="shared" si="19"/>
        <v>Liberica</v>
      </c>
      <c r="O422" t="str">
        <f t="shared" si="20"/>
        <v>Dark</v>
      </c>
      <c r="P422" t="str">
        <f>_xlfn.XLOOKUP(Table1[[#This Row],[Customer ID]],customers!$A$1:$A$1001,customers!$I$1:$I$1001,"",0)</f>
        <v>No</v>
      </c>
    </row>
    <row r="423" spans="1:16" x14ac:dyDescent="0.3">
      <c r="A423" s="2" t="s">
        <v>2855</v>
      </c>
      <c r="B423" s="4">
        <v>44134</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f t="shared" si="18"/>
        <v>137.31</v>
      </c>
      <c r="N423" t="str">
        <f t="shared" si="19"/>
        <v>Arabica</v>
      </c>
      <c r="O423" t="str">
        <f t="shared" si="20"/>
        <v>Dark</v>
      </c>
      <c r="P423" t="str">
        <f>_xlfn.XLOOKUP(Table1[[#This Row],[Customer ID]],customers!$A$1:$A$1001,customers!$I$1:$I$1001,"",0)</f>
        <v>No</v>
      </c>
    </row>
    <row r="424" spans="1:16" x14ac:dyDescent="0.3">
      <c r="A424" s="2" t="s">
        <v>2866</v>
      </c>
      <c r="B424" s="4">
        <v>44135</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f t="shared" si="18"/>
        <v>29.849999999999998</v>
      </c>
      <c r="N424" t="str">
        <f t="shared" si="19"/>
        <v>Arabica</v>
      </c>
      <c r="O424" t="str">
        <f t="shared" si="20"/>
        <v>Dark</v>
      </c>
      <c r="P424" t="str">
        <f>_xlfn.XLOOKUP(Table1[[#This Row],[Customer ID]],customers!$A$1:$A$1001,customers!$I$1:$I$1001,"",0)</f>
        <v>No</v>
      </c>
    </row>
    <row r="425" spans="1:16" x14ac:dyDescent="0.3">
      <c r="A425" s="2" t="s">
        <v>2871</v>
      </c>
      <c r="B425" s="4">
        <v>44136</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f t="shared" si="18"/>
        <v>17.91</v>
      </c>
      <c r="N425" t="str">
        <f t="shared" si="19"/>
        <v>Robusta</v>
      </c>
      <c r="O425" t="str">
        <f t="shared" si="20"/>
        <v>Medium</v>
      </c>
      <c r="P425" t="str">
        <f>_xlfn.XLOOKUP(Table1[[#This Row],[Customer ID]],customers!$A$1:$A$1001,customers!$I$1:$I$1001,"",0)</f>
        <v>No</v>
      </c>
    </row>
    <row r="426" spans="1:16" x14ac:dyDescent="0.3">
      <c r="A426" s="2" t="s">
        <v>2876</v>
      </c>
      <c r="B426" s="4">
        <v>44137</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f t="shared" si="18"/>
        <v>26.73</v>
      </c>
      <c r="N426" t="str">
        <f t="shared" si="19"/>
        <v>Excelsa</v>
      </c>
      <c r="O426" t="str">
        <f t="shared" si="20"/>
        <v>Light</v>
      </c>
      <c r="P426" t="str">
        <f>_xlfn.XLOOKUP(Table1[[#This Row],[Customer ID]],customers!$A$1:$A$1001,customers!$I$1:$I$1001,"",0)</f>
        <v>Yes</v>
      </c>
    </row>
    <row r="427" spans="1:16" x14ac:dyDescent="0.3">
      <c r="A427" s="2" t="s">
        <v>2882</v>
      </c>
      <c r="B427" s="4">
        <v>44138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4">
        <v>44139</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4">
        <v>44140</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4">
        <v>44141</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f t="shared" si="18"/>
        <v>59.75</v>
      </c>
      <c r="N430" t="str">
        <f t="shared" si="19"/>
        <v>Robusta</v>
      </c>
      <c r="O430" t="str">
        <f t="shared" si="20"/>
        <v>Light</v>
      </c>
      <c r="P430" t="str">
        <f>_xlfn.XLOOKUP(Table1[[#This Row],[Customer ID]],customers!$A$1:$A$1001,customers!$I$1:$I$1001,"",0)</f>
        <v>No</v>
      </c>
    </row>
    <row r="431" spans="1:16" x14ac:dyDescent="0.3">
      <c r="A431" s="2" t="s">
        <v>2905</v>
      </c>
      <c r="B431" s="4">
        <v>44142</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4">
        <v>44143</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4">
        <v>44144</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44145</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f t="shared" si="18"/>
        <v>22.5</v>
      </c>
      <c r="N434" t="str">
        <f t="shared" si="19"/>
        <v>Arabica</v>
      </c>
      <c r="O434" t="str">
        <f t="shared" si="20"/>
        <v>Medium</v>
      </c>
      <c r="P434" t="str">
        <f>_xlfn.XLOOKUP(Table1[[#This Row],[Customer ID]],customers!$A$1:$A$1001,customers!$I$1:$I$1001,"",0)</f>
        <v>No</v>
      </c>
    </row>
    <row r="435" spans="1:16" x14ac:dyDescent="0.3">
      <c r="A435" s="2" t="s">
        <v>2928</v>
      </c>
      <c r="B435" s="4">
        <v>44146</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44147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f t="shared" si="18"/>
        <v>67.5</v>
      </c>
      <c r="N436" t="str">
        <f t="shared" si="19"/>
        <v>Arabica</v>
      </c>
      <c r="O436" t="str">
        <f t="shared" si="20"/>
        <v>Medium</v>
      </c>
      <c r="P436" t="str">
        <f>_xlfn.XLOOKUP(Table1[[#This Row],[Customer ID]],customers!$A$1:$A$1001,customers!$I$1:$I$1001,"",0)</f>
        <v>No</v>
      </c>
    </row>
    <row r="437" spans="1:16" x14ac:dyDescent="0.3">
      <c r="A437" s="2" t="s">
        <v>2939</v>
      </c>
      <c r="B437" s="4">
        <v>44148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f t="shared" si="18"/>
        <v>8.25</v>
      </c>
      <c r="N437" t="str">
        <f t="shared" si="19"/>
        <v>Excelsa</v>
      </c>
      <c r="O437" t="str">
        <f t="shared" si="20"/>
        <v>Medium</v>
      </c>
      <c r="P437" t="str">
        <f>_xlfn.XLOOKUP(Table1[[#This Row],[Customer ID]],customers!$A$1:$A$1001,customers!$I$1:$I$1001,"",0)</f>
        <v>No</v>
      </c>
    </row>
    <row r="438" spans="1:16" x14ac:dyDescent="0.3">
      <c r="A438" s="2" t="s">
        <v>2945</v>
      </c>
      <c r="B438" s="4">
        <v>44149</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f t="shared" si="18"/>
        <v>9.51</v>
      </c>
      <c r="N438" t="str">
        <f t="shared" si="19"/>
        <v>Liberica</v>
      </c>
      <c r="O438" t="str">
        <f t="shared" si="20"/>
        <v>Light</v>
      </c>
      <c r="P438" t="str">
        <f>_xlfn.XLOOKUP(Table1[[#This Row],[Customer ID]],customers!$A$1:$A$1001,customers!$I$1:$I$1001,"",0)</f>
        <v>Yes</v>
      </c>
    </row>
    <row r="439" spans="1:16" x14ac:dyDescent="0.3">
      <c r="A439" s="2" t="s">
        <v>2951</v>
      </c>
      <c r="B439" s="4">
        <v>44150</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44151</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f t="shared" si="18"/>
        <v>15.54</v>
      </c>
      <c r="N440" t="str">
        <f t="shared" si="19"/>
        <v>Liberica</v>
      </c>
      <c r="O440" t="str">
        <f t="shared" si="20"/>
        <v>Dark</v>
      </c>
      <c r="P440" t="str">
        <f>_xlfn.XLOOKUP(Table1[[#This Row],[Customer ID]],customers!$A$1:$A$1001,customers!$I$1:$I$1001,"",0)</f>
        <v>No</v>
      </c>
    </row>
    <row r="441" spans="1:16" x14ac:dyDescent="0.3">
      <c r="A441" s="2" t="s">
        <v>2962</v>
      </c>
      <c r="B441" s="4">
        <v>44152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f t="shared" si="18"/>
        <v>35.64</v>
      </c>
      <c r="N441" t="str">
        <f t="shared" si="19"/>
        <v>Excelsa</v>
      </c>
      <c r="O441" t="str">
        <f t="shared" si="20"/>
        <v>Light</v>
      </c>
      <c r="P441" t="str">
        <f>_xlfn.XLOOKUP(Table1[[#This Row],[Customer ID]],customers!$A$1:$A$1001,customers!$I$1:$I$1001,"",0)</f>
        <v>No</v>
      </c>
    </row>
    <row r="442" spans="1:16" x14ac:dyDescent="0.3">
      <c r="A442" s="2" t="s">
        <v>2968</v>
      </c>
      <c r="B442" s="4">
        <v>44153</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4">
        <v>44154</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44155</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4">
        <v>44156</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44157</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f t="shared" si="18"/>
        <v>24.75</v>
      </c>
      <c r="N446" t="str">
        <f t="shared" si="19"/>
        <v>Excelsa</v>
      </c>
      <c r="O446" t="str">
        <f t="shared" si="20"/>
        <v>Medium</v>
      </c>
      <c r="P446" t="str">
        <f>_xlfn.XLOOKUP(Table1[[#This Row],[Customer ID]],customers!$A$1:$A$1001,customers!$I$1:$I$1001,"",0)</f>
        <v>No</v>
      </c>
    </row>
    <row r="447" spans="1:16" x14ac:dyDescent="0.3">
      <c r="A447" s="2" t="s">
        <v>2999</v>
      </c>
      <c r="B447" s="4">
        <v>44158</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44159</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f t="shared" si="18"/>
        <v>8.73</v>
      </c>
      <c r="N448" t="str">
        <f t="shared" si="19"/>
        <v>Liberica</v>
      </c>
      <c r="O448" t="str">
        <f t="shared" si="20"/>
        <v>Medium</v>
      </c>
      <c r="P448" t="str">
        <f>_xlfn.XLOOKUP(Table1[[#This Row],[Customer ID]],customers!$A$1:$A$1001,customers!$I$1:$I$1001,"",0)</f>
        <v>Yes</v>
      </c>
    </row>
    <row r="449" spans="1:16" x14ac:dyDescent="0.3">
      <c r="A449" s="2" t="s">
        <v>3010</v>
      </c>
      <c r="B449" s="4">
        <v>44160</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f t="shared" si="18"/>
        <v>17.91</v>
      </c>
      <c r="N449" t="str">
        <f t="shared" si="19"/>
        <v>Robusta</v>
      </c>
      <c r="O449" t="str">
        <f t="shared" si="20"/>
        <v>Medium</v>
      </c>
      <c r="P449" t="str">
        <f>_xlfn.XLOOKUP(Table1[[#This Row],[Customer ID]],customers!$A$1:$A$1001,customers!$I$1:$I$1001,"",0)</f>
        <v>No</v>
      </c>
    </row>
    <row r="450" spans="1:16" x14ac:dyDescent="0.3">
      <c r="A450" s="2" t="s">
        <v>3015</v>
      </c>
      <c r="B450" s="4">
        <v>44161</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f t="shared" si="18"/>
        <v>7.169999999999999</v>
      </c>
      <c r="N450" t="str">
        <f t="shared" si="19"/>
        <v>Robusta</v>
      </c>
      <c r="O450" t="str">
        <f t="shared" si="20"/>
        <v>Light</v>
      </c>
      <c r="P450" t="str">
        <f>_xlfn.XLOOKUP(Table1[[#This Row],[Customer ID]],customers!$A$1:$A$1001,customers!$I$1:$I$1001,"",0)</f>
        <v>No</v>
      </c>
    </row>
    <row r="451" spans="1:16" x14ac:dyDescent="0.3">
      <c r="A451" s="2" t="s">
        <v>3021</v>
      </c>
      <c r="B451" s="4">
        <v>44162</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f t="shared" ref="M451:M514" si="21">L451*E451</f>
        <v>5.3699999999999992</v>
      </c>
      <c r="N451" t="str">
        <f t="shared" ref="N451:N514" si="22">IF(I451="Rob","Robusta",IF(I451="Exc","Excelsa",IF(I451="Ara","Arabica",IF(I451="Lib","Liberica"," "))))</f>
        <v>Robusta</v>
      </c>
      <c r="O451" t="str">
        <f t="shared" ref="O451:O514" si="23">IF(J451="M","Medium", IF(J451="L","Light",IF(J451="D","Dark","")))</f>
        <v>Dark</v>
      </c>
      <c r="P451" t="str">
        <f>_xlfn.XLOOKUP(Table1[[#This Row],[Customer ID]],customers!$A$1:$A$1001,customers!$I$1:$I$1001,"",0)</f>
        <v>No</v>
      </c>
    </row>
    <row r="452" spans="1:16" x14ac:dyDescent="0.3">
      <c r="A452" s="2" t="s">
        <v>3027</v>
      </c>
      <c r="B452" s="4">
        <v>44163</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44164</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4">
        <v>44165</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4">
        <v>44166</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f t="shared" si="21"/>
        <v>38.04</v>
      </c>
      <c r="N455" t="str">
        <f t="shared" si="22"/>
        <v>Liberica</v>
      </c>
      <c r="O455" t="str">
        <f t="shared" si="23"/>
        <v>Light</v>
      </c>
      <c r="P455" t="str">
        <f>_xlfn.XLOOKUP(Table1[[#This Row],[Customer ID]],customers!$A$1:$A$1001,customers!$I$1:$I$1001,"",0)</f>
        <v>No</v>
      </c>
    </row>
    <row r="456" spans="1:16" x14ac:dyDescent="0.3">
      <c r="A456" s="2" t="s">
        <v>3053</v>
      </c>
      <c r="B456" s="4">
        <v>44167</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4">
        <v>44168</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f t="shared" si="21"/>
        <v>9.51</v>
      </c>
      <c r="N457" t="str">
        <f t="shared" si="22"/>
        <v>Liberica</v>
      </c>
      <c r="O457" t="str">
        <f t="shared" si="23"/>
        <v>Light</v>
      </c>
      <c r="P457" t="str">
        <f>_xlfn.XLOOKUP(Table1[[#This Row],[Customer ID]],customers!$A$1:$A$1001,customers!$I$1:$I$1001,"",0)</f>
        <v>Yes</v>
      </c>
    </row>
    <row r="458" spans="1:16" x14ac:dyDescent="0.3">
      <c r="A458" s="2" t="s">
        <v>3064</v>
      </c>
      <c r="B458" s="4">
        <v>44169</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f t="shared" si="21"/>
        <v>41.169999999999995</v>
      </c>
      <c r="N458" t="str">
        <f t="shared" si="22"/>
        <v>Robusta</v>
      </c>
      <c r="O458" t="str">
        <f t="shared" si="23"/>
        <v>Dark</v>
      </c>
      <c r="P458" t="str">
        <f>_xlfn.XLOOKUP(Table1[[#This Row],[Customer ID]],customers!$A$1:$A$1001,customers!$I$1:$I$1001,"",0)</f>
        <v>No</v>
      </c>
    </row>
    <row r="459" spans="1:16" x14ac:dyDescent="0.3">
      <c r="A459" s="2" t="s">
        <v>3070</v>
      </c>
      <c r="B459" s="4">
        <v>44170</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f t="shared" si="21"/>
        <v>47.55</v>
      </c>
      <c r="N459" t="str">
        <f t="shared" si="22"/>
        <v>Liberica</v>
      </c>
      <c r="O459" t="str">
        <f t="shared" si="23"/>
        <v>Light</v>
      </c>
      <c r="P459" t="str">
        <f>_xlfn.XLOOKUP(Table1[[#This Row],[Customer ID]],customers!$A$1:$A$1001,customers!$I$1:$I$1001,"",0)</f>
        <v>No</v>
      </c>
    </row>
    <row r="460" spans="1:16" x14ac:dyDescent="0.3">
      <c r="A460" s="2" t="s">
        <v>3076</v>
      </c>
      <c r="B460" s="4">
        <v>44171</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f t="shared" si="21"/>
        <v>45</v>
      </c>
      <c r="N460" t="str">
        <f t="shared" si="22"/>
        <v>Arabica</v>
      </c>
      <c r="O460" t="str">
        <f t="shared" si="23"/>
        <v>Medium</v>
      </c>
      <c r="P460" t="str">
        <f>_xlfn.XLOOKUP(Table1[[#This Row],[Customer ID]],customers!$A$1:$A$1001,customers!$I$1:$I$1001,"",0)</f>
        <v>No</v>
      </c>
    </row>
    <row r="461" spans="1:16" x14ac:dyDescent="0.3">
      <c r="A461" s="2" t="s">
        <v>3082</v>
      </c>
      <c r="B461" s="4">
        <v>44172</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44173</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f t="shared" si="21"/>
        <v>16.11</v>
      </c>
      <c r="N462" t="str">
        <f t="shared" si="22"/>
        <v>Robusta</v>
      </c>
      <c r="O462" t="str">
        <f t="shared" si="23"/>
        <v>Dark</v>
      </c>
      <c r="P462" t="str">
        <f>_xlfn.XLOOKUP(Table1[[#This Row],[Customer ID]],customers!$A$1:$A$1001,customers!$I$1:$I$1001,"",0)</f>
        <v>Yes</v>
      </c>
    </row>
    <row r="463" spans="1:16" x14ac:dyDescent="0.3">
      <c r="A463" s="2" t="s">
        <v>3094</v>
      </c>
      <c r="B463" s="4">
        <v>44174</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4">
        <v>44175</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f t="shared" si="21"/>
        <v>49.75</v>
      </c>
      <c r="N464" t="str">
        <f t="shared" si="22"/>
        <v>Arabica</v>
      </c>
      <c r="O464" t="str">
        <f t="shared" si="23"/>
        <v>Dark</v>
      </c>
      <c r="P464" t="str">
        <f>_xlfn.XLOOKUP(Table1[[#This Row],[Customer ID]],customers!$A$1:$A$1001,customers!$I$1:$I$1001,"",0)</f>
        <v>Yes</v>
      </c>
    </row>
    <row r="465" spans="1:16" x14ac:dyDescent="0.3">
      <c r="A465" s="2" t="s">
        <v>3106</v>
      </c>
      <c r="B465" s="4">
        <v>44176</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f t="shared" si="21"/>
        <v>27.5</v>
      </c>
      <c r="N465" t="str">
        <f t="shared" si="22"/>
        <v>Excelsa</v>
      </c>
      <c r="O465" t="str">
        <f t="shared" si="23"/>
        <v>Medium</v>
      </c>
      <c r="P465" t="str">
        <f>_xlfn.XLOOKUP(Table1[[#This Row],[Customer ID]],customers!$A$1:$A$1001,customers!$I$1:$I$1001,"",0)</f>
        <v>No</v>
      </c>
    </row>
    <row r="466" spans="1:16" x14ac:dyDescent="0.3">
      <c r="A466" s="2" t="s">
        <v>3112</v>
      </c>
      <c r="B466" s="4">
        <v>44177</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44178</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4">
        <v>44179</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4">
        <v>44180</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f t="shared" si="21"/>
        <v>5.97</v>
      </c>
      <c r="N469" t="str">
        <f t="shared" si="22"/>
        <v>Arabica</v>
      </c>
      <c r="O469" t="str">
        <f t="shared" si="23"/>
        <v>Dark</v>
      </c>
      <c r="P469" t="str">
        <f>_xlfn.XLOOKUP(Table1[[#This Row],[Customer ID]],customers!$A$1:$A$1001,customers!$I$1:$I$1001,"",0)</f>
        <v>No</v>
      </c>
    </row>
    <row r="470" spans="1:16" x14ac:dyDescent="0.3">
      <c r="A470" s="2" t="s">
        <v>3136</v>
      </c>
      <c r="B470" s="4">
        <v>44181</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f t="shared" si="21"/>
        <v>41.25</v>
      </c>
      <c r="N470" t="str">
        <f t="shared" si="22"/>
        <v>Excelsa</v>
      </c>
      <c r="O470" t="str">
        <f t="shared" si="23"/>
        <v>Medium</v>
      </c>
      <c r="P470" t="str">
        <f>_xlfn.XLOOKUP(Table1[[#This Row],[Customer ID]],customers!$A$1:$A$1001,customers!$I$1:$I$1001,"",0)</f>
        <v>Yes</v>
      </c>
    </row>
    <row r="471" spans="1:16" x14ac:dyDescent="0.3">
      <c r="A471" s="2" t="s">
        <v>3141</v>
      </c>
      <c r="B471" s="4">
        <v>44182</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44183</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f t="shared" si="21"/>
        <v>6.75</v>
      </c>
      <c r="N472" t="str">
        <f t="shared" si="22"/>
        <v>Arabica</v>
      </c>
      <c r="O472" t="str">
        <f t="shared" si="23"/>
        <v>Medium</v>
      </c>
      <c r="P472" t="str">
        <f>_xlfn.XLOOKUP(Table1[[#This Row],[Customer ID]],customers!$A$1:$A$1001,customers!$I$1:$I$1001,"",0)</f>
        <v>Yes</v>
      </c>
    </row>
    <row r="473" spans="1:16" x14ac:dyDescent="0.3">
      <c r="A473" s="2" t="s">
        <v>3153</v>
      </c>
      <c r="B473" s="4">
        <v>44184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44185</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f t="shared" si="21"/>
        <v>5.97</v>
      </c>
      <c r="N474" t="str">
        <f t="shared" si="22"/>
        <v>Arabica</v>
      </c>
      <c r="O474" t="str">
        <f t="shared" si="23"/>
        <v>Dark</v>
      </c>
      <c r="P474" t="str">
        <f>_xlfn.XLOOKUP(Table1[[#This Row],[Customer ID]],customers!$A$1:$A$1001,customers!$I$1:$I$1001,"",0)</f>
        <v>No</v>
      </c>
    </row>
    <row r="475" spans="1:16" x14ac:dyDescent="0.3">
      <c r="A475" s="2" t="s">
        <v>3164</v>
      </c>
      <c r="B475" s="4">
        <v>44186</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f t="shared" si="21"/>
        <v>25.9</v>
      </c>
      <c r="N475" t="str">
        <f t="shared" si="22"/>
        <v>Arabica</v>
      </c>
      <c r="O475" t="str">
        <f t="shared" si="23"/>
        <v>Light</v>
      </c>
      <c r="P475" t="str">
        <f>_xlfn.XLOOKUP(Table1[[#This Row],[Customer ID]],customers!$A$1:$A$1001,customers!$I$1:$I$1001,"",0)</f>
        <v>No</v>
      </c>
    </row>
    <row r="476" spans="1:16" x14ac:dyDescent="0.3">
      <c r="A476" s="2" t="s">
        <v>3170</v>
      </c>
      <c r="B476" s="4">
        <v>44187</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44188</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f t="shared" si="21"/>
        <v>8.73</v>
      </c>
      <c r="N477" t="str">
        <f t="shared" si="22"/>
        <v>Liberica</v>
      </c>
      <c r="O477" t="str">
        <f t="shared" si="23"/>
        <v>Medium</v>
      </c>
      <c r="P477" t="str">
        <f>_xlfn.XLOOKUP(Table1[[#This Row],[Customer ID]],customers!$A$1:$A$1001,customers!$I$1:$I$1001,"",0)</f>
        <v>No</v>
      </c>
    </row>
    <row r="478" spans="1:16" x14ac:dyDescent="0.3">
      <c r="A478" s="2" t="s">
        <v>3181</v>
      </c>
      <c r="B478" s="4">
        <v>44189</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f t="shared" si="21"/>
        <v>26.73</v>
      </c>
      <c r="N478" t="str">
        <f t="shared" si="22"/>
        <v>Excelsa</v>
      </c>
      <c r="O478" t="str">
        <f t="shared" si="23"/>
        <v>Light</v>
      </c>
      <c r="P478" t="str">
        <f>_xlfn.XLOOKUP(Table1[[#This Row],[Customer ID]],customers!$A$1:$A$1001,customers!$I$1:$I$1001,"",0)</f>
        <v>Yes</v>
      </c>
    </row>
    <row r="479" spans="1:16" x14ac:dyDescent="0.3">
      <c r="A479" s="2" t="s">
        <v>3187</v>
      </c>
      <c r="B479" s="4">
        <v>44190</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f t="shared" si="21"/>
        <v>26.19</v>
      </c>
      <c r="N479" t="str">
        <f t="shared" si="22"/>
        <v>Liberica</v>
      </c>
      <c r="O479" t="str">
        <f t="shared" si="23"/>
        <v>Medium</v>
      </c>
      <c r="P479" t="str">
        <f>_xlfn.XLOOKUP(Table1[[#This Row],[Customer ID]],customers!$A$1:$A$1001,customers!$I$1:$I$1001,"",0)</f>
        <v>No</v>
      </c>
    </row>
    <row r="480" spans="1:16" x14ac:dyDescent="0.3">
      <c r="A480" s="2" t="s">
        <v>3193</v>
      </c>
      <c r="B480" s="4">
        <v>44191</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4">
        <v>44192</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44193</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f t="shared" si="21"/>
        <v>4.125</v>
      </c>
      <c r="N482" t="str">
        <f t="shared" si="22"/>
        <v>Excelsa</v>
      </c>
      <c r="O482" t="str">
        <f t="shared" si="23"/>
        <v>Medium</v>
      </c>
      <c r="P482" t="str">
        <f>_xlfn.XLOOKUP(Table1[[#This Row],[Customer ID]],customers!$A$1:$A$1001,customers!$I$1:$I$1001,"",0)</f>
        <v>Yes</v>
      </c>
    </row>
    <row r="483" spans="1:16" x14ac:dyDescent="0.3">
      <c r="A483" s="2" t="s">
        <v>3208</v>
      </c>
      <c r="B483" s="4">
        <v>44194</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f t="shared" si="21"/>
        <v>23.9</v>
      </c>
      <c r="N483" t="str">
        <f t="shared" si="22"/>
        <v>Robusta</v>
      </c>
      <c r="O483" t="str">
        <f t="shared" si="23"/>
        <v>Light</v>
      </c>
      <c r="P483" t="str">
        <f>_xlfn.XLOOKUP(Table1[[#This Row],[Customer ID]],customers!$A$1:$A$1001,customers!$I$1:$I$1001,"",0)</f>
        <v>No</v>
      </c>
    </row>
    <row r="484" spans="1:16" x14ac:dyDescent="0.3">
      <c r="A484" s="2" t="s">
        <v>3214</v>
      </c>
      <c r="B484" s="4">
        <v>44195</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44196</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44197</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f t="shared" si="21"/>
        <v>57.06</v>
      </c>
      <c r="N486" t="str">
        <f t="shared" si="22"/>
        <v>Liberica</v>
      </c>
      <c r="O486" t="str">
        <f t="shared" si="23"/>
        <v>Light</v>
      </c>
      <c r="P486" t="str">
        <f>_xlfn.XLOOKUP(Table1[[#This Row],[Customer ID]],customers!$A$1:$A$1001,customers!$I$1:$I$1001,"",0)</f>
        <v>No</v>
      </c>
    </row>
    <row r="487" spans="1:16" x14ac:dyDescent="0.3">
      <c r="A487" s="2" t="s">
        <v>3230</v>
      </c>
      <c r="B487" s="4">
        <v>44198</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4">
        <v>44199</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f t="shared" si="21"/>
        <v>52.38</v>
      </c>
      <c r="N488" t="str">
        <f t="shared" si="22"/>
        <v>Liberica</v>
      </c>
      <c r="O488" t="str">
        <f t="shared" si="23"/>
        <v>Medium</v>
      </c>
      <c r="P488" t="str">
        <f>_xlfn.XLOOKUP(Table1[[#This Row],[Customer ID]],customers!$A$1:$A$1001,customers!$I$1:$I$1001,"",0)</f>
        <v>Yes</v>
      </c>
    </row>
    <row r="489" spans="1:16" x14ac:dyDescent="0.3">
      <c r="A489" s="2" t="s">
        <v>3242</v>
      </c>
      <c r="B489" s="4">
        <v>44200</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44201</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4">
        <v>44202</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f t="shared" si="21"/>
        <v>95.1</v>
      </c>
      <c r="N491" t="str">
        <f t="shared" si="22"/>
        <v>Liberica</v>
      </c>
      <c r="O491" t="str">
        <f t="shared" si="23"/>
        <v>Light</v>
      </c>
      <c r="P491" t="str">
        <f>_xlfn.XLOOKUP(Table1[[#This Row],[Customer ID]],customers!$A$1:$A$1001,customers!$I$1:$I$1001,"",0)</f>
        <v>No</v>
      </c>
    </row>
    <row r="492" spans="1:16" x14ac:dyDescent="0.3">
      <c r="A492" s="2" t="s">
        <v>3260</v>
      </c>
      <c r="B492" s="4">
        <v>44203</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f t="shared" si="21"/>
        <v>15.54</v>
      </c>
      <c r="N492" t="str">
        <f t="shared" si="22"/>
        <v>Liberica</v>
      </c>
      <c r="O492" t="str">
        <f t="shared" si="23"/>
        <v>Dark</v>
      </c>
      <c r="P492" t="str">
        <f>_xlfn.XLOOKUP(Table1[[#This Row],[Customer ID]],customers!$A$1:$A$1001,customers!$I$1:$I$1001,"",0)</f>
        <v>No</v>
      </c>
    </row>
    <row r="493" spans="1:16" x14ac:dyDescent="0.3">
      <c r="A493" s="2" t="s">
        <v>3266</v>
      </c>
      <c r="B493" s="4">
        <v>44204</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f t="shared" si="21"/>
        <v>23.31</v>
      </c>
      <c r="N493" t="str">
        <f t="shared" si="22"/>
        <v>Liberica</v>
      </c>
      <c r="O493" t="str">
        <f t="shared" si="23"/>
        <v>Dark</v>
      </c>
      <c r="P493" t="str">
        <f>_xlfn.XLOOKUP(Table1[[#This Row],[Customer ID]],customers!$A$1:$A$1001,customers!$I$1:$I$1001,"",0)</f>
        <v>No</v>
      </c>
    </row>
    <row r="494" spans="1:16" x14ac:dyDescent="0.3">
      <c r="A494" s="2" t="s">
        <v>3271</v>
      </c>
      <c r="B494" s="4">
        <v>44205</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f t="shared" si="21"/>
        <v>4.125</v>
      </c>
      <c r="N494" t="str">
        <f t="shared" si="22"/>
        <v>Excelsa</v>
      </c>
      <c r="O494" t="str">
        <f t="shared" si="23"/>
        <v>Medium</v>
      </c>
      <c r="P494" t="str">
        <f>_xlfn.XLOOKUP(Table1[[#This Row],[Customer ID]],customers!$A$1:$A$1001,customers!$I$1:$I$1001,"",0)</f>
        <v>Yes</v>
      </c>
    </row>
    <row r="495" spans="1:16" x14ac:dyDescent="0.3">
      <c r="A495" s="2" t="s">
        <v>3277</v>
      </c>
      <c r="B495" s="4">
        <v>44206</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f t="shared" si="21"/>
        <v>35.82</v>
      </c>
      <c r="N495" t="str">
        <f t="shared" si="22"/>
        <v>Robusta</v>
      </c>
      <c r="O495" t="str">
        <f t="shared" si="23"/>
        <v>Medium</v>
      </c>
      <c r="P495" t="str">
        <f>_xlfn.XLOOKUP(Table1[[#This Row],[Customer ID]],customers!$A$1:$A$1001,customers!$I$1:$I$1001,"",0)</f>
        <v>No</v>
      </c>
    </row>
    <row r="496" spans="1:16" x14ac:dyDescent="0.3">
      <c r="A496" s="2" t="s">
        <v>3283</v>
      </c>
      <c r="B496" s="4">
        <v>44207</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f t="shared" si="21"/>
        <v>31.7</v>
      </c>
      <c r="N496" t="str">
        <f t="shared" si="22"/>
        <v>Liberica</v>
      </c>
      <c r="O496" t="str">
        <f t="shared" si="23"/>
        <v>Light</v>
      </c>
      <c r="P496" t="str">
        <f>_xlfn.XLOOKUP(Table1[[#This Row],[Customer ID]],customers!$A$1:$A$1001,customers!$I$1:$I$1001,"",0)</f>
        <v>No</v>
      </c>
    </row>
    <row r="497" spans="1:16" x14ac:dyDescent="0.3">
      <c r="A497" s="2" t="s">
        <v>3289</v>
      </c>
      <c r="B497" s="4">
        <v>44208</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f t="shared" si="21"/>
        <v>79.25</v>
      </c>
      <c r="N497" t="str">
        <f t="shared" si="22"/>
        <v>Liberica</v>
      </c>
      <c r="O497" t="str">
        <f t="shared" si="23"/>
        <v>Light</v>
      </c>
      <c r="P497" t="str">
        <f>_xlfn.XLOOKUP(Table1[[#This Row],[Customer ID]],customers!$A$1:$A$1001,customers!$I$1:$I$1001,"",0)</f>
        <v>Yes</v>
      </c>
    </row>
    <row r="498" spans="1:16" x14ac:dyDescent="0.3">
      <c r="A498" s="2" t="s">
        <v>3294</v>
      </c>
      <c r="B498" s="4">
        <v>44209</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f t="shared" si="21"/>
        <v>10.935</v>
      </c>
      <c r="N498" t="str">
        <f t="shared" si="22"/>
        <v>Excelsa</v>
      </c>
      <c r="O498" t="str">
        <f t="shared" si="23"/>
        <v>Dark</v>
      </c>
      <c r="P498" t="str">
        <f>_xlfn.XLOOKUP(Table1[[#This Row],[Customer ID]],customers!$A$1:$A$1001,customers!$I$1:$I$1001,"",0)</f>
        <v>No</v>
      </c>
    </row>
    <row r="499" spans="1:16" x14ac:dyDescent="0.3">
      <c r="A499" s="2" t="s">
        <v>3300</v>
      </c>
      <c r="B499" s="4">
        <v>44210</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f t="shared" si="21"/>
        <v>39.799999999999997</v>
      </c>
      <c r="N499" t="str">
        <f t="shared" si="22"/>
        <v>Arabica</v>
      </c>
      <c r="O499" t="str">
        <f t="shared" si="23"/>
        <v>Dark</v>
      </c>
      <c r="P499" t="str">
        <f>_xlfn.XLOOKUP(Table1[[#This Row],[Customer ID]],customers!$A$1:$A$1001,customers!$I$1:$I$1001,"",0)</f>
        <v>No</v>
      </c>
    </row>
    <row r="500" spans="1:16" x14ac:dyDescent="0.3">
      <c r="A500" s="2" t="s">
        <v>3307</v>
      </c>
      <c r="B500" s="4">
        <v>44211</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f t="shared" si="21"/>
        <v>49.75</v>
      </c>
      <c r="N500" t="str">
        <f t="shared" si="22"/>
        <v>Robusta</v>
      </c>
      <c r="O500" t="str">
        <f t="shared" si="23"/>
        <v>Medium</v>
      </c>
      <c r="P500" t="str">
        <f>_xlfn.XLOOKUP(Table1[[#This Row],[Customer ID]],customers!$A$1:$A$1001,customers!$I$1:$I$1001,"",0)</f>
        <v>Yes</v>
      </c>
    </row>
    <row r="501" spans="1:16" x14ac:dyDescent="0.3">
      <c r="A501" s="2" t="s">
        <v>3313</v>
      </c>
      <c r="B501" s="4">
        <v>44212</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4">
        <v>44213</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f t="shared" si="21"/>
        <v>47.8</v>
      </c>
      <c r="N502" t="str">
        <f t="shared" si="22"/>
        <v>Robusta</v>
      </c>
      <c r="O502" t="str">
        <f t="shared" si="23"/>
        <v>Light</v>
      </c>
      <c r="P502" t="str">
        <f>_xlfn.XLOOKUP(Table1[[#This Row],[Customer ID]],customers!$A$1:$A$1001,customers!$I$1:$I$1001,"",0)</f>
        <v>No</v>
      </c>
    </row>
    <row r="503" spans="1:16" x14ac:dyDescent="0.3">
      <c r="A503" s="2" t="s">
        <v>3323</v>
      </c>
      <c r="B503" s="4">
        <v>44214</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f t="shared" si="21"/>
        <v>11.94</v>
      </c>
      <c r="N503" t="str">
        <f t="shared" si="22"/>
        <v>Robusta</v>
      </c>
      <c r="O503" t="str">
        <f t="shared" si="23"/>
        <v>Medium</v>
      </c>
      <c r="P503" t="str">
        <f>_xlfn.XLOOKUP(Table1[[#This Row],[Customer ID]],customers!$A$1:$A$1001,customers!$I$1:$I$1001,"",0)</f>
        <v>No</v>
      </c>
    </row>
    <row r="504" spans="1:16" x14ac:dyDescent="0.3">
      <c r="A504" s="2" t="s">
        <v>3323</v>
      </c>
      <c r="B504" s="4">
        <v>44215</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f t="shared" si="21"/>
        <v>16.5</v>
      </c>
      <c r="N504" t="str">
        <f t="shared" si="22"/>
        <v>Excelsa</v>
      </c>
      <c r="O504" t="str">
        <f t="shared" si="23"/>
        <v>Medium</v>
      </c>
      <c r="P504" t="str">
        <f>_xlfn.XLOOKUP(Table1[[#This Row],[Customer ID]],customers!$A$1:$A$1001,customers!$I$1:$I$1001,"",0)</f>
        <v>No</v>
      </c>
    </row>
    <row r="505" spans="1:16" x14ac:dyDescent="0.3">
      <c r="A505" s="2" t="s">
        <v>3323</v>
      </c>
      <c r="B505" s="4">
        <v>44216</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f t="shared" si="21"/>
        <v>51.8</v>
      </c>
      <c r="N505" t="str">
        <f t="shared" si="22"/>
        <v>Liberica</v>
      </c>
      <c r="O505" t="str">
        <f t="shared" si="23"/>
        <v>Dark</v>
      </c>
      <c r="P505" t="str">
        <f>_xlfn.XLOOKUP(Table1[[#This Row],[Customer ID]],customers!$A$1:$A$1001,customers!$I$1:$I$1001,"",0)</f>
        <v>No</v>
      </c>
    </row>
    <row r="506" spans="1:16" x14ac:dyDescent="0.3">
      <c r="A506" s="2" t="s">
        <v>3323</v>
      </c>
      <c r="B506" s="4">
        <v>44217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44218</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f t="shared" si="21"/>
        <v>26.19</v>
      </c>
      <c r="N507" t="str">
        <f t="shared" si="22"/>
        <v>Liberica</v>
      </c>
      <c r="O507" t="str">
        <f t="shared" si="23"/>
        <v>Medium</v>
      </c>
      <c r="P507" t="str">
        <f>_xlfn.XLOOKUP(Table1[[#This Row],[Customer ID]],customers!$A$1:$A$1001,customers!$I$1:$I$1001,"",0)</f>
        <v>No</v>
      </c>
    </row>
    <row r="508" spans="1:16" x14ac:dyDescent="0.3">
      <c r="A508" s="2" t="s">
        <v>3349</v>
      </c>
      <c r="B508" s="4">
        <v>44219</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f t="shared" si="21"/>
        <v>25.9</v>
      </c>
      <c r="N508" t="str">
        <f t="shared" si="22"/>
        <v>Arabica</v>
      </c>
      <c r="O508" t="str">
        <f t="shared" si="23"/>
        <v>Light</v>
      </c>
      <c r="P508" t="str">
        <f>_xlfn.XLOOKUP(Table1[[#This Row],[Customer ID]],customers!$A$1:$A$1001,customers!$I$1:$I$1001,"",0)</f>
        <v>Yes</v>
      </c>
    </row>
    <row r="509" spans="1:16" x14ac:dyDescent="0.3">
      <c r="A509" s="2" t="s">
        <v>3355</v>
      </c>
      <c r="B509" s="4">
        <v>44220</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4">
        <v>44221</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f t="shared" si="21"/>
        <v>46.62</v>
      </c>
      <c r="N510" t="str">
        <f t="shared" si="22"/>
        <v>Liberica</v>
      </c>
      <c r="O510" t="str">
        <f t="shared" si="23"/>
        <v>Dark</v>
      </c>
      <c r="P510" t="str">
        <f>_xlfn.XLOOKUP(Table1[[#This Row],[Customer ID]],customers!$A$1:$A$1001,customers!$I$1:$I$1001,"",0)</f>
        <v>No</v>
      </c>
    </row>
    <row r="511" spans="1:16" x14ac:dyDescent="0.3">
      <c r="A511" s="2" t="s">
        <v>3367</v>
      </c>
      <c r="B511" s="4">
        <v>44222</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4">
        <v>44223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4">
        <v>44224</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f t="shared" si="21"/>
        <v>13.5</v>
      </c>
      <c r="N513" t="str">
        <f t="shared" si="22"/>
        <v>Arabica</v>
      </c>
      <c r="O513" t="str">
        <f t="shared" si="23"/>
        <v>Medium</v>
      </c>
      <c r="P513" t="str">
        <f>_xlfn.XLOOKUP(Table1[[#This Row],[Customer ID]],customers!$A$1:$A$1001,customers!$I$1:$I$1001,"",0)</f>
        <v>Yes</v>
      </c>
    </row>
    <row r="514" spans="1:16" x14ac:dyDescent="0.3">
      <c r="A514" s="2" t="s">
        <v>3385</v>
      </c>
      <c r="B514" s="4">
        <v>44225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f t="shared" si="21"/>
        <v>47.55</v>
      </c>
      <c r="N514" t="str">
        <f t="shared" si="22"/>
        <v>Liberica</v>
      </c>
      <c r="O514" t="str">
        <f t="shared" si="23"/>
        <v>Light</v>
      </c>
      <c r="P514" t="str">
        <f>_xlfn.XLOOKUP(Table1[[#This Row],[Customer ID]],customers!$A$1:$A$1001,customers!$I$1:$I$1001,"",0)</f>
        <v>No</v>
      </c>
    </row>
    <row r="515" spans="1:16" x14ac:dyDescent="0.3">
      <c r="A515" s="2" t="s">
        <v>3391</v>
      </c>
      <c r="B515" s="4">
        <v>44226</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f t="shared" ref="M515:M578" si="24">L515*E515</f>
        <v>79.25</v>
      </c>
      <c r="N515" t="str">
        <f t="shared" ref="N515:N578" si="25">IF(I515="Rob","Robusta",IF(I515="Exc","Excelsa",IF(I515="Ara","Arabica",IF(I515="Lib","Liberica"," "))))</f>
        <v>Liberica</v>
      </c>
      <c r="O515" t="str">
        <f t="shared" ref="O515:O578" si="26">IF(J515="M","Medium", IF(J515="L","Light",IF(J515="D","Dark","")))</f>
        <v>Light</v>
      </c>
      <c r="P515" t="str">
        <f>_xlfn.XLOOKUP(Table1[[#This Row],[Customer ID]],customers!$A$1:$A$1001,customers!$I$1:$I$1001,"",0)</f>
        <v>No</v>
      </c>
    </row>
    <row r="516" spans="1:16" x14ac:dyDescent="0.3">
      <c r="A516" s="2" t="s">
        <v>3396</v>
      </c>
      <c r="B516" s="4">
        <v>44227</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f t="shared" si="24"/>
        <v>26.19</v>
      </c>
      <c r="N516" t="str">
        <f t="shared" si="25"/>
        <v>Liberica</v>
      </c>
      <c r="O516" t="str">
        <f t="shared" si="26"/>
        <v>Medium</v>
      </c>
      <c r="P516" t="str">
        <f>_xlfn.XLOOKUP(Table1[[#This Row],[Customer ID]],customers!$A$1:$A$1001,customers!$I$1:$I$1001,"",0)</f>
        <v>Yes</v>
      </c>
    </row>
    <row r="517" spans="1:16" x14ac:dyDescent="0.3">
      <c r="A517" s="2" t="s">
        <v>3402</v>
      </c>
      <c r="B517" s="4">
        <v>44228</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4">
        <v>44229</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4">
        <v>44230</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f t="shared" si="24"/>
        <v>7.77</v>
      </c>
      <c r="N519" t="str">
        <f t="shared" si="25"/>
        <v>Liberica</v>
      </c>
      <c r="O519" t="str">
        <f t="shared" si="26"/>
        <v>Dark</v>
      </c>
      <c r="P519" t="str">
        <f>_xlfn.XLOOKUP(Table1[[#This Row],[Customer ID]],customers!$A$1:$A$1001,customers!$I$1:$I$1001,"",0)</f>
        <v>No</v>
      </c>
    </row>
    <row r="520" spans="1:16" x14ac:dyDescent="0.3">
      <c r="A520" s="2" t="s">
        <v>3418</v>
      </c>
      <c r="B520" s="4">
        <v>44231</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44232</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f t="shared" si="24"/>
        <v>11.94</v>
      </c>
      <c r="N521" t="str">
        <f t="shared" si="25"/>
        <v>Arabica</v>
      </c>
      <c r="O521" t="str">
        <f t="shared" si="26"/>
        <v>Dark</v>
      </c>
      <c r="P521" t="str">
        <f>_xlfn.XLOOKUP(Table1[[#This Row],[Customer ID]],customers!$A$1:$A$1001,customers!$I$1:$I$1001,"",0)</f>
        <v>Yes</v>
      </c>
    </row>
    <row r="522" spans="1:16" x14ac:dyDescent="0.3">
      <c r="A522" s="2" t="s">
        <v>3430</v>
      </c>
      <c r="B522" s="4">
        <v>44233</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44234</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4">
        <v>44235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4">
        <v>44236</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44237</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f t="shared" si="24"/>
        <v>72.91</v>
      </c>
      <c r="N526" t="str">
        <f t="shared" si="25"/>
        <v>Liberica</v>
      </c>
      <c r="O526" t="str">
        <f t="shared" si="26"/>
        <v>Light</v>
      </c>
      <c r="P526" t="str">
        <f>_xlfn.XLOOKUP(Table1[[#This Row],[Customer ID]],customers!$A$1:$A$1001,customers!$I$1:$I$1001,"",0)</f>
        <v>No</v>
      </c>
    </row>
    <row r="527" spans="1:16" x14ac:dyDescent="0.3">
      <c r="A527" s="2" t="s">
        <v>3458</v>
      </c>
      <c r="B527" s="4">
        <v>44238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4">
        <v>44239</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44240</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f t="shared" si="24"/>
        <v>41.25</v>
      </c>
      <c r="N529" t="str">
        <f t="shared" si="25"/>
        <v>Excelsa</v>
      </c>
      <c r="O529" t="str">
        <f t="shared" si="26"/>
        <v>Medium</v>
      </c>
      <c r="P529" t="str">
        <f>_xlfn.XLOOKUP(Table1[[#This Row],[Customer ID]],customers!$A$1:$A$1001,customers!$I$1:$I$1001,"",0)</f>
        <v>No</v>
      </c>
    </row>
    <row r="530" spans="1:16" x14ac:dyDescent="0.3">
      <c r="A530" s="2" t="s">
        <v>3475</v>
      </c>
      <c r="B530" s="4">
        <v>44241</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f t="shared" si="24"/>
        <v>53.46</v>
      </c>
      <c r="N530" t="str">
        <f t="shared" si="25"/>
        <v>Excelsa</v>
      </c>
      <c r="O530" t="str">
        <f t="shared" si="26"/>
        <v>Light</v>
      </c>
      <c r="P530" t="str">
        <f>_xlfn.XLOOKUP(Table1[[#This Row],[Customer ID]],customers!$A$1:$A$1001,customers!$I$1:$I$1001,"",0)</f>
        <v>No</v>
      </c>
    </row>
    <row r="531" spans="1:16" x14ac:dyDescent="0.3">
      <c r="A531" s="2" t="s">
        <v>3481</v>
      </c>
      <c r="B531" s="4">
        <v>44242</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4">
        <v>44243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4">
        <v>44244</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f t="shared" si="24"/>
        <v>44.75</v>
      </c>
      <c r="N533" t="str">
        <f t="shared" si="25"/>
        <v>Robusta</v>
      </c>
      <c r="O533" t="str">
        <f t="shared" si="26"/>
        <v>Dark</v>
      </c>
      <c r="P533" t="str">
        <f>_xlfn.XLOOKUP(Table1[[#This Row],[Customer ID]],customers!$A$1:$A$1001,customers!$I$1:$I$1001,"",0)</f>
        <v>No</v>
      </c>
    </row>
    <row r="534" spans="1:16" x14ac:dyDescent="0.3">
      <c r="A534" s="2" t="s">
        <v>3499</v>
      </c>
      <c r="B534" s="4">
        <v>44245</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f t="shared" si="24"/>
        <v>16.5</v>
      </c>
      <c r="N534" t="str">
        <f t="shared" si="25"/>
        <v>Excelsa</v>
      </c>
      <c r="O534" t="str">
        <f t="shared" si="26"/>
        <v>Medium</v>
      </c>
      <c r="P534" t="str">
        <f>_xlfn.XLOOKUP(Table1[[#This Row],[Customer ID]],customers!$A$1:$A$1001,customers!$I$1:$I$1001,"",0)</f>
        <v>Yes</v>
      </c>
    </row>
    <row r="535" spans="1:16" x14ac:dyDescent="0.3">
      <c r="A535" s="2" t="s">
        <v>3505</v>
      </c>
      <c r="B535" s="4">
        <v>44246</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4">
        <v>44247</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4">
        <v>44248</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f t="shared" si="24"/>
        <v>9.51</v>
      </c>
      <c r="N537" t="str">
        <f t="shared" si="25"/>
        <v>Liberica</v>
      </c>
      <c r="O537" t="str">
        <f t="shared" si="26"/>
        <v>Light</v>
      </c>
      <c r="P537" t="str">
        <f>_xlfn.XLOOKUP(Table1[[#This Row],[Customer ID]],customers!$A$1:$A$1001,customers!$I$1:$I$1001,"",0)</f>
        <v>No</v>
      </c>
    </row>
    <row r="538" spans="1:16" x14ac:dyDescent="0.3">
      <c r="A538" s="2" t="s">
        <v>3521</v>
      </c>
      <c r="B538" s="4">
        <v>44249</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4">
        <v>44250</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f t="shared" si="24"/>
        <v>111.78</v>
      </c>
      <c r="N539" t="str">
        <f t="shared" si="25"/>
        <v>Excelsa</v>
      </c>
      <c r="O539" t="str">
        <f t="shared" si="26"/>
        <v>Dark</v>
      </c>
      <c r="P539" t="str">
        <f>_xlfn.XLOOKUP(Table1[[#This Row],[Customer ID]],customers!$A$1:$A$1001,customers!$I$1:$I$1001,"",0)</f>
        <v>Yes</v>
      </c>
    </row>
    <row r="540" spans="1:16" x14ac:dyDescent="0.3">
      <c r="A540" s="2" t="s">
        <v>3532</v>
      </c>
      <c r="B540" s="4">
        <v>44251</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4">
        <v>44252</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f t="shared" si="24"/>
        <v>26.849999999999994</v>
      </c>
      <c r="N541" t="str">
        <f t="shared" si="25"/>
        <v>Robusta</v>
      </c>
      <c r="O541" t="str">
        <f t="shared" si="26"/>
        <v>Dark</v>
      </c>
      <c r="P541" t="str">
        <f>_xlfn.XLOOKUP(Table1[[#This Row],[Customer ID]],customers!$A$1:$A$1001,customers!$I$1:$I$1001,"",0)</f>
        <v>No</v>
      </c>
    </row>
    <row r="542" spans="1:16" x14ac:dyDescent="0.3">
      <c r="A542" s="2" t="s">
        <v>3542</v>
      </c>
      <c r="B542" s="4">
        <v>44253</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f t="shared" si="24"/>
        <v>63.4</v>
      </c>
      <c r="N542" t="str">
        <f t="shared" si="25"/>
        <v>Liberica</v>
      </c>
      <c r="O542" t="str">
        <f t="shared" si="26"/>
        <v>Light</v>
      </c>
      <c r="P542" t="str">
        <f>_xlfn.XLOOKUP(Table1[[#This Row],[Customer ID]],customers!$A$1:$A$1001,customers!$I$1:$I$1001,"",0)</f>
        <v>Yes</v>
      </c>
    </row>
    <row r="543" spans="1:16" x14ac:dyDescent="0.3">
      <c r="A543" s="2" t="s">
        <v>3548</v>
      </c>
      <c r="B543" s="4">
        <v>44254</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4">
        <v>44255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4">
        <v>44256</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4">
        <v>44257</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f t="shared" si="24"/>
        <v>15.54</v>
      </c>
      <c r="N546" t="str">
        <f t="shared" si="25"/>
        <v>Arabica</v>
      </c>
      <c r="O546" t="str">
        <f t="shared" si="26"/>
        <v>Light</v>
      </c>
      <c r="P546" t="str">
        <f>_xlfn.XLOOKUP(Table1[[#This Row],[Customer ID]],customers!$A$1:$A$1001,customers!$I$1:$I$1001,"",0)</f>
        <v>No</v>
      </c>
    </row>
    <row r="547" spans="1:16" x14ac:dyDescent="0.3">
      <c r="A547" s="2" t="s">
        <v>3571</v>
      </c>
      <c r="B547" s="4">
        <v>44258</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f t="shared" si="24"/>
        <v>15.54</v>
      </c>
      <c r="N547" t="str">
        <f t="shared" si="25"/>
        <v>Liberica</v>
      </c>
      <c r="O547" t="str">
        <f t="shared" si="26"/>
        <v>Dark</v>
      </c>
      <c r="P547" t="str">
        <f>_xlfn.XLOOKUP(Table1[[#This Row],[Customer ID]],customers!$A$1:$A$1001,customers!$I$1:$I$1001,"",0)</f>
        <v>No</v>
      </c>
    </row>
    <row r="548" spans="1:16" x14ac:dyDescent="0.3">
      <c r="A548" s="2" t="s">
        <v>3577</v>
      </c>
      <c r="B548" s="4">
        <v>44259</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44260</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4">
        <v>44261</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f t="shared" si="24"/>
        <v>13.365</v>
      </c>
      <c r="N550" t="str">
        <f t="shared" si="25"/>
        <v>Excelsa</v>
      </c>
      <c r="O550" t="str">
        <f t="shared" si="26"/>
        <v>Light</v>
      </c>
      <c r="P550" t="str">
        <f>_xlfn.XLOOKUP(Table1[[#This Row],[Customer ID]],customers!$A$1:$A$1001,customers!$I$1:$I$1001,"",0)</f>
        <v>Yes</v>
      </c>
    </row>
    <row r="551" spans="1:16" x14ac:dyDescent="0.3">
      <c r="A551" s="2" t="s">
        <v>3593</v>
      </c>
      <c r="B551" s="4">
        <v>44262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f t="shared" si="24"/>
        <v>17.82</v>
      </c>
      <c r="N551" t="str">
        <f t="shared" si="25"/>
        <v>Excelsa</v>
      </c>
      <c r="O551" t="str">
        <f t="shared" si="26"/>
        <v>Light</v>
      </c>
      <c r="P551" t="str">
        <f>_xlfn.XLOOKUP(Table1[[#This Row],[Customer ID]],customers!$A$1:$A$1001,customers!$I$1:$I$1001,"",0)</f>
        <v>Yes</v>
      </c>
    </row>
    <row r="552" spans="1:16" x14ac:dyDescent="0.3">
      <c r="A552" s="2" t="s">
        <v>3599</v>
      </c>
      <c r="B552" s="4">
        <v>44263</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f t="shared" si="24"/>
        <v>23.31</v>
      </c>
      <c r="N552" t="str">
        <f t="shared" si="25"/>
        <v>Liberica</v>
      </c>
      <c r="O552" t="str">
        <f t="shared" si="26"/>
        <v>Dark</v>
      </c>
      <c r="P552" t="str">
        <f>_xlfn.XLOOKUP(Table1[[#This Row],[Customer ID]],customers!$A$1:$A$1001,customers!$I$1:$I$1001,"",0)</f>
        <v>Yes</v>
      </c>
    </row>
    <row r="553" spans="1:16" x14ac:dyDescent="0.3">
      <c r="A553" s="2" t="s">
        <v>3605</v>
      </c>
      <c r="B553" s="4">
        <v>44264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f t="shared" si="24"/>
        <v>7.29</v>
      </c>
      <c r="N553" t="str">
        <f t="shared" si="25"/>
        <v>Excelsa</v>
      </c>
      <c r="O553" t="str">
        <f t="shared" si="26"/>
        <v>Dark</v>
      </c>
      <c r="P553" t="str">
        <f>_xlfn.XLOOKUP(Table1[[#This Row],[Customer ID]],customers!$A$1:$A$1001,customers!$I$1:$I$1001,"",0)</f>
        <v>No</v>
      </c>
    </row>
    <row r="554" spans="1:16" x14ac:dyDescent="0.3">
      <c r="A554" s="2" t="s">
        <v>3611</v>
      </c>
      <c r="B554" s="4">
        <v>44265</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f t="shared" si="24"/>
        <v>17.82</v>
      </c>
      <c r="N554" t="str">
        <f t="shared" si="25"/>
        <v>Excelsa</v>
      </c>
      <c r="O554" t="str">
        <f t="shared" si="26"/>
        <v>Light</v>
      </c>
      <c r="P554" t="str">
        <f>_xlfn.XLOOKUP(Table1[[#This Row],[Customer ID]],customers!$A$1:$A$1001,customers!$I$1:$I$1001,"",0)</f>
        <v>Yes</v>
      </c>
    </row>
    <row r="555" spans="1:16" x14ac:dyDescent="0.3">
      <c r="A555" s="2" t="s">
        <v>3617</v>
      </c>
      <c r="B555" s="4">
        <v>44266</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f t="shared" si="24"/>
        <v>68.75</v>
      </c>
      <c r="N555" t="str">
        <f t="shared" si="25"/>
        <v>Excelsa</v>
      </c>
      <c r="O555" t="str">
        <f t="shared" si="26"/>
        <v>Medium</v>
      </c>
      <c r="P555" t="str">
        <f>_xlfn.XLOOKUP(Table1[[#This Row],[Customer ID]],customers!$A$1:$A$1001,customers!$I$1:$I$1001,"",0)</f>
        <v>No</v>
      </c>
    </row>
    <row r="556" spans="1:16" x14ac:dyDescent="0.3">
      <c r="A556" s="2" t="s">
        <v>3622</v>
      </c>
      <c r="B556" s="4">
        <v>44267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4">
        <v>44268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f t="shared" si="24"/>
        <v>82.5</v>
      </c>
      <c r="N557" t="str">
        <f t="shared" si="25"/>
        <v>Excelsa</v>
      </c>
      <c r="O557" t="str">
        <f t="shared" si="26"/>
        <v>Medium</v>
      </c>
      <c r="P557" t="str">
        <f>_xlfn.XLOOKUP(Table1[[#This Row],[Customer ID]],customers!$A$1:$A$1001,customers!$I$1:$I$1001,"",0)</f>
        <v>No</v>
      </c>
    </row>
    <row r="558" spans="1:16" x14ac:dyDescent="0.3">
      <c r="A558" s="2" t="s">
        <v>3633</v>
      </c>
      <c r="B558" s="4">
        <v>44269</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f t="shared" si="24"/>
        <v>8.73</v>
      </c>
      <c r="N558" t="str">
        <f t="shared" si="25"/>
        <v>Liberica</v>
      </c>
      <c r="O558" t="str">
        <f t="shared" si="26"/>
        <v>Medium</v>
      </c>
      <c r="P558" t="str">
        <f>_xlfn.XLOOKUP(Table1[[#This Row],[Customer ID]],customers!$A$1:$A$1001,customers!$I$1:$I$1001,"",0)</f>
        <v>Yes</v>
      </c>
    </row>
    <row r="559" spans="1:16" x14ac:dyDescent="0.3">
      <c r="A559" s="2" t="s">
        <v>3638</v>
      </c>
      <c r="B559" s="4">
        <v>44270</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f t="shared" si="24"/>
        <v>59.4</v>
      </c>
      <c r="N559" t="str">
        <f t="shared" si="25"/>
        <v>Excelsa</v>
      </c>
      <c r="O559" t="str">
        <f t="shared" si="26"/>
        <v>Light</v>
      </c>
      <c r="P559" t="str">
        <f>_xlfn.XLOOKUP(Table1[[#This Row],[Customer ID]],customers!$A$1:$A$1001,customers!$I$1:$I$1001,"",0)</f>
        <v>Yes</v>
      </c>
    </row>
    <row r="560" spans="1:16" x14ac:dyDescent="0.3">
      <c r="A560" s="2" t="s">
        <v>3643</v>
      </c>
      <c r="B560" s="4">
        <v>44271</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f t="shared" si="24"/>
        <v>15.54</v>
      </c>
      <c r="N560" t="str">
        <f t="shared" si="25"/>
        <v>Liberica</v>
      </c>
      <c r="O560" t="str">
        <f t="shared" si="26"/>
        <v>Dark</v>
      </c>
      <c r="P560" t="str">
        <f>_xlfn.XLOOKUP(Table1[[#This Row],[Customer ID]],customers!$A$1:$A$1001,customers!$I$1:$I$1001,"",0)</f>
        <v>Yes</v>
      </c>
    </row>
    <row r="561" spans="1:16" x14ac:dyDescent="0.3">
      <c r="A561" s="2" t="s">
        <v>3648</v>
      </c>
      <c r="B561" s="4">
        <v>44272</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4">
        <v>44273</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44274</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f t="shared" si="24"/>
        <v>17.91</v>
      </c>
      <c r="N563" t="str">
        <f t="shared" si="25"/>
        <v>Arabica</v>
      </c>
      <c r="O563" t="str">
        <f t="shared" si="26"/>
        <v>Dark</v>
      </c>
      <c r="P563" t="str">
        <f>_xlfn.XLOOKUP(Table1[[#This Row],[Customer ID]],customers!$A$1:$A$1001,customers!$I$1:$I$1001,"",0)</f>
        <v>Yes</v>
      </c>
    </row>
    <row r="564" spans="1:16" x14ac:dyDescent="0.3">
      <c r="A564" s="2" t="s">
        <v>3665</v>
      </c>
      <c r="B564" s="4">
        <v>44275</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f t="shared" si="24"/>
        <v>28.53</v>
      </c>
      <c r="N564" t="str">
        <f t="shared" si="25"/>
        <v>Liberica</v>
      </c>
      <c r="O564" t="str">
        <f t="shared" si="26"/>
        <v>Light</v>
      </c>
      <c r="P564" t="str">
        <f>_xlfn.XLOOKUP(Table1[[#This Row],[Customer ID]],customers!$A$1:$A$1001,customers!$I$1:$I$1001,"",0)</f>
        <v>No</v>
      </c>
    </row>
    <row r="565" spans="1:16" x14ac:dyDescent="0.3">
      <c r="A565" s="2" t="s">
        <v>3671</v>
      </c>
      <c r="B565" s="4">
        <v>44276</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f t="shared" si="24"/>
        <v>82.5</v>
      </c>
      <c r="N565" t="str">
        <f t="shared" si="25"/>
        <v>Excelsa</v>
      </c>
      <c r="O565" t="str">
        <f t="shared" si="26"/>
        <v>Medium</v>
      </c>
      <c r="P565" t="str">
        <f>_xlfn.XLOOKUP(Table1[[#This Row],[Customer ID]],customers!$A$1:$A$1001,customers!$I$1:$I$1001,"",0)</f>
        <v>No</v>
      </c>
    </row>
    <row r="566" spans="1:16" x14ac:dyDescent="0.3">
      <c r="A566" s="2" t="s">
        <v>3677</v>
      </c>
      <c r="B566" s="4">
        <v>44277</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4">
        <v>44278</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4">
        <v>44279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f t="shared" si="24"/>
        <v>20.25</v>
      </c>
      <c r="N568" t="str">
        <f t="shared" si="25"/>
        <v>Arabica</v>
      </c>
      <c r="O568" t="str">
        <f t="shared" si="26"/>
        <v>Medium</v>
      </c>
      <c r="P568" t="str">
        <f>_xlfn.XLOOKUP(Table1[[#This Row],[Customer ID]],customers!$A$1:$A$1001,customers!$I$1:$I$1001,"",0)</f>
        <v>Yes</v>
      </c>
    </row>
    <row r="569" spans="1:16" x14ac:dyDescent="0.3">
      <c r="A569" s="2" t="s">
        <v>3695</v>
      </c>
      <c r="B569" s="4">
        <v>44280</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4">
        <v>44281</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f t="shared" si="24"/>
        <v>19.02</v>
      </c>
      <c r="N570" t="str">
        <f t="shared" si="25"/>
        <v>Liberica</v>
      </c>
      <c r="O570" t="str">
        <f t="shared" si="26"/>
        <v>Light</v>
      </c>
      <c r="P570" t="str">
        <f>_xlfn.XLOOKUP(Table1[[#This Row],[Customer ID]],customers!$A$1:$A$1001,customers!$I$1:$I$1001,"",0)</f>
        <v>Yes</v>
      </c>
    </row>
    <row r="571" spans="1:16" x14ac:dyDescent="0.3">
      <c r="A571" s="2" t="s">
        <v>3706</v>
      </c>
      <c r="B571" s="4">
        <v>44282</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f t="shared" si="24"/>
        <v>137.31</v>
      </c>
      <c r="N571" t="str">
        <f t="shared" si="25"/>
        <v>Arabica</v>
      </c>
      <c r="O571" t="str">
        <f t="shared" si="26"/>
        <v>Dark</v>
      </c>
      <c r="P571" t="str">
        <f>_xlfn.XLOOKUP(Table1[[#This Row],[Customer ID]],customers!$A$1:$A$1001,customers!$I$1:$I$1001,"",0)</f>
        <v>No</v>
      </c>
    </row>
    <row r="572" spans="1:16" x14ac:dyDescent="0.3">
      <c r="A572" s="2" t="s">
        <v>3712</v>
      </c>
      <c r="B572" s="4">
        <v>44283</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f t="shared" si="24"/>
        <v>27</v>
      </c>
      <c r="N572" t="str">
        <f t="shared" si="25"/>
        <v>Arabica</v>
      </c>
      <c r="O572" t="str">
        <f t="shared" si="26"/>
        <v>Medium</v>
      </c>
      <c r="P572" t="str">
        <f>_xlfn.XLOOKUP(Table1[[#This Row],[Customer ID]],customers!$A$1:$A$1001,customers!$I$1:$I$1001,"",0)</f>
        <v>No</v>
      </c>
    </row>
    <row r="573" spans="1:16" x14ac:dyDescent="0.3">
      <c r="A573" s="2" t="s">
        <v>3718</v>
      </c>
      <c r="B573" s="4">
        <v>44284</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f t="shared" si="24"/>
        <v>35.64</v>
      </c>
      <c r="N573" t="str">
        <f t="shared" si="25"/>
        <v>Excelsa</v>
      </c>
      <c r="O573" t="str">
        <f t="shared" si="26"/>
        <v>Light</v>
      </c>
      <c r="P573" t="str">
        <f>_xlfn.XLOOKUP(Table1[[#This Row],[Customer ID]],customers!$A$1:$A$1001,customers!$I$1:$I$1001,"",0)</f>
        <v>No</v>
      </c>
    </row>
    <row r="574" spans="1:16" x14ac:dyDescent="0.3">
      <c r="A574" s="2" t="s">
        <v>3724</v>
      </c>
      <c r="B574" s="4">
        <v>44285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f t="shared" si="24"/>
        <v>5.97</v>
      </c>
      <c r="N574" t="str">
        <f t="shared" si="25"/>
        <v>Arabica</v>
      </c>
      <c r="O574" t="str">
        <f t="shared" si="26"/>
        <v>Dark</v>
      </c>
      <c r="P574" t="str">
        <f>_xlfn.XLOOKUP(Table1[[#This Row],[Customer ID]],customers!$A$1:$A$1001,customers!$I$1:$I$1001,"",0)</f>
        <v>Yes</v>
      </c>
    </row>
    <row r="575" spans="1:16" x14ac:dyDescent="0.3">
      <c r="A575" s="2" t="s">
        <v>3728</v>
      </c>
      <c r="B575" s="4">
        <v>44286</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f t="shared" si="24"/>
        <v>67.5</v>
      </c>
      <c r="N575" t="str">
        <f t="shared" si="25"/>
        <v>Arabica</v>
      </c>
      <c r="O575" t="str">
        <f t="shared" si="26"/>
        <v>Medium</v>
      </c>
      <c r="P575" t="str">
        <f>_xlfn.XLOOKUP(Table1[[#This Row],[Customer ID]],customers!$A$1:$A$1001,customers!$I$1:$I$1001,"",0)</f>
        <v>No</v>
      </c>
    </row>
    <row r="576" spans="1:16" x14ac:dyDescent="0.3">
      <c r="A576" s="2" t="s">
        <v>3734</v>
      </c>
      <c r="B576" s="4">
        <v>44287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4">
        <v>44288</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44289</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f t="shared" si="24"/>
        <v>17.91</v>
      </c>
      <c r="N578" t="str">
        <f t="shared" si="25"/>
        <v>Arabica</v>
      </c>
      <c r="O578" t="str">
        <f t="shared" si="26"/>
        <v>Dark</v>
      </c>
      <c r="P578" t="str">
        <f>_xlfn.XLOOKUP(Table1[[#This Row],[Customer ID]],customers!$A$1:$A$1001,customers!$I$1:$I$1001,"",0)</f>
        <v>No</v>
      </c>
    </row>
    <row r="579" spans="1:16" x14ac:dyDescent="0.3">
      <c r="A579" s="2" t="s">
        <v>3751</v>
      </c>
      <c r="B579" s="4">
        <v>44290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f t="shared" ref="M579:M642" si="27">L579*E579</f>
        <v>58.2</v>
      </c>
      <c r="N579" t="str">
        <f t="shared" ref="N579:N642" si="28">IF(I579="Rob","Robusta",IF(I579="Exc","Excelsa",IF(I579="Ara","Arabica",IF(I579="Lib","Liberica"," "))))</f>
        <v>Liberica</v>
      </c>
      <c r="O579" t="str">
        <f t="shared" ref="O579:O642" si="29">IF(J579="M","Medium", IF(J579="L","Light",IF(J579="D","Dark","")))</f>
        <v>Medium</v>
      </c>
      <c r="P579" t="str">
        <f>_xlfn.XLOOKUP(Table1[[#This Row],[Customer ID]],customers!$A$1:$A$1001,customers!$I$1:$I$1001,"",0)</f>
        <v>No</v>
      </c>
    </row>
    <row r="580" spans="1:16" x14ac:dyDescent="0.3">
      <c r="A580" s="2" t="s">
        <v>3756</v>
      </c>
      <c r="B580" s="4">
        <v>44291</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f t="shared" si="27"/>
        <v>13.365</v>
      </c>
      <c r="N580" t="str">
        <f t="shared" si="28"/>
        <v>Excelsa</v>
      </c>
      <c r="O580" t="str">
        <f t="shared" si="29"/>
        <v>Light</v>
      </c>
      <c r="P580" t="str">
        <f>_xlfn.XLOOKUP(Table1[[#This Row],[Customer ID]],customers!$A$1:$A$1001,customers!$I$1:$I$1001,"",0)</f>
        <v>No</v>
      </c>
    </row>
    <row r="581" spans="1:16" x14ac:dyDescent="0.3">
      <c r="A581" s="2" t="s">
        <v>3756</v>
      </c>
      <c r="B581" s="4">
        <v>44292</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f t="shared" si="27"/>
        <v>33.75</v>
      </c>
      <c r="N581" t="str">
        <f t="shared" si="28"/>
        <v>Arabica</v>
      </c>
      <c r="O581" t="str">
        <f t="shared" si="29"/>
        <v>Medium</v>
      </c>
      <c r="P581" t="str">
        <f>_xlfn.XLOOKUP(Table1[[#This Row],[Customer ID]],customers!$A$1:$A$1001,customers!$I$1:$I$1001,"",0)</f>
        <v>No</v>
      </c>
    </row>
    <row r="582" spans="1:16" x14ac:dyDescent="0.3">
      <c r="A582" s="2" t="s">
        <v>3767</v>
      </c>
      <c r="B582" s="4">
        <v>44293</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f t="shared" si="27"/>
        <v>44.55</v>
      </c>
      <c r="N582" t="str">
        <f t="shared" si="28"/>
        <v>Excelsa</v>
      </c>
      <c r="O582" t="str">
        <f t="shared" si="29"/>
        <v>Light</v>
      </c>
      <c r="P582" t="str">
        <f>_xlfn.XLOOKUP(Table1[[#This Row],[Customer ID]],customers!$A$1:$A$1001,customers!$I$1:$I$1001,"",0)</f>
        <v>Yes</v>
      </c>
    </row>
    <row r="583" spans="1:16" x14ac:dyDescent="0.3">
      <c r="A583" s="2" t="s">
        <v>3773</v>
      </c>
      <c r="B583" s="4">
        <v>44294</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f t="shared" si="27"/>
        <v>44.55</v>
      </c>
      <c r="N583" t="str">
        <f t="shared" si="28"/>
        <v>Excelsa</v>
      </c>
      <c r="O583" t="str">
        <f t="shared" si="29"/>
        <v>Light</v>
      </c>
      <c r="P583" t="str">
        <f>_xlfn.XLOOKUP(Table1[[#This Row],[Customer ID]],customers!$A$1:$A$1001,customers!$I$1:$I$1001,"",0)</f>
        <v>Yes</v>
      </c>
    </row>
    <row r="584" spans="1:16" x14ac:dyDescent="0.3">
      <c r="A584" s="2" t="s">
        <v>3778</v>
      </c>
      <c r="B584" s="4">
        <v>44295</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f t="shared" si="27"/>
        <v>60.75</v>
      </c>
      <c r="N584" t="str">
        <f t="shared" si="28"/>
        <v>Excelsa</v>
      </c>
      <c r="O584" t="str">
        <f t="shared" si="29"/>
        <v>Dark</v>
      </c>
      <c r="P584" t="str">
        <f>_xlfn.XLOOKUP(Table1[[#This Row],[Customer ID]],customers!$A$1:$A$1001,customers!$I$1:$I$1001,"",0)</f>
        <v>No</v>
      </c>
    </row>
    <row r="585" spans="1:16" x14ac:dyDescent="0.3">
      <c r="A585" s="2" t="s">
        <v>3784</v>
      </c>
      <c r="B585" s="4">
        <v>44296</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4">
        <v>44297</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4">
        <v>44298</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f t="shared" si="27"/>
        <v>16.5</v>
      </c>
      <c r="N587" t="str">
        <f t="shared" si="28"/>
        <v>Excelsa</v>
      </c>
      <c r="O587" t="str">
        <f t="shared" si="29"/>
        <v>Medium</v>
      </c>
      <c r="P587" t="str">
        <f>_xlfn.XLOOKUP(Table1[[#This Row],[Customer ID]],customers!$A$1:$A$1001,customers!$I$1:$I$1001,"",0)</f>
        <v>Yes</v>
      </c>
    </row>
    <row r="588" spans="1:16" x14ac:dyDescent="0.3">
      <c r="A588" s="2" t="s">
        <v>3802</v>
      </c>
      <c r="B588" s="4">
        <v>44299</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4">
        <v>44300</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f t="shared" si="27"/>
        <v>7.77</v>
      </c>
      <c r="N589" t="str">
        <f t="shared" si="28"/>
        <v>Liberica</v>
      </c>
      <c r="O589" t="str">
        <f t="shared" si="29"/>
        <v>Dark</v>
      </c>
      <c r="P589" t="str">
        <f>_xlfn.XLOOKUP(Table1[[#This Row],[Customer ID]],customers!$A$1:$A$1001,customers!$I$1:$I$1001,"",0)</f>
        <v>Yes</v>
      </c>
    </row>
    <row r="590" spans="1:16" x14ac:dyDescent="0.3">
      <c r="A590" s="2" t="s">
        <v>3812</v>
      </c>
      <c r="B590" s="4">
        <v>44301</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f t="shared" si="27"/>
        <v>11.94</v>
      </c>
      <c r="N590" t="str">
        <f t="shared" si="28"/>
        <v>Robusta</v>
      </c>
      <c r="O590" t="str">
        <f t="shared" si="29"/>
        <v>Medium</v>
      </c>
      <c r="P590" t="str">
        <f>_xlfn.XLOOKUP(Table1[[#This Row],[Customer ID]],customers!$A$1:$A$1001,customers!$I$1:$I$1001,"",0)</f>
        <v>Yes</v>
      </c>
    </row>
    <row r="591" spans="1:16" x14ac:dyDescent="0.3">
      <c r="A591" s="2" t="s">
        <v>3818</v>
      </c>
      <c r="B591" s="4">
        <v>44302</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44303</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44304</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4">
        <v>44305</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4">
        <v>44306</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f t="shared" si="27"/>
        <v>27.945</v>
      </c>
      <c r="N595" t="str">
        <f t="shared" si="28"/>
        <v>Excelsa</v>
      </c>
      <c r="O595" t="str">
        <f t="shared" si="29"/>
        <v>Dark</v>
      </c>
      <c r="P595" t="str">
        <f>_xlfn.XLOOKUP(Table1[[#This Row],[Customer ID]],customers!$A$1:$A$1001,customers!$I$1:$I$1001,"",0)</f>
        <v>Yes</v>
      </c>
    </row>
    <row r="596" spans="1:16" x14ac:dyDescent="0.3">
      <c r="A596" s="2" t="s">
        <v>3844</v>
      </c>
      <c r="B596" s="4">
        <v>44307</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4">
        <v>44308</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f t="shared" si="27"/>
        <v>14.85</v>
      </c>
      <c r="N597" t="str">
        <f t="shared" si="28"/>
        <v>Excelsa</v>
      </c>
      <c r="O597" t="str">
        <f t="shared" si="29"/>
        <v>Light</v>
      </c>
      <c r="P597" t="str">
        <f>_xlfn.XLOOKUP(Table1[[#This Row],[Customer ID]],customers!$A$1:$A$1001,customers!$I$1:$I$1001,"",0)</f>
        <v>No</v>
      </c>
    </row>
    <row r="598" spans="1:16" x14ac:dyDescent="0.3">
      <c r="A598" s="2" t="s">
        <v>3854</v>
      </c>
      <c r="B598" s="4">
        <v>44309</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f t="shared" si="27"/>
        <v>33.75</v>
      </c>
      <c r="N598" t="str">
        <f t="shared" si="28"/>
        <v>Arabica</v>
      </c>
      <c r="O598" t="str">
        <f t="shared" si="29"/>
        <v>Medium</v>
      </c>
      <c r="P598" t="str">
        <f>_xlfn.XLOOKUP(Table1[[#This Row],[Customer ID]],customers!$A$1:$A$1001,customers!$I$1:$I$1001,"",0)</f>
        <v>No</v>
      </c>
    </row>
    <row r="599" spans="1:16" x14ac:dyDescent="0.3">
      <c r="A599" s="2" t="s">
        <v>3860</v>
      </c>
      <c r="B599" s="4">
        <v>44310</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f t="shared" si="27"/>
        <v>145.82</v>
      </c>
      <c r="N599" t="str">
        <f t="shared" si="28"/>
        <v>Liberica</v>
      </c>
      <c r="O599" t="str">
        <f t="shared" si="29"/>
        <v>Light</v>
      </c>
      <c r="P599" t="str">
        <f>_xlfn.XLOOKUP(Table1[[#This Row],[Customer ID]],customers!$A$1:$A$1001,customers!$I$1:$I$1001,"",0)</f>
        <v>Yes</v>
      </c>
    </row>
    <row r="600" spans="1:16" x14ac:dyDescent="0.3">
      <c r="A600" s="2" t="s">
        <v>3866</v>
      </c>
      <c r="B600" s="4">
        <v>44311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f t="shared" si="27"/>
        <v>11.94</v>
      </c>
      <c r="N600" t="str">
        <f t="shared" si="28"/>
        <v>Robusta</v>
      </c>
      <c r="O600" t="str">
        <f t="shared" si="29"/>
        <v>Medium</v>
      </c>
      <c r="P600" t="str">
        <f>_xlfn.XLOOKUP(Table1[[#This Row],[Customer ID]],customers!$A$1:$A$1001,customers!$I$1:$I$1001,"",0)</f>
        <v>Yes</v>
      </c>
    </row>
    <row r="601" spans="1:16" x14ac:dyDescent="0.3">
      <c r="A601" s="2" t="s">
        <v>3872</v>
      </c>
      <c r="B601" s="4">
        <v>44312</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f t="shared" si="27"/>
        <v>11.94</v>
      </c>
      <c r="N601" t="str">
        <f t="shared" si="28"/>
        <v>Arabica</v>
      </c>
      <c r="O601" t="str">
        <f t="shared" si="29"/>
        <v>Dark</v>
      </c>
      <c r="P601" t="str">
        <f>_xlfn.XLOOKUP(Table1[[#This Row],[Customer ID]],customers!$A$1:$A$1001,customers!$I$1:$I$1001,"",0)</f>
        <v>Yes</v>
      </c>
    </row>
    <row r="602" spans="1:16" x14ac:dyDescent="0.3">
      <c r="A602" s="2" t="s">
        <v>3877</v>
      </c>
      <c r="B602" s="4">
        <v>44313</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f t="shared" si="27"/>
        <v>7.77</v>
      </c>
      <c r="N602" t="str">
        <f t="shared" si="28"/>
        <v>Liberica</v>
      </c>
      <c r="O602" t="str">
        <f t="shared" si="29"/>
        <v>Dark</v>
      </c>
      <c r="P602" t="str">
        <f>_xlfn.XLOOKUP(Table1[[#This Row],[Customer ID]],customers!$A$1:$A$1001,customers!$I$1:$I$1001,"",0)</f>
        <v>No</v>
      </c>
    </row>
    <row r="603" spans="1:16" x14ac:dyDescent="0.3">
      <c r="A603" s="2" t="s">
        <v>3883</v>
      </c>
      <c r="B603" s="4">
        <v>44314</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4">
        <v>44315</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44316</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4">
        <v>44317</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44318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4">
        <v>44319</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44320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f t="shared" si="27"/>
        <v>3.645</v>
      </c>
      <c r="N609" t="str">
        <f t="shared" si="28"/>
        <v>Excelsa</v>
      </c>
      <c r="O609" t="str">
        <f t="shared" si="29"/>
        <v>Dark</v>
      </c>
      <c r="P609" t="str">
        <f>_xlfn.XLOOKUP(Table1[[#This Row],[Customer ID]],customers!$A$1:$A$1001,customers!$I$1:$I$1001,"",0)</f>
        <v>Yes</v>
      </c>
    </row>
    <row r="610" spans="1:16" x14ac:dyDescent="0.3">
      <c r="A610" s="2" t="s">
        <v>3923</v>
      </c>
      <c r="B610" s="4">
        <v>44321</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f t="shared" si="27"/>
        <v>55.89</v>
      </c>
      <c r="N610" t="str">
        <f t="shared" si="28"/>
        <v>Excelsa</v>
      </c>
      <c r="O610" t="str">
        <f t="shared" si="29"/>
        <v>Dark</v>
      </c>
      <c r="P610" t="str">
        <f>_xlfn.XLOOKUP(Table1[[#This Row],[Customer ID]],customers!$A$1:$A$1001,customers!$I$1:$I$1001,"",0)</f>
        <v>No</v>
      </c>
    </row>
    <row r="611" spans="1:16" x14ac:dyDescent="0.3">
      <c r="A611" s="2" t="s">
        <v>3927</v>
      </c>
      <c r="B611" s="4">
        <v>44322</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f t="shared" si="27"/>
        <v>26.19</v>
      </c>
      <c r="N611" t="str">
        <f t="shared" si="28"/>
        <v>Liberica</v>
      </c>
      <c r="O611" t="str">
        <f t="shared" si="29"/>
        <v>Medium</v>
      </c>
      <c r="P611" t="str">
        <f>_xlfn.XLOOKUP(Table1[[#This Row],[Customer ID]],customers!$A$1:$A$1001,customers!$I$1:$I$1001,"",0)</f>
        <v>Yes</v>
      </c>
    </row>
    <row r="612" spans="1:16" x14ac:dyDescent="0.3">
      <c r="A612" s="2" t="s">
        <v>3933</v>
      </c>
      <c r="B612" s="4">
        <v>44323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4">
        <v>44324</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44325</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f t="shared" si="27"/>
        <v>13.5</v>
      </c>
      <c r="N614" t="str">
        <f t="shared" si="28"/>
        <v>Arabica</v>
      </c>
      <c r="O614" t="str">
        <f t="shared" si="29"/>
        <v>Medium</v>
      </c>
      <c r="P614" t="str">
        <f>_xlfn.XLOOKUP(Table1[[#This Row],[Customer ID]],customers!$A$1:$A$1001,customers!$I$1:$I$1001,"",0)</f>
        <v>No</v>
      </c>
    </row>
    <row r="615" spans="1:16" x14ac:dyDescent="0.3">
      <c r="A615" s="2" t="s">
        <v>3950</v>
      </c>
      <c r="B615" s="4">
        <v>44326</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f t="shared" si="27"/>
        <v>5.97</v>
      </c>
      <c r="N615" t="str">
        <f t="shared" si="28"/>
        <v>Robusta</v>
      </c>
      <c r="O615" t="str">
        <f t="shared" si="29"/>
        <v>Medium</v>
      </c>
      <c r="P615" t="str">
        <f>_xlfn.XLOOKUP(Table1[[#This Row],[Customer ID]],customers!$A$1:$A$1001,customers!$I$1:$I$1001,"",0)</f>
        <v>No</v>
      </c>
    </row>
    <row r="616" spans="1:16" x14ac:dyDescent="0.3">
      <c r="A616" s="2" t="s">
        <v>3955</v>
      </c>
      <c r="B616" s="4">
        <v>44327</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4">
        <v>44328</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f t="shared" si="27"/>
        <v>72.91</v>
      </c>
      <c r="N617" t="str">
        <f t="shared" si="28"/>
        <v>Liberica</v>
      </c>
      <c r="O617" t="str">
        <f t="shared" si="29"/>
        <v>Light</v>
      </c>
      <c r="P617" t="str">
        <f>_xlfn.XLOOKUP(Table1[[#This Row],[Customer ID]],customers!$A$1:$A$1001,customers!$I$1:$I$1001,"",0)</f>
        <v>Yes</v>
      </c>
    </row>
    <row r="618" spans="1:16" x14ac:dyDescent="0.3">
      <c r="A618" s="2" t="s">
        <v>3966</v>
      </c>
      <c r="B618" s="4">
        <v>44329</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44330</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44331</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44332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f t="shared" si="27"/>
        <v>15.54</v>
      </c>
      <c r="N621" t="str">
        <f t="shared" si="28"/>
        <v>Liberica</v>
      </c>
      <c r="O621" t="str">
        <f t="shared" si="29"/>
        <v>Dark</v>
      </c>
      <c r="P621" t="str">
        <f>_xlfn.XLOOKUP(Table1[[#This Row],[Customer ID]],customers!$A$1:$A$1001,customers!$I$1:$I$1001,"",0)</f>
        <v>Yes</v>
      </c>
    </row>
    <row r="622" spans="1:16" x14ac:dyDescent="0.3">
      <c r="A622" s="2" t="s">
        <v>3990</v>
      </c>
      <c r="B622" s="4">
        <v>44333</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f t="shared" si="27"/>
        <v>20.25</v>
      </c>
      <c r="N622" t="str">
        <f t="shared" si="28"/>
        <v>Arabica</v>
      </c>
      <c r="O622" t="str">
        <f t="shared" si="29"/>
        <v>Medium</v>
      </c>
      <c r="P622" t="str">
        <f>_xlfn.XLOOKUP(Table1[[#This Row],[Customer ID]],customers!$A$1:$A$1001,customers!$I$1:$I$1001,"",0)</f>
        <v>No</v>
      </c>
    </row>
    <row r="623" spans="1:16" x14ac:dyDescent="0.3">
      <c r="A623" s="2" t="s">
        <v>3996</v>
      </c>
      <c r="B623" s="4">
        <v>44334</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4">
        <v>44335</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44336</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f t="shared" si="27"/>
        <v>12.15</v>
      </c>
      <c r="N625" t="str">
        <f t="shared" si="28"/>
        <v>Excelsa</v>
      </c>
      <c r="O625" t="str">
        <f t="shared" si="29"/>
        <v>Dark</v>
      </c>
      <c r="P625" t="str">
        <f>_xlfn.XLOOKUP(Table1[[#This Row],[Customer ID]],customers!$A$1:$A$1001,customers!$I$1:$I$1001,"",0)</f>
        <v>No</v>
      </c>
    </row>
    <row r="626" spans="1:16" x14ac:dyDescent="0.3">
      <c r="A626" s="2" t="s">
        <v>4012</v>
      </c>
      <c r="B626" s="4">
        <v>44337</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44338</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4">
        <v>44339</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4">
        <v>44340</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44341</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f t="shared" si="27"/>
        <v>26.73</v>
      </c>
      <c r="N630" t="str">
        <f t="shared" si="28"/>
        <v>Excelsa</v>
      </c>
      <c r="O630" t="str">
        <f t="shared" si="29"/>
        <v>Light</v>
      </c>
      <c r="P630" t="str">
        <f>_xlfn.XLOOKUP(Table1[[#This Row],[Customer ID]],customers!$A$1:$A$1001,customers!$I$1:$I$1001,"",0)</f>
        <v>Yes</v>
      </c>
    </row>
    <row r="631" spans="1:16" x14ac:dyDescent="0.3">
      <c r="A631" s="2" t="s">
        <v>4035</v>
      </c>
      <c r="B631" s="4">
        <v>44342</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f t="shared" si="27"/>
        <v>31.08</v>
      </c>
      <c r="N631" t="str">
        <f t="shared" si="28"/>
        <v>Liberica</v>
      </c>
      <c r="O631" t="str">
        <f t="shared" si="29"/>
        <v>Dark</v>
      </c>
      <c r="P631" t="str">
        <f>_xlfn.XLOOKUP(Table1[[#This Row],[Customer ID]],customers!$A$1:$A$1001,customers!$I$1:$I$1001,"",0)</f>
        <v>Yes</v>
      </c>
    </row>
    <row r="632" spans="1:16" x14ac:dyDescent="0.3">
      <c r="A632" s="2" t="s">
        <v>4035</v>
      </c>
      <c r="B632" s="4">
        <v>44343</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4">
        <v>44344</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4">
        <v>44345</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f t="shared" si="27"/>
        <v>35.64</v>
      </c>
      <c r="N634" t="str">
        <f t="shared" si="28"/>
        <v>Excelsa</v>
      </c>
      <c r="O634" t="str">
        <f t="shared" si="29"/>
        <v>Light</v>
      </c>
      <c r="P634" t="str">
        <f>_xlfn.XLOOKUP(Table1[[#This Row],[Customer ID]],customers!$A$1:$A$1001,customers!$I$1:$I$1001,"",0)</f>
        <v>No</v>
      </c>
    </row>
    <row r="635" spans="1:16" x14ac:dyDescent="0.3">
      <c r="A635" s="2" t="s">
        <v>4062</v>
      </c>
      <c r="B635" s="4">
        <v>44346</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f t="shared" si="27"/>
        <v>47.8</v>
      </c>
      <c r="N635" t="str">
        <f t="shared" si="28"/>
        <v>Robusta</v>
      </c>
      <c r="O635" t="str">
        <f t="shared" si="29"/>
        <v>Light</v>
      </c>
      <c r="P635" t="str">
        <f>_xlfn.XLOOKUP(Table1[[#This Row],[Customer ID]],customers!$A$1:$A$1001,customers!$I$1:$I$1001,"",0)</f>
        <v>No</v>
      </c>
    </row>
    <row r="636" spans="1:16" x14ac:dyDescent="0.3">
      <c r="A636" s="2" t="s">
        <v>4068</v>
      </c>
      <c r="B636" s="4">
        <v>44347</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44348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f t="shared" si="27"/>
        <v>35.64</v>
      </c>
      <c r="N637" t="str">
        <f t="shared" si="28"/>
        <v>Excelsa</v>
      </c>
      <c r="O637" t="str">
        <f t="shared" si="29"/>
        <v>Light</v>
      </c>
      <c r="P637" t="str">
        <f>_xlfn.XLOOKUP(Table1[[#This Row],[Customer ID]],customers!$A$1:$A$1001,customers!$I$1:$I$1001,"",0)</f>
        <v>Yes</v>
      </c>
    </row>
    <row r="638" spans="1:16" x14ac:dyDescent="0.3">
      <c r="A638" s="2" t="s">
        <v>4080</v>
      </c>
      <c r="B638" s="4">
        <v>44349</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f t="shared" si="27"/>
        <v>95.1</v>
      </c>
      <c r="N638" t="str">
        <f t="shared" si="28"/>
        <v>Liberica</v>
      </c>
      <c r="O638" t="str">
        <f t="shared" si="29"/>
        <v>Light</v>
      </c>
      <c r="P638" t="str">
        <f>_xlfn.XLOOKUP(Table1[[#This Row],[Customer ID]],customers!$A$1:$A$1001,customers!$I$1:$I$1001,"",0)</f>
        <v>Yes</v>
      </c>
    </row>
    <row r="639" spans="1:16" x14ac:dyDescent="0.3">
      <c r="A639" s="2" t="s">
        <v>4086</v>
      </c>
      <c r="B639" s="4">
        <v>44350</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44351</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4">
        <v>44352</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44353</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4">
        <v>44354</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f t="shared" ref="M643:M706" si="30">L643*E643</f>
        <v>35.849999999999994</v>
      </c>
      <c r="N643" t="str">
        <f t="shared" ref="N643:N706" si="31">IF(I643="Rob","Robusta",IF(I643="Exc","Excelsa",IF(I643="Ara","Arabica",IF(I643="Lib","Liberica"," "))))</f>
        <v>Robusta</v>
      </c>
      <c r="O643" t="str">
        <f t="shared" ref="O643:O706" si="32">IF(J643="M","Medium", IF(J643="L","Light",IF(J643="D","Dark","")))</f>
        <v>Light</v>
      </c>
      <c r="P643" t="str">
        <f>_xlfn.XLOOKUP(Table1[[#This Row],[Customer ID]],customers!$A$1:$A$1001,customers!$I$1:$I$1001,"",0)</f>
        <v>Yes</v>
      </c>
    </row>
    <row r="644" spans="1:16" x14ac:dyDescent="0.3">
      <c r="A644" s="2" t="s">
        <v>4115</v>
      </c>
      <c r="B644" s="4">
        <v>44355</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f t="shared" si="30"/>
        <v>8.25</v>
      </c>
      <c r="N644" t="str">
        <f t="shared" si="31"/>
        <v>Excelsa</v>
      </c>
      <c r="O644" t="str">
        <f t="shared" si="32"/>
        <v>Medium</v>
      </c>
      <c r="P644" t="str">
        <f>_xlfn.XLOOKUP(Table1[[#This Row],[Customer ID]],customers!$A$1:$A$1001,customers!$I$1:$I$1001,"",0)</f>
        <v>Yes</v>
      </c>
    </row>
    <row r="645" spans="1:16" x14ac:dyDescent="0.3">
      <c r="A645" s="2" t="s">
        <v>4123</v>
      </c>
      <c r="B645" s="4">
        <v>44356</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44357</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4">
        <v>44358</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4">
        <v>44359</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4">
        <v>44360</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f t="shared" si="30"/>
        <v>28.53</v>
      </c>
      <c r="N649" t="str">
        <f t="shared" si="31"/>
        <v>Liberica</v>
      </c>
      <c r="O649" t="str">
        <f t="shared" si="32"/>
        <v>Light</v>
      </c>
      <c r="P649" t="str">
        <f>_xlfn.XLOOKUP(Table1[[#This Row],[Customer ID]],customers!$A$1:$A$1001,customers!$I$1:$I$1001,"",0)</f>
        <v>Yes</v>
      </c>
    </row>
    <row r="650" spans="1:16" x14ac:dyDescent="0.3">
      <c r="A650" s="2" t="s">
        <v>4151</v>
      </c>
      <c r="B650" s="4">
        <v>44361</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f t="shared" si="30"/>
        <v>16.11</v>
      </c>
      <c r="N650" t="str">
        <f t="shared" si="31"/>
        <v>Robusta</v>
      </c>
      <c r="O650" t="str">
        <f t="shared" si="32"/>
        <v>Dark</v>
      </c>
      <c r="P650" t="str">
        <f>_xlfn.XLOOKUP(Table1[[#This Row],[Customer ID]],customers!$A$1:$A$1001,customers!$I$1:$I$1001,"",0)</f>
        <v>No</v>
      </c>
    </row>
    <row r="651" spans="1:16" x14ac:dyDescent="0.3">
      <c r="A651" s="2" t="s">
        <v>4157</v>
      </c>
      <c r="B651" s="4">
        <v>44362</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f t="shared" si="30"/>
        <v>95.1</v>
      </c>
      <c r="N651" t="str">
        <f t="shared" si="31"/>
        <v>Liberica</v>
      </c>
      <c r="O651" t="str">
        <f t="shared" si="32"/>
        <v>Light</v>
      </c>
      <c r="P651" t="str">
        <f>_xlfn.XLOOKUP(Table1[[#This Row],[Customer ID]],customers!$A$1:$A$1001,customers!$I$1:$I$1001,"",0)</f>
        <v>No</v>
      </c>
    </row>
    <row r="652" spans="1:16" x14ac:dyDescent="0.3">
      <c r="A652" s="2" t="s">
        <v>4163</v>
      </c>
      <c r="B652" s="4">
        <v>44363</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4">
        <v>44364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f t="shared" si="30"/>
        <v>47.8</v>
      </c>
      <c r="N653" t="str">
        <f t="shared" si="31"/>
        <v>Robusta</v>
      </c>
      <c r="O653" t="str">
        <f t="shared" si="32"/>
        <v>Light</v>
      </c>
      <c r="P653" t="str">
        <f>_xlfn.XLOOKUP(Table1[[#This Row],[Customer ID]],customers!$A$1:$A$1001,customers!$I$1:$I$1001,"",0)</f>
        <v>No</v>
      </c>
    </row>
    <row r="654" spans="1:16" x14ac:dyDescent="0.3">
      <c r="A654" s="2" t="s">
        <v>4174</v>
      </c>
      <c r="B654" s="4">
        <v>44365</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f t="shared" si="30"/>
        <v>63.4</v>
      </c>
      <c r="N654" t="str">
        <f t="shared" si="31"/>
        <v>Liberica</v>
      </c>
      <c r="O654" t="str">
        <f t="shared" si="32"/>
        <v>Light</v>
      </c>
      <c r="P654" t="str">
        <f>_xlfn.XLOOKUP(Table1[[#This Row],[Customer ID]],customers!$A$1:$A$1001,customers!$I$1:$I$1001,"",0)</f>
        <v>No</v>
      </c>
    </row>
    <row r="655" spans="1:16" x14ac:dyDescent="0.3">
      <c r="A655" s="2" t="s">
        <v>4179</v>
      </c>
      <c r="B655" s="4">
        <v>44366</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4">
        <v>44367</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4">
        <v>44368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4">
        <v>44369</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f t="shared" si="30"/>
        <v>51.8</v>
      </c>
      <c r="N658" t="str">
        <f t="shared" si="31"/>
        <v>Liberica</v>
      </c>
      <c r="O658" t="str">
        <f t="shared" si="32"/>
        <v>Dark</v>
      </c>
      <c r="P658" t="str">
        <f>_xlfn.XLOOKUP(Table1[[#This Row],[Customer ID]],customers!$A$1:$A$1001,customers!$I$1:$I$1001,"",0)</f>
        <v>No</v>
      </c>
    </row>
    <row r="659" spans="1:16" x14ac:dyDescent="0.3">
      <c r="A659" s="2" t="s">
        <v>4201</v>
      </c>
      <c r="B659" s="4">
        <v>44370</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f t="shared" si="30"/>
        <v>13.5</v>
      </c>
      <c r="N659" t="str">
        <f t="shared" si="31"/>
        <v>Arabica</v>
      </c>
      <c r="O659" t="str">
        <f t="shared" si="32"/>
        <v>Medium</v>
      </c>
      <c r="P659" t="str">
        <f>_xlfn.XLOOKUP(Table1[[#This Row],[Customer ID]],customers!$A$1:$A$1001,customers!$I$1:$I$1001,"",0)</f>
        <v>Yes</v>
      </c>
    </row>
    <row r="660" spans="1:16" x14ac:dyDescent="0.3">
      <c r="A660" s="2" t="s">
        <v>4207</v>
      </c>
      <c r="B660" s="4">
        <v>44371</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f t="shared" si="30"/>
        <v>24.75</v>
      </c>
      <c r="N660" t="str">
        <f t="shared" si="31"/>
        <v>Excelsa</v>
      </c>
      <c r="O660" t="str">
        <f t="shared" si="32"/>
        <v>Medium</v>
      </c>
      <c r="P660" t="str">
        <f>_xlfn.XLOOKUP(Table1[[#This Row],[Customer ID]],customers!$A$1:$A$1001,customers!$I$1:$I$1001,"",0)</f>
        <v>Yes</v>
      </c>
    </row>
    <row r="661" spans="1:16" x14ac:dyDescent="0.3">
      <c r="A661" s="2" t="s">
        <v>4211</v>
      </c>
      <c r="B661" s="4">
        <v>44372</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4">
        <v>44373</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f t="shared" si="30"/>
        <v>53.46</v>
      </c>
      <c r="N662" t="str">
        <f t="shared" si="31"/>
        <v>Excelsa</v>
      </c>
      <c r="O662" t="str">
        <f t="shared" si="32"/>
        <v>Light</v>
      </c>
      <c r="P662" t="str">
        <f>_xlfn.XLOOKUP(Table1[[#This Row],[Customer ID]],customers!$A$1:$A$1001,customers!$I$1:$I$1001,"",0)</f>
        <v>No</v>
      </c>
    </row>
    <row r="663" spans="1:16" x14ac:dyDescent="0.3">
      <c r="A663" s="2" t="s">
        <v>4223</v>
      </c>
      <c r="B663" s="4">
        <v>44374</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f t="shared" si="30"/>
        <v>20.25</v>
      </c>
      <c r="N663" t="str">
        <f t="shared" si="31"/>
        <v>Arabica</v>
      </c>
      <c r="O663" t="str">
        <f t="shared" si="32"/>
        <v>Medium</v>
      </c>
      <c r="P663" t="str">
        <f>_xlfn.XLOOKUP(Table1[[#This Row],[Customer ID]],customers!$A$1:$A$1001,customers!$I$1:$I$1001,"",0)</f>
        <v>Yes</v>
      </c>
    </row>
    <row r="664" spans="1:16" x14ac:dyDescent="0.3">
      <c r="A664" s="2" t="s">
        <v>4229</v>
      </c>
      <c r="B664" s="4">
        <v>44375</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44376</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f t="shared" si="30"/>
        <v>67.5</v>
      </c>
      <c r="N665" t="str">
        <f t="shared" si="31"/>
        <v>Arabica</v>
      </c>
      <c r="O665" t="str">
        <f t="shared" si="32"/>
        <v>Medium</v>
      </c>
      <c r="P665" t="str">
        <f>_xlfn.XLOOKUP(Table1[[#This Row],[Customer ID]],customers!$A$1:$A$1001,customers!$I$1:$I$1001,"",0)</f>
        <v>No</v>
      </c>
    </row>
    <row r="666" spans="1:16" x14ac:dyDescent="0.3">
      <c r="A666" s="2" t="s">
        <v>4239</v>
      </c>
      <c r="B666" s="4">
        <v>44377</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44378</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f t="shared" si="30"/>
        <v>7.77</v>
      </c>
      <c r="N667" t="str">
        <f t="shared" si="31"/>
        <v>Liberica</v>
      </c>
      <c r="O667" t="str">
        <f t="shared" si="32"/>
        <v>Dark</v>
      </c>
      <c r="P667" t="str">
        <f>_xlfn.XLOOKUP(Table1[[#This Row],[Customer ID]],customers!$A$1:$A$1001,customers!$I$1:$I$1001,"",0)</f>
        <v>No</v>
      </c>
    </row>
    <row r="668" spans="1:16" x14ac:dyDescent="0.3">
      <c r="A668" s="2" t="s">
        <v>4250</v>
      </c>
      <c r="B668" s="4">
        <v>44379</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f t="shared" si="30"/>
        <v>91.539999999999992</v>
      </c>
      <c r="N668" t="str">
        <f t="shared" si="31"/>
        <v>Arabica</v>
      </c>
      <c r="O668" t="str">
        <f t="shared" si="32"/>
        <v>Dark</v>
      </c>
      <c r="P668" t="str">
        <f>_xlfn.XLOOKUP(Table1[[#This Row],[Customer ID]],customers!$A$1:$A$1001,customers!$I$1:$I$1001,"",0)</f>
        <v>No</v>
      </c>
    </row>
    <row r="669" spans="1:16" x14ac:dyDescent="0.3">
      <c r="A669" s="2" t="s">
        <v>4256</v>
      </c>
      <c r="B669" s="4">
        <v>44380</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f t="shared" si="30"/>
        <v>59.699999999999996</v>
      </c>
      <c r="N669" t="str">
        <f t="shared" si="31"/>
        <v>Arabica</v>
      </c>
      <c r="O669" t="str">
        <f t="shared" si="32"/>
        <v>Dark</v>
      </c>
      <c r="P669" t="str">
        <f>_xlfn.XLOOKUP(Table1[[#This Row],[Customer ID]],customers!$A$1:$A$1001,customers!$I$1:$I$1001,"",0)</f>
        <v>No</v>
      </c>
    </row>
    <row r="670" spans="1:16" x14ac:dyDescent="0.3">
      <c r="A670" s="2" t="s">
        <v>4262</v>
      </c>
      <c r="B670" s="4">
        <v>44381</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4">
        <v>44382</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44383</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44384</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f t="shared" si="30"/>
        <v>59.75</v>
      </c>
      <c r="N673" t="str">
        <f t="shared" si="31"/>
        <v>Robusta</v>
      </c>
      <c r="O673" t="str">
        <f t="shared" si="32"/>
        <v>Light</v>
      </c>
      <c r="P673" t="str">
        <f>_xlfn.XLOOKUP(Table1[[#This Row],[Customer ID]],customers!$A$1:$A$1001,customers!$I$1:$I$1001,"",0)</f>
        <v>No</v>
      </c>
    </row>
    <row r="674" spans="1:16" x14ac:dyDescent="0.3">
      <c r="A674" s="2" t="s">
        <v>4286</v>
      </c>
      <c r="B674" s="4">
        <v>44385</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44386</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f t="shared" si="30"/>
        <v>82.5</v>
      </c>
      <c r="N675" t="str">
        <f t="shared" si="31"/>
        <v>Excelsa</v>
      </c>
      <c r="O675" t="str">
        <f t="shared" si="32"/>
        <v>Medium</v>
      </c>
      <c r="P675" t="str">
        <f>_xlfn.XLOOKUP(Table1[[#This Row],[Customer ID]],customers!$A$1:$A$1001,customers!$I$1:$I$1001,"",0)</f>
        <v>Yes</v>
      </c>
    </row>
    <row r="676" spans="1:16" x14ac:dyDescent="0.3">
      <c r="A676" s="2" t="s">
        <v>4297</v>
      </c>
      <c r="B676" s="4">
        <v>44387</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4">
        <v>44388</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44389</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f t="shared" si="30"/>
        <v>47.55</v>
      </c>
      <c r="N678" t="str">
        <f t="shared" si="31"/>
        <v>Liberica</v>
      </c>
      <c r="O678" t="str">
        <f t="shared" si="32"/>
        <v>Light</v>
      </c>
      <c r="P678" t="str">
        <f>_xlfn.XLOOKUP(Table1[[#This Row],[Customer ID]],customers!$A$1:$A$1001,customers!$I$1:$I$1001,"",0)</f>
        <v>No</v>
      </c>
    </row>
    <row r="679" spans="1:16" x14ac:dyDescent="0.3">
      <c r="A679" s="2" t="s">
        <v>4313</v>
      </c>
      <c r="B679" s="4">
        <v>44390</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44391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4">
        <v>44392</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4">
        <v>44393</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f t="shared" si="30"/>
        <v>56.25</v>
      </c>
      <c r="N682" t="str">
        <f t="shared" si="31"/>
        <v>Arabica</v>
      </c>
      <c r="O682" t="str">
        <f t="shared" si="32"/>
        <v>Medium</v>
      </c>
      <c r="P682" t="str">
        <f>_xlfn.XLOOKUP(Table1[[#This Row],[Customer ID]],customers!$A$1:$A$1001,customers!$I$1:$I$1001,"",0)</f>
        <v>No</v>
      </c>
    </row>
    <row r="683" spans="1:16" x14ac:dyDescent="0.3">
      <c r="A683" s="2" t="s">
        <v>4336</v>
      </c>
      <c r="B683" s="4">
        <v>44394</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f t="shared" si="30"/>
        <v>9.51</v>
      </c>
      <c r="N683" t="str">
        <f t="shared" si="31"/>
        <v>Liberica</v>
      </c>
      <c r="O683" t="str">
        <f t="shared" si="32"/>
        <v>Light</v>
      </c>
      <c r="P683" t="str">
        <f>_xlfn.XLOOKUP(Table1[[#This Row],[Customer ID]],customers!$A$1:$A$1001,customers!$I$1:$I$1001,"",0)</f>
        <v>Yes</v>
      </c>
    </row>
    <row r="684" spans="1:16" x14ac:dyDescent="0.3">
      <c r="A684" s="2" t="s">
        <v>4342</v>
      </c>
      <c r="B684" s="4">
        <v>44395</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f t="shared" si="30"/>
        <v>8.25</v>
      </c>
      <c r="N684" t="str">
        <f t="shared" si="31"/>
        <v>Excelsa</v>
      </c>
      <c r="O684" t="str">
        <f t="shared" si="32"/>
        <v>Medium</v>
      </c>
      <c r="P684" t="str">
        <f>_xlfn.XLOOKUP(Table1[[#This Row],[Customer ID]],customers!$A$1:$A$1001,customers!$I$1:$I$1001,"",0)</f>
        <v>Yes</v>
      </c>
    </row>
    <row r="685" spans="1:16" x14ac:dyDescent="0.3">
      <c r="A685" s="2" t="s">
        <v>4348</v>
      </c>
      <c r="B685" s="4">
        <v>44396</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f t="shared" si="30"/>
        <v>46.62</v>
      </c>
      <c r="N685" t="str">
        <f t="shared" si="31"/>
        <v>Liberica</v>
      </c>
      <c r="O685" t="str">
        <f t="shared" si="32"/>
        <v>Dark</v>
      </c>
      <c r="P685" t="str">
        <f>_xlfn.XLOOKUP(Table1[[#This Row],[Customer ID]],customers!$A$1:$A$1001,customers!$I$1:$I$1001,"",0)</f>
        <v>No</v>
      </c>
    </row>
    <row r="686" spans="1:16" x14ac:dyDescent="0.3">
      <c r="A686" s="2" t="s">
        <v>4354</v>
      </c>
      <c r="B686" s="4">
        <v>44397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4">
        <v>44398</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f t="shared" si="30"/>
        <v>72.91</v>
      </c>
      <c r="N687" t="str">
        <f t="shared" si="31"/>
        <v>Liberica</v>
      </c>
      <c r="O687" t="str">
        <f t="shared" si="32"/>
        <v>Light</v>
      </c>
      <c r="P687" t="str">
        <f>_xlfn.XLOOKUP(Table1[[#This Row],[Customer ID]],customers!$A$1:$A$1001,customers!$I$1:$I$1001,"",0)</f>
        <v>Yes</v>
      </c>
    </row>
    <row r="688" spans="1:16" x14ac:dyDescent="0.3">
      <c r="A688" s="2" t="s">
        <v>4365</v>
      </c>
      <c r="B688" s="4">
        <v>44399</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4">
        <v>44400</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f t="shared" si="30"/>
        <v>16.5</v>
      </c>
      <c r="N689" t="str">
        <f t="shared" si="31"/>
        <v>Excelsa</v>
      </c>
      <c r="O689" t="str">
        <f t="shared" si="32"/>
        <v>Medium</v>
      </c>
      <c r="P689" t="str">
        <f>_xlfn.XLOOKUP(Table1[[#This Row],[Customer ID]],customers!$A$1:$A$1001,customers!$I$1:$I$1001,"",0)</f>
        <v>No</v>
      </c>
    </row>
    <row r="690" spans="1:16" x14ac:dyDescent="0.3">
      <c r="A690" s="2" t="s">
        <v>4377</v>
      </c>
      <c r="B690" s="4">
        <v>44401</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f t="shared" si="30"/>
        <v>64.75</v>
      </c>
      <c r="N690" t="str">
        <f t="shared" si="31"/>
        <v>Arabica</v>
      </c>
      <c r="O690" t="str">
        <f t="shared" si="32"/>
        <v>Light</v>
      </c>
      <c r="P690" t="str">
        <f>_xlfn.XLOOKUP(Table1[[#This Row],[Customer ID]],customers!$A$1:$A$1001,customers!$I$1:$I$1001,"",0)</f>
        <v>No</v>
      </c>
    </row>
    <row r="691" spans="1:16" x14ac:dyDescent="0.3">
      <c r="A691" s="2" t="s">
        <v>4383</v>
      </c>
      <c r="B691" s="4">
        <v>44402</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f t="shared" si="30"/>
        <v>33.75</v>
      </c>
      <c r="N691" t="str">
        <f t="shared" si="31"/>
        <v>Arabica</v>
      </c>
      <c r="O691" t="str">
        <f t="shared" si="32"/>
        <v>Medium</v>
      </c>
      <c r="P691" t="str">
        <f>_xlfn.XLOOKUP(Table1[[#This Row],[Customer ID]],customers!$A$1:$A$1001,customers!$I$1:$I$1001,"",0)</f>
        <v>No</v>
      </c>
    </row>
    <row r="692" spans="1:16" x14ac:dyDescent="0.3">
      <c r="A692" s="2" t="s">
        <v>4389</v>
      </c>
      <c r="B692" s="4">
        <v>44403</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44404</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f t="shared" si="30"/>
        <v>22.5</v>
      </c>
      <c r="N693" t="str">
        <f t="shared" si="31"/>
        <v>Arabica</v>
      </c>
      <c r="O693" t="str">
        <f t="shared" si="32"/>
        <v>Medium</v>
      </c>
      <c r="P693" t="str">
        <f>_xlfn.XLOOKUP(Table1[[#This Row],[Customer ID]],customers!$A$1:$A$1001,customers!$I$1:$I$1001,"",0)</f>
        <v>No</v>
      </c>
    </row>
    <row r="694" spans="1:16" x14ac:dyDescent="0.3">
      <c r="A694" s="2" t="s">
        <v>4399</v>
      </c>
      <c r="B694" s="4">
        <v>44405</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f t="shared" si="30"/>
        <v>12.95</v>
      </c>
      <c r="N694" t="str">
        <f t="shared" si="31"/>
        <v>Liberica</v>
      </c>
      <c r="O694" t="str">
        <f t="shared" si="32"/>
        <v>Dark</v>
      </c>
      <c r="P694" t="str">
        <f>_xlfn.XLOOKUP(Table1[[#This Row],[Customer ID]],customers!$A$1:$A$1001,customers!$I$1:$I$1001,"",0)</f>
        <v>No</v>
      </c>
    </row>
    <row r="695" spans="1:16" x14ac:dyDescent="0.3">
      <c r="A695" s="2" t="s">
        <v>4405</v>
      </c>
      <c r="B695" s="4">
        <v>44406</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4">
        <v>44407</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44408</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44409</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f t="shared" si="30"/>
        <v>31.08</v>
      </c>
      <c r="N698" t="str">
        <f t="shared" si="31"/>
        <v>Liberica</v>
      </c>
      <c r="O698" t="str">
        <f t="shared" si="32"/>
        <v>Dark</v>
      </c>
      <c r="P698" t="str">
        <f>_xlfn.XLOOKUP(Table1[[#This Row],[Customer ID]],customers!$A$1:$A$1001,customers!$I$1:$I$1001,"",0)</f>
        <v>No</v>
      </c>
    </row>
    <row r="699" spans="1:16" x14ac:dyDescent="0.3">
      <c r="A699" s="2" t="s">
        <v>4429</v>
      </c>
      <c r="B699" s="4">
        <v>44410</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f t="shared" si="30"/>
        <v>20.25</v>
      </c>
      <c r="N699" t="str">
        <f t="shared" si="31"/>
        <v>Arabica</v>
      </c>
      <c r="O699" t="str">
        <f t="shared" si="32"/>
        <v>Medium</v>
      </c>
      <c r="P699" t="str">
        <f>_xlfn.XLOOKUP(Table1[[#This Row],[Customer ID]],customers!$A$1:$A$1001,customers!$I$1:$I$1001,"",0)</f>
        <v>No</v>
      </c>
    </row>
    <row r="700" spans="1:16" x14ac:dyDescent="0.3">
      <c r="A700" s="2" t="s">
        <v>4433</v>
      </c>
      <c r="B700" s="4">
        <v>44411</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f t="shared" si="30"/>
        <v>25.9</v>
      </c>
      <c r="N700" t="str">
        <f t="shared" si="31"/>
        <v>Liberica</v>
      </c>
      <c r="O700" t="str">
        <f t="shared" si="32"/>
        <v>Dark</v>
      </c>
      <c r="P700" t="str">
        <f>_xlfn.XLOOKUP(Table1[[#This Row],[Customer ID]],customers!$A$1:$A$1001,customers!$I$1:$I$1001,"",0)</f>
        <v>No</v>
      </c>
    </row>
    <row r="701" spans="1:16" x14ac:dyDescent="0.3">
      <c r="A701" s="2" t="s">
        <v>4439</v>
      </c>
      <c r="B701" s="4">
        <v>44412</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f t="shared" si="30"/>
        <v>23.88</v>
      </c>
      <c r="N701" t="str">
        <f t="shared" si="31"/>
        <v>Arabica</v>
      </c>
      <c r="O701" t="str">
        <f t="shared" si="32"/>
        <v>Dark</v>
      </c>
      <c r="P701" t="str">
        <f>_xlfn.XLOOKUP(Table1[[#This Row],[Customer ID]],customers!$A$1:$A$1001,customers!$I$1:$I$1001,"",0)</f>
        <v>Yes</v>
      </c>
    </row>
    <row r="702" spans="1:16" x14ac:dyDescent="0.3">
      <c r="A702" s="2" t="s">
        <v>4445</v>
      </c>
      <c r="B702" s="4">
        <v>44413</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f t="shared" si="30"/>
        <v>19.02</v>
      </c>
      <c r="N702" t="str">
        <f t="shared" si="31"/>
        <v>Liberica</v>
      </c>
      <c r="O702" t="str">
        <f t="shared" si="32"/>
        <v>Light</v>
      </c>
      <c r="P702" t="str">
        <f>_xlfn.XLOOKUP(Table1[[#This Row],[Customer ID]],customers!$A$1:$A$1001,customers!$I$1:$I$1001,"",0)</f>
        <v>No</v>
      </c>
    </row>
    <row r="703" spans="1:16" x14ac:dyDescent="0.3">
      <c r="A703" s="2" t="s">
        <v>4450</v>
      </c>
      <c r="B703" s="4">
        <v>44414</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4">
        <v>44415</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f t="shared" si="30"/>
        <v>7.77</v>
      </c>
      <c r="N704" t="str">
        <f t="shared" si="31"/>
        <v>Arabica</v>
      </c>
      <c r="O704" t="str">
        <f t="shared" si="32"/>
        <v>Light</v>
      </c>
      <c r="P704" t="str">
        <f>_xlfn.XLOOKUP(Table1[[#This Row],[Customer ID]],customers!$A$1:$A$1001,customers!$I$1:$I$1001,"",0)</f>
        <v>Yes</v>
      </c>
    </row>
    <row r="705" spans="1:16" x14ac:dyDescent="0.3">
      <c r="A705" s="2" t="s">
        <v>4461</v>
      </c>
      <c r="B705" s="4">
        <v>44416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44417</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f t="shared" si="30"/>
        <v>21.87</v>
      </c>
      <c r="N706" t="str">
        <f t="shared" si="31"/>
        <v>Excelsa</v>
      </c>
      <c r="O706" t="str">
        <f t="shared" si="32"/>
        <v>Dark</v>
      </c>
      <c r="P706" t="str">
        <f>_xlfn.XLOOKUP(Table1[[#This Row],[Customer ID]],customers!$A$1:$A$1001,customers!$I$1:$I$1001,"",0)</f>
        <v>Yes</v>
      </c>
    </row>
    <row r="707" spans="1:16" x14ac:dyDescent="0.3">
      <c r="A707" s="2" t="s">
        <v>4471</v>
      </c>
      <c r="B707" s="4">
        <v>44418</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f t="shared" ref="M707:M770" si="33">L707*E707</f>
        <v>17.82</v>
      </c>
      <c r="N707" t="str">
        <f t="shared" ref="N707:N770" si="34">IF(I707="Rob","Robusta",IF(I707="Exc","Excelsa",IF(I707="Ara","Arabica",IF(I707="Lib","Liberica"," "))))</f>
        <v>Excelsa</v>
      </c>
      <c r="O707" t="str">
        <f t="shared" ref="O707:O770" si="35">IF(J707="M","Medium", IF(J707="L","Light",IF(J707="D","Dark","")))</f>
        <v>Light</v>
      </c>
      <c r="P707" t="str">
        <f>_xlfn.XLOOKUP(Table1[[#This Row],[Customer ID]],customers!$A$1:$A$1001,customers!$I$1:$I$1001,"",0)</f>
        <v>No</v>
      </c>
    </row>
    <row r="708" spans="1:16" x14ac:dyDescent="0.3">
      <c r="A708" s="2" t="s">
        <v>4477</v>
      </c>
      <c r="B708" s="4">
        <v>44419</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f t="shared" si="33"/>
        <v>12.375</v>
      </c>
      <c r="N708" t="str">
        <f t="shared" si="34"/>
        <v>Excelsa</v>
      </c>
      <c r="O708" t="str">
        <f t="shared" si="35"/>
        <v>Medium</v>
      </c>
      <c r="P708" t="str">
        <f>_xlfn.XLOOKUP(Table1[[#This Row],[Customer ID]],customers!$A$1:$A$1001,customers!$I$1:$I$1001,"",0)</f>
        <v>No</v>
      </c>
    </row>
    <row r="709" spans="1:16" x14ac:dyDescent="0.3">
      <c r="A709" s="2" t="s">
        <v>4483</v>
      </c>
      <c r="B709" s="4">
        <v>44420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f t="shared" si="33"/>
        <v>25.9</v>
      </c>
      <c r="N709" t="str">
        <f t="shared" si="34"/>
        <v>Liberica</v>
      </c>
      <c r="O709" t="str">
        <f t="shared" si="35"/>
        <v>Dark</v>
      </c>
      <c r="P709" t="str">
        <f>_xlfn.XLOOKUP(Table1[[#This Row],[Customer ID]],customers!$A$1:$A$1001,customers!$I$1:$I$1001,"",0)</f>
        <v>No</v>
      </c>
    </row>
    <row r="710" spans="1:16" x14ac:dyDescent="0.3">
      <c r="A710" s="2" t="s">
        <v>4488</v>
      </c>
      <c r="B710" s="4">
        <v>44421</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f t="shared" si="33"/>
        <v>13.5</v>
      </c>
      <c r="N710" t="str">
        <f t="shared" si="34"/>
        <v>Arabica</v>
      </c>
      <c r="O710" t="str">
        <f t="shared" si="35"/>
        <v>Medium</v>
      </c>
      <c r="P710" t="str">
        <f>_xlfn.XLOOKUP(Table1[[#This Row],[Customer ID]],customers!$A$1:$A$1001,customers!$I$1:$I$1001,"",0)</f>
        <v>Yes</v>
      </c>
    </row>
    <row r="711" spans="1:16" x14ac:dyDescent="0.3">
      <c r="A711" s="2" t="s">
        <v>4494</v>
      </c>
      <c r="B711" s="4">
        <v>44422</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f t="shared" si="33"/>
        <v>17.82</v>
      </c>
      <c r="N711" t="str">
        <f t="shared" si="34"/>
        <v>Excelsa</v>
      </c>
      <c r="O711" t="str">
        <f t="shared" si="35"/>
        <v>Light</v>
      </c>
      <c r="P711" t="str">
        <f>_xlfn.XLOOKUP(Table1[[#This Row],[Customer ID]],customers!$A$1:$A$1001,customers!$I$1:$I$1001,"",0)</f>
        <v>Yes</v>
      </c>
    </row>
    <row r="712" spans="1:16" x14ac:dyDescent="0.3">
      <c r="A712" s="2" t="s">
        <v>4499</v>
      </c>
      <c r="B712" s="4">
        <v>44423</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f t="shared" si="33"/>
        <v>24.75</v>
      </c>
      <c r="N712" t="str">
        <f t="shared" si="34"/>
        <v>Excelsa</v>
      </c>
      <c r="O712" t="str">
        <f t="shared" si="35"/>
        <v>Medium</v>
      </c>
      <c r="P712" t="str">
        <f>_xlfn.XLOOKUP(Table1[[#This Row],[Customer ID]],customers!$A$1:$A$1001,customers!$I$1:$I$1001,"",0)</f>
        <v>No</v>
      </c>
    </row>
    <row r="713" spans="1:16" x14ac:dyDescent="0.3">
      <c r="A713" s="2" t="s">
        <v>4505</v>
      </c>
      <c r="B713" s="4">
        <v>44424</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f t="shared" si="33"/>
        <v>17.91</v>
      </c>
      <c r="N713" t="str">
        <f t="shared" si="34"/>
        <v>Robusta</v>
      </c>
      <c r="O713" t="str">
        <f t="shared" si="35"/>
        <v>Medium</v>
      </c>
      <c r="P713" t="str">
        <f>_xlfn.XLOOKUP(Table1[[#This Row],[Customer ID]],customers!$A$1:$A$1001,customers!$I$1:$I$1001,"",0)</f>
        <v>No</v>
      </c>
    </row>
    <row r="714" spans="1:16" x14ac:dyDescent="0.3">
      <c r="A714" s="2" t="s">
        <v>4512</v>
      </c>
      <c r="B714" s="4">
        <v>44425</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f t="shared" si="33"/>
        <v>16.5</v>
      </c>
      <c r="N714" t="str">
        <f t="shared" si="34"/>
        <v>Excelsa</v>
      </c>
      <c r="O714" t="str">
        <f t="shared" si="35"/>
        <v>Medium</v>
      </c>
      <c r="P714" t="str">
        <f>_xlfn.XLOOKUP(Table1[[#This Row],[Customer ID]],customers!$A$1:$A$1001,customers!$I$1:$I$1001,"",0)</f>
        <v>No</v>
      </c>
    </row>
    <row r="715" spans="1:16" x14ac:dyDescent="0.3">
      <c r="A715" s="2" t="s">
        <v>4516</v>
      </c>
      <c r="B715" s="4">
        <v>44426</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4">
        <v>44427</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f t="shared" si="33"/>
        <v>14.58</v>
      </c>
      <c r="N716" t="str">
        <f t="shared" si="34"/>
        <v>Excelsa</v>
      </c>
      <c r="O716" t="str">
        <f t="shared" si="35"/>
        <v>Dark</v>
      </c>
      <c r="P716" t="str">
        <f>_xlfn.XLOOKUP(Table1[[#This Row],[Customer ID]],customers!$A$1:$A$1001,customers!$I$1:$I$1001,"",0)</f>
        <v>Yes</v>
      </c>
    </row>
    <row r="717" spans="1:16" x14ac:dyDescent="0.3">
      <c r="A717" s="2" t="s">
        <v>4528</v>
      </c>
      <c r="B717" s="4">
        <v>44428</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f t="shared" si="33"/>
        <v>89.1</v>
      </c>
      <c r="N717" t="str">
        <f t="shared" si="34"/>
        <v>Excelsa</v>
      </c>
      <c r="O717" t="str">
        <f t="shared" si="35"/>
        <v>Light</v>
      </c>
      <c r="P717" t="str">
        <f>_xlfn.XLOOKUP(Table1[[#This Row],[Customer ID]],customers!$A$1:$A$1001,customers!$I$1:$I$1001,"",0)</f>
        <v>No</v>
      </c>
    </row>
    <row r="718" spans="1:16" x14ac:dyDescent="0.3">
      <c r="A718" s="2" t="s">
        <v>4533</v>
      </c>
      <c r="B718" s="4">
        <v>44429</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4">
        <v>44430</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f t="shared" si="33"/>
        <v>68.655000000000001</v>
      </c>
      <c r="N719" t="str">
        <f t="shared" si="34"/>
        <v>Arabica</v>
      </c>
      <c r="O719" t="str">
        <f t="shared" si="35"/>
        <v>Dark</v>
      </c>
      <c r="P719" t="str">
        <f>_xlfn.XLOOKUP(Table1[[#This Row],[Customer ID]],customers!$A$1:$A$1001,customers!$I$1:$I$1001,"",0)</f>
        <v>No</v>
      </c>
    </row>
    <row r="720" spans="1:16" x14ac:dyDescent="0.3">
      <c r="A720" s="2" t="s">
        <v>4545</v>
      </c>
      <c r="B720" s="4">
        <v>44431</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44432</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f t="shared" si="33"/>
        <v>79.25</v>
      </c>
      <c r="N721" t="str">
        <f t="shared" si="34"/>
        <v>Liberica</v>
      </c>
      <c r="O721" t="str">
        <f t="shared" si="35"/>
        <v>Light</v>
      </c>
      <c r="P721" t="str">
        <f>_xlfn.XLOOKUP(Table1[[#This Row],[Customer ID]],customers!$A$1:$A$1001,customers!$I$1:$I$1001,"",0)</f>
        <v>Yes</v>
      </c>
    </row>
    <row r="722" spans="1:16" x14ac:dyDescent="0.3">
      <c r="A722" s="2" t="s">
        <v>4557</v>
      </c>
      <c r="B722" s="4">
        <v>44433</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44434</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4">
        <v>44435</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f t="shared" si="33"/>
        <v>24.3</v>
      </c>
      <c r="N724" t="str">
        <f t="shared" si="34"/>
        <v>Excelsa</v>
      </c>
      <c r="O724" t="str">
        <f t="shared" si="35"/>
        <v>Dark</v>
      </c>
      <c r="P724" t="str">
        <f>_xlfn.XLOOKUP(Table1[[#This Row],[Customer ID]],customers!$A$1:$A$1001,customers!$I$1:$I$1001,"",0)</f>
        <v>No</v>
      </c>
    </row>
    <row r="725" spans="1:16" x14ac:dyDescent="0.3">
      <c r="A725" s="2" t="s">
        <v>4574</v>
      </c>
      <c r="B725" s="4">
        <v>44436</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44437</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f t="shared" si="33"/>
        <v>6.75</v>
      </c>
      <c r="N726" t="str">
        <f t="shared" si="34"/>
        <v>Arabica</v>
      </c>
      <c r="O726" t="str">
        <f t="shared" si="35"/>
        <v>Medium</v>
      </c>
      <c r="P726" t="str">
        <f>_xlfn.XLOOKUP(Table1[[#This Row],[Customer ID]],customers!$A$1:$A$1001,customers!$I$1:$I$1001,"",0)</f>
        <v>Yes</v>
      </c>
    </row>
    <row r="727" spans="1:16" x14ac:dyDescent="0.3">
      <c r="A727" s="2" t="s">
        <v>4585</v>
      </c>
      <c r="B727" s="4">
        <v>44438</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f t="shared" si="33"/>
        <v>23.31</v>
      </c>
      <c r="N727" t="str">
        <f t="shared" si="34"/>
        <v>Arabica</v>
      </c>
      <c r="O727" t="str">
        <f t="shared" si="35"/>
        <v>Light</v>
      </c>
      <c r="P727" t="str">
        <f>_xlfn.XLOOKUP(Table1[[#This Row],[Customer ID]],customers!$A$1:$A$1001,customers!$I$1:$I$1001,"",0)</f>
        <v>No</v>
      </c>
    </row>
    <row r="728" spans="1:16" x14ac:dyDescent="0.3">
      <c r="A728" s="2" t="s">
        <v>4591</v>
      </c>
      <c r="B728" s="4">
        <v>44439</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f t="shared" si="33"/>
        <v>145.82</v>
      </c>
      <c r="N728" t="str">
        <f t="shared" si="34"/>
        <v>Liberica</v>
      </c>
      <c r="O728" t="str">
        <f t="shared" si="35"/>
        <v>Light</v>
      </c>
      <c r="P728" t="str">
        <f>_xlfn.XLOOKUP(Table1[[#This Row],[Customer ID]],customers!$A$1:$A$1001,customers!$I$1:$I$1001,"",0)</f>
        <v>No</v>
      </c>
    </row>
    <row r="729" spans="1:16" x14ac:dyDescent="0.3">
      <c r="A729" s="2" t="s">
        <v>4596</v>
      </c>
      <c r="B729" s="4">
        <v>44440</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4">
        <v>44441</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f t="shared" si="33"/>
        <v>21.87</v>
      </c>
      <c r="N730" t="str">
        <f t="shared" si="34"/>
        <v>Excelsa</v>
      </c>
      <c r="O730" t="str">
        <f t="shared" si="35"/>
        <v>Dark</v>
      </c>
      <c r="P730" t="str">
        <f>_xlfn.XLOOKUP(Table1[[#This Row],[Customer ID]],customers!$A$1:$A$1001,customers!$I$1:$I$1001,"",0)</f>
        <v>Yes</v>
      </c>
    </row>
    <row r="731" spans="1:16" x14ac:dyDescent="0.3">
      <c r="A731" s="2" t="s">
        <v>4608</v>
      </c>
      <c r="B731" s="4">
        <v>44442</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44443</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44444</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f t="shared" si="33"/>
        <v>15.54</v>
      </c>
      <c r="N733" t="str">
        <f t="shared" si="34"/>
        <v>Liberica</v>
      </c>
      <c r="O733" t="str">
        <f t="shared" si="35"/>
        <v>Dark</v>
      </c>
      <c r="P733" t="str">
        <f>_xlfn.XLOOKUP(Table1[[#This Row],[Customer ID]],customers!$A$1:$A$1001,customers!$I$1:$I$1001,"",0)</f>
        <v>Yes</v>
      </c>
    </row>
    <row r="734" spans="1:16" x14ac:dyDescent="0.3">
      <c r="A734" s="2" t="s">
        <v>4625</v>
      </c>
      <c r="B734" s="4">
        <v>44445</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f t="shared" si="33"/>
        <v>8.91</v>
      </c>
      <c r="N734" t="str">
        <f t="shared" si="34"/>
        <v>Excelsa</v>
      </c>
      <c r="O734" t="str">
        <f t="shared" si="35"/>
        <v>Light</v>
      </c>
      <c r="P734" t="str">
        <f>_xlfn.XLOOKUP(Table1[[#This Row],[Customer ID]],customers!$A$1:$A$1001,customers!$I$1:$I$1001,"",0)</f>
        <v>No</v>
      </c>
    </row>
    <row r="735" spans="1:16" x14ac:dyDescent="0.3">
      <c r="A735" s="2" t="s">
        <v>4631</v>
      </c>
      <c r="B735" s="4">
        <v>44446</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44447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4">
        <v>44448</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f t="shared" si="33"/>
        <v>21.87</v>
      </c>
      <c r="N737" t="str">
        <f t="shared" si="34"/>
        <v>Excelsa</v>
      </c>
      <c r="O737" t="str">
        <f t="shared" si="35"/>
        <v>Dark</v>
      </c>
      <c r="P737" t="str">
        <f>_xlfn.XLOOKUP(Table1[[#This Row],[Customer ID]],customers!$A$1:$A$1001,customers!$I$1:$I$1001,"",0)</f>
        <v>No</v>
      </c>
    </row>
    <row r="738" spans="1:16" x14ac:dyDescent="0.3">
      <c r="A738" s="2" t="s">
        <v>4647</v>
      </c>
      <c r="B738" s="4">
        <v>44449</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f t="shared" si="33"/>
        <v>25.9</v>
      </c>
      <c r="N738" t="str">
        <f t="shared" si="34"/>
        <v>Liberica</v>
      </c>
      <c r="O738" t="str">
        <f t="shared" si="35"/>
        <v>Dark</v>
      </c>
      <c r="P738" t="str">
        <f>_xlfn.XLOOKUP(Table1[[#This Row],[Customer ID]],customers!$A$1:$A$1001,customers!$I$1:$I$1001,"",0)</f>
        <v>Yes</v>
      </c>
    </row>
    <row r="739" spans="1:16" x14ac:dyDescent="0.3">
      <c r="A739" s="2" t="s">
        <v>4653</v>
      </c>
      <c r="B739" s="4">
        <v>44450</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f t="shared" si="33"/>
        <v>56.25</v>
      </c>
      <c r="N739" t="str">
        <f t="shared" si="34"/>
        <v>Arabica</v>
      </c>
      <c r="O739" t="str">
        <f t="shared" si="35"/>
        <v>Medium</v>
      </c>
      <c r="P739" t="str">
        <f>_xlfn.XLOOKUP(Table1[[#This Row],[Customer ID]],customers!$A$1:$A$1001,customers!$I$1:$I$1001,"",0)</f>
        <v>No</v>
      </c>
    </row>
    <row r="740" spans="1:16" x14ac:dyDescent="0.3">
      <c r="A740" s="2" t="s">
        <v>4659</v>
      </c>
      <c r="B740" s="4">
        <v>44451</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4">
        <v>44452</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44453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4">
        <v>44454</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f t="shared" si="33"/>
        <v>8.73</v>
      </c>
      <c r="N743" t="str">
        <f t="shared" si="34"/>
        <v>Liberica</v>
      </c>
      <c r="O743" t="str">
        <f t="shared" si="35"/>
        <v>Medium</v>
      </c>
      <c r="P743" t="str">
        <f>_xlfn.XLOOKUP(Table1[[#This Row],[Customer ID]],customers!$A$1:$A$1001,customers!$I$1:$I$1001,"",0)</f>
        <v>No</v>
      </c>
    </row>
    <row r="744" spans="1:16" x14ac:dyDescent="0.3">
      <c r="A744" s="2" t="s">
        <v>4682</v>
      </c>
      <c r="B744" s="4">
        <v>44455</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f t="shared" si="33"/>
        <v>58.2</v>
      </c>
      <c r="N744" t="str">
        <f t="shared" si="34"/>
        <v>Liberica</v>
      </c>
      <c r="O744" t="str">
        <f t="shared" si="35"/>
        <v>Medium</v>
      </c>
      <c r="P744" t="str">
        <f>_xlfn.XLOOKUP(Table1[[#This Row],[Customer ID]],customers!$A$1:$A$1001,customers!$I$1:$I$1001,"",0)</f>
        <v>No</v>
      </c>
    </row>
    <row r="745" spans="1:16" x14ac:dyDescent="0.3">
      <c r="A745" s="2" t="s">
        <v>4688</v>
      </c>
      <c r="B745" s="4">
        <v>44456</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f t="shared" si="33"/>
        <v>17.91</v>
      </c>
      <c r="N745" t="str">
        <f t="shared" si="34"/>
        <v>Arabica</v>
      </c>
      <c r="O745" t="str">
        <f t="shared" si="35"/>
        <v>Dark</v>
      </c>
      <c r="P745" t="str">
        <f>_xlfn.XLOOKUP(Table1[[#This Row],[Customer ID]],customers!$A$1:$A$1001,customers!$I$1:$I$1001,"",0)</f>
        <v>No</v>
      </c>
    </row>
    <row r="746" spans="1:16" x14ac:dyDescent="0.3">
      <c r="A746" s="2" t="s">
        <v>4694</v>
      </c>
      <c r="B746" s="4">
        <v>44457</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f t="shared" si="33"/>
        <v>17.91</v>
      </c>
      <c r="N746" t="str">
        <f t="shared" si="34"/>
        <v>Robusta</v>
      </c>
      <c r="O746" t="str">
        <f t="shared" si="35"/>
        <v>Medium</v>
      </c>
      <c r="P746" t="str">
        <f>_xlfn.XLOOKUP(Table1[[#This Row],[Customer ID]],customers!$A$1:$A$1001,customers!$I$1:$I$1001,"",0)</f>
        <v>Yes</v>
      </c>
    </row>
    <row r="747" spans="1:16" x14ac:dyDescent="0.3">
      <c r="A747" s="2" t="s">
        <v>4699</v>
      </c>
      <c r="B747" s="4">
        <v>44458</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f t="shared" si="33"/>
        <v>14.58</v>
      </c>
      <c r="N747" t="str">
        <f t="shared" si="34"/>
        <v>Excelsa</v>
      </c>
      <c r="O747" t="str">
        <f t="shared" si="35"/>
        <v>Dark</v>
      </c>
      <c r="P747" t="str">
        <f>_xlfn.XLOOKUP(Table1[[#This Row],[Customer ID]],customers!$A$1:$A$1001,customers!$I$1:$I$1001,"",0)</f>
        <v>No</v>
      </c>
    </row>
    <row r="748" spans="1:16" x14ac:dyDescent="0.3">
      <c r="A748" s="2" t="s">
        <v>4705</v>
      </c>
      <c r="B748" s="4">
        <v>44459</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f t="shared" si="33"/>
        <v>33.75</v>
      </c>
      <c r="N748" t="str">
        <f t="shared" si="34"/>
        <v>Arabica</v>
      </c>
      <c r="O748" t="str">
        <f t="shared" si="35"/>
        <v>Medium</v>
      </c>
      <c r="P748" t="str">
        <f>_xlfn.XLOOKUP(Table1[[#This Row],[Customer ID]],customers!$A$1:$A$1001,customers!$I$1:$I$1001,"",0)</f>
        <v>No</v>
      </c>
    </row>
    <row r="749" spans="1:16" x14ac:dyDescent="0.3">
      <c r="A749" s="2" t="s">
        <v>4711</v>
      </c>
      <c r="B749" s="4">
        <v>44460</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f t="shared" si="33"/>
        <v>34.92</v>
      </c>
      <c r="N749" t="str">
        <f t="shared" si="34"/>
        <v>Liberica</v>
      </c>
      <c r="O749" t="str">
        <f t="shared" si="35"/>
        <v>Medium</v>
      </c>
      <c r="P749" t="str">
        <f>_xlfn.XLOOKUP(Table1[[#This Row],[Customer ID]],customers!$A$1:$A$1001,customers!$I$1:$I$1001,"",0)</f>
        <v>Yes</v>
      </c>
    </row>
    <row r="750" spans="1:16" x14ac:dyDescent="0.3">
      <c r="A750" s="2" t="s">
        <v>4717</v>
      </c>
      <c r="B750" s="4">
        <v>44461</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f t="shared" si="33"/>
        <v>14.58</v>
      </c>
      <c r="N750" t="str">
        <f t="shared" si="34"/>
        <v>Excelsa</v>
      </c>
      <c r="O750" t="str">
        <f t="shared" si="35"/>
        <v>Dark</v>
      </c>
      <c r="P750" t="str">
        <f>_xlfn.XLOOKUP(Table1[[#This Row],[Customer ID]],customers!$A$1:$A$1001,customers!$I$1:$I$1001,"",0)</f>
        <v>No</v>
      </c>
    </row>
    <row r="751" spans="1:16" x14ac:dyDescent="0.3">
      <c r="A751" s="2" t="s">
        <v>4723</v>
      </c>
      <c r="B751" s="4">
        <v>44462</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4">
        <v>44463</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f t="shared" si="33"/>
        <v>5.97</v>
      </c>
      <c r="N752" t="str">
        <f t="shared" si="34"/>
        <v>Robusta</v>
      </c>
      <c r="O752" t="str">
        <f t="shared" si="35"/>
        <v>Medium</v>
      </c>
      <c r="P752" t="str">
        <f>_xlfn.XLOOKUP(Table1[[#This Row],[Customer ID]],customers!$A$1:$A$1001,customers!$I$1:$I$1001,"",0)</f>
        <v>Yes</v>
      </c>
    </row>
    <row r="753" spans="1:16" x14ac:dyDescent="0.3">
      <c r="A753" s="2" t="s">
        <v>4735</v>
      </c>
      <c r="B753" s="4">
        <v>44464</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f t="shared" si="33"/>
        <v>19.02</v>
      </c>
      <c r="N753" t="str">
        <f t="shared" si="34"/>
        <v>Liberica</v>
      </c>
      <c r="O753" t="str">
        <f t="shared" si="35"/>
        <v>Light</v>
      </c>
      <c r="P753" t="str">
        <f>_xlfn.XLOOKUP(Table1[[#This Row],[Customer ID]],customers!$A$1:$A$1001,customers!$I$1:$I$1001,"",0)</f>
        <v>No</v>
      </c>
    </row>
    <row r="754" spans="1:16" x14ac:dyDescent="0.3">
      <c r="A754" s="2" t="s">
        <v>4741</v>
      </c>
      <c r="B754" s="4">
        <v>44465</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f t="shared" si="33"/>
        <v>27.5</v>
      </c>
      <c r="N754" t="str">
        <f t="shared" si="34"/>
        <v>Excelsa</v>
      </c>
      <c r="O754" t="str">
        <f t="shared" si="35"/>
        <v>Medium</v>
      </c>
      <c r="P754" t="str">
        <f>_xlfn.XLOOKUP(Table1[[#This Row],[Customer ID]],customers!$A$1:$A$1001,customers!$I$1:$I$1001,"",0)</f>
        <v>Yes</v>
      </c>
    </row>
    <row r="755" spans="1:16" x14ac:dyDescent="0.3">
      <c r="A755" s="2" t="s">
        <v>4747</v>
      </c>
      <c r="B755" s="4">
        <v>44466</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4">
        <v>44467</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f t="shared" si="33"/>
        <v>17.91</v>
      </c>
      <c r="N756" t="str">
        <f t="shared" si="34"/>
        <v>Arabica</v>
      </c>
      <c r="O756" t="str">
        <f t="shared" si="35"/>
        <v>Dark</v>
      </c>
      <c r="P756" t="str">
        <f>_xlfn.XLOOKUP(Table1[[#This Row],[Customer ID]],customers!$A$1:$A$1001,customers!$I$1:$I$1001,"",0)</f>
        <v>No</v>
      </c>
    </row>
    <row r="757" spans="1:16" x14ac:dyDescent="0.3">
      <c r="A757" s="2" t="s">
        <v>4758</v>
      </c>
      <c r="B757" s="4">
        <v>44468</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f t="shared" si="33"/>
        <v>28.53</v>
      </c>
      <c r="N757" t="str">
        <f t="shared" si="34"/>
        <v>Liberica</v>
      </c>
      <c r="O757" t="str">
        <f t="shared" si="35"/>
        <v>Light</v>
      </c>
      <c r="P757" t="str">
        <f>_xlfn.XLOOKUP(Table1[[#This Row],[Customer ID]],customers!$A$1:$A$1001,customers!$I$1:$I$1001,"",0)</f>
        <v>No</v>
      </c>
    </row>
    <row r="758" spans="1:16" x14ac:dyDescent="0.3">
      <c r="A758" s="2" t="s">
        <v>4764</v>
      </c>
      <c r="B758" s="4">
        <v>44469</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4">
        <v>44470</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f t="shared" si="33"/>
        <v>17.91</v>
      </c>
      <c r="N759" t="str">
        <f t="shared" si="34"/>
        <v>Arabica</v>
      </c>
      <c r="O759" t="str">
        <f t="shared" si="35"/>
        <v>Dark</v>
      </c>
      <c r="P759" t="str">
        <f>_xlfn.XLOOKUP(Table1[[#This Row],[Customer ID]],customers!$A$1:$A$1001,customers!$I$1:$I$1001,"",0)</f>
        <v>Yes</v>
      </c>
    </row>
    <row r="760" spans="1:16" x14ac:dyDescent="0.3">
      <c r="A760" s="2" t="s">
        <v>4776</v>
      </c>
      <c r="B760" s="4">
        <v>44471</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f t="shared" si="33"/>
        <v>8.9499999999999993</v>
      </c>
      <c r="N760" t="str">
        <f t="shared" si="34"/>
        <v>Robusta</v>
      </c>
      <c r="O760" t="str">
        <f t="shared" si="35"/>
        <v>Dark</v>
      </c>
      <c r="P760" t="str">
        <f>_xlfn.XLOOKUP(Table1[[#This Row],[Customer ID]],customers!$A$1:$A$1001,customers!$I$1:$I$1001,"",0)</f>
        <v>No</v>
      </c>
    </row>
    <row r="761" spans="1:16" x14ac:dyDescent="0.3">
      <c r="A761" s="2" t="s">
        <v>4781</v>
      </c>
      <c r="B761" s="4">
        <v>44472</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44473</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f t="shared" si="33"/>
        <v>44.55</v>
      </c>
      <c r="N762" t="str">
        <f t="shared" si="34"/>
        <v>Excelsa</v>
      </c>
      <c r="O762" t="str">
        <f t="shared" si="35"/>
        <v>Light</v>
      </c>
      <c r="P762" t="str">
        <f>_xlfn.XLOOKUP(Table1[[#This Row],[Customer ID]],customers!$A$1:$A$1001,customers!$I$1:$I$1001,"",0)</f>
        <v>No</v>
      </c>
    </row>
    <row r="763" spans="1:16" x14ac:dyDescent="0.3">
      <c r="A763" s="2" t="s">
        <v>4792</v>
      </c>
      <c r="B763" s="4">
        <v>44474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f t="shared" si="33"/>
        <v>89.1</v>
      </c>
      <c r="N763" t="str">
        <f t="shared" si="34"/>
        <v>Excelsa</v>
      </c>
      <c r="O763" t="str">
        <f t="shared" si="35"/>
        <v>Light</v>
      </c>
      <c r="P763" t="str">
        <f>_xlfn.XLOOKUP(Table1[[#This Row],[Customer ID]],customers!$A$1:$A$1001,customers!$I$1:$I$1001,"",0)</f>
        <v>Yes</v>
      </c>
    </row>
    <row r="764" spans="1:16" x14ac:dyDescent="0.3">
      <c r="A764" s="2" t="s">
        <v>4797</v>
      </c>
      <c r="B764" s="4">
        <v>44475</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44476</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f t="shared" si="33"/>
        <v>23.31</v>
      </c>
      <c r="N765" t="str">
        <f t="shared" si="34"/>
        <v>Arabica</v>
      </c>
      <c r="O765" t="str">
        <f t="shared" si="35"/>
        <v>Light</v>
      </c>
      <c r="P765" t="str">
        <f>_xlfn.XLOOKUP(Table1[[#This Row],[Customer ID]],customers!$A$1:$A$1001,customers!$I$1:$I$1001,"",0)</f>
        <v>No</v>
      </c>
    </row>
    <row r="766" spans="1:16" x14ac:dyDescent="0.3">
      <c r="A766" s="2" t="s">
        <v>4808</v>
      </c>
      <c r="B766" s="4">
        <v>44477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4">
        <v>44478</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4">
        <v>44479</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f t="shared" si="33"/>
        <v>15.54</v>
      </c>
      <c r="N768" t="str">
        <f t="shared" si="34"/>
        <v>Arabica</v>
      </c>
      <c r="O768" t="str">
        <f t="shared" si="35"/>
        <v>Light</v>
      </c>
      <c r="P768" t="str">
        <f>_xlfn.XLOOKUP(Table1[[#This Row],[Customer ID]],customers!$A$1:$A$1001,customers!$I$1:$I$1001,"",0)</f>
        <v>Yes</v>
      </c>
    </row>
    <row r="769" spans="1:16" x14ac:dyDescent="0.3">
      <c r="A769" s="2" t="s">
        <v>4825</v>
      </c>
      <c r="B769" s="4">
        <v>44480</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f t="shared" si="33"/>
        <v>89.35499999999999</v>
      </c>
      <c r="N769" t="str">
        <f t="shared" si="34"/>
        <v>Arabica</v>
      </c>
      <c r="O769" t="str">
        <f t="shared" si="35"/>
        <v>Light</v>
      </c>
      <c r="P769" t="str">
        <f>_xlfn.XLOOKUP(Table1[[#This Row],[Customer ID]],customers!$A$1:$A$1001,customers!$I$1:$I$1001,"",0)</f>
        <v>No</v>
      </c>
    </row>
    <row r="770" spans="1:16" x14ac:dyDescent="0.3">
      <c r="A770" s="2" t="s">
        <v>4831</v>
      </c>
      <c r="B770" s="4">
        <v>44481</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f t="shared" si="33"/>
        <v>23.9</v>
      </c>
      <c r="N770" t="str">
        <f t="shared" si="34"/>
        <v>Robusta</v>
      </c>
      <c r="O770" t="str">
        <f t="shared" si="35"/>
        <v>Light</v>
      </c>
      <c r="P770" t="str">
        <f>_xlfn.XLOOKUP(Table1[[#This Row],[Customer ID]],customers!$A$1:$A$1001,customers!$I$1:$I$1001,"",0)</f>
        <v>No</v>
      </c>
    </row>
    <row r="771" spans="1:16" x14ac:dyDescent="0.3">
      <c r="A771" s="2" t="s">
        <v>4836</v>
      </c>
      <c r="B771" s="4">
        <v>44482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f t="shared" ref="M771:M834" si="36">L771*E771</f>
        <v>137.31</v>
      </c>
      <c r="N771" t="str">
        <f t="shared" ref="N771:N834" si="37">IF(I771="Rob","Robusta",IF(I771="Exc","Excelsa",IF(I771="Ara","Arabica",IF(I771="Lib","Liberica"," "))))</f>
        <v>Robusta</v>
      </c>
      <c r="O771" t="str">
        <f t="shared" ref="O771:O834" si="38">IF(J771="M","Medium", IF(J771="L","Light",IF(J771="D","Dark","")))</f>
        <v>Medium</v>
      </c>
      <c r="P771" t="str">
        <f>_xlfn.XLOOKUP(Table1[[#This Row],[Customer ID]],customers!$A$1:$A$1001,customers!$I$1:$I$1001,"",0)</f>
        <v>No</v>
      </c>
    </row>
    <row r="772" spans="1:16" x14ac:dyDescent="0.3">
      <c r="A772" s="2" t="s">
        <v>4842</v>
      </c>
      <c r="B772" s="4">
        <v>44483</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f t="shared" si="36"/>
        <v>9.9499999999999993</v>
      </c>
      <c r="N772" t="str">
        <f t="shared" si="37"/>
        <v>Arabica</v>
      </c>
      <c r="O772" t="str">
        <f t="shared" si="38"/>
        <v>Dark</v>
      </c>
      <c r="P772" t="str">
        <f>_xlfn.XLOOKUP(Table1[[#This Row],[Customer ID]],customers!$A$1:$A$1001,customers!$I$1:$I$1001,"",0)</f>
        <v>No</v>
      </c>
    </row>
    <row r="773" spans="1:16" x14ac:dyDescent="0.3">
      <c r="A773" s="2" t="s">
        <v>4847</v>
      </c>
      <c r="B773" s="4">
        <v>44484</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4">
        <v>44485</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f t="shared" si="36"/>
        <v>82.5</v>
      </c>
      <c r="N774" t="str">
        <f t="shared" si="37"/>
        <v>Excelsa</v>
      </c>
      <c r="O774" t="str">
        <f t="shared" si="38"/>
        <v>Medium</v>
      </c>
      <c r="P774" t="str">
        <f>_xlfn.XLOOKUP(Table1[[#This Row],[Customer ID]],customers!$A$1:$A$1001,customers!$I$1:$I$1001,"",0)</f>
        <v>No</v>
      </c>
    </row>
    <row r="775" spans="1:16" x14ac:dyDescent="0.3">
      <c r="A775" s="2" t="s">
        <v>4858</v>
      </c>
      <c r="B775" s="4">
        <v>44486</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f t="shared" si="36"/>
        <v>8.73</v>
      </c>
      <c r="N775" t="str">
        <f t="shared" si="37"/>
        <v>Liberica</v>
      </c>
      <c r="O775" t="str">
        <f t="shared" si="38"/>
        <v>Medium</v>
      </c>
      <c r="P775" t="str">
        <f>_xlfn.XLOOKUP(Table1[[#This Row],[Customer ID]],customers!$A$1:$A$1001,customers!$I$1:$I$1001,"",0)</f>
        <v>No</v>
      </c>
    </row>
    <row r="776" spans="1:16" x14ac:dyDescent="0.3">
      <c r="A776" s="2" t="s">
        <v>4864</v>
      </c>
      <c r="B776" s="4">
        <v>44487</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4">
        <v>44488</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f t="shared" si="36"/>
        <v>17.82</v>
      </c>
      <c r="N777" t="str">
        <f t="shared" si="37"/>
        <v>Excelsa</v>
      </c>
      <c r="O777" t="str">
        <f t="shared" si="38"/>
        <v>Light</v>
      </c>
      <c r="P777" t="str">
        <f>_xlfn.XLOOKUP(Table1[[#This Row],[Customer ID]],customers!$A$1:$A$1001,customers!$I$1:$I$1001,"",0)</f>
        <v>Yes</v>
      </c>
    </row>
    <row r="778" spans="1:16" x14ac:dyDescent="0.3">
      <c r="A778" s="2" t="s">
        <v>4875</v>
      </c>
      <c r="B778" s="4">
        <v>44489</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f t="shared" si="36"/>
        <v>20.25</v>
      </c>
      <c r="N778" t="str">
        <f t="shared" si="37"/>
        <v>Arabica</v>
      </c>
      <c r="O778" t="str">
        <f t="shared" si="38"/>
        <v>Medium</v>
      </c>
      <c r="P778" t="str">
        <f>_xlfn.XLOOKUP(Table1[[#This Row],[Customer ID]],customers!$A$1:$A$1001,customers!$I$1:$I$1001,"",0)</f>
        <v>No</v>
      </c>
    </row>
    <row r="779" spans="1:16" x14ac:dyDescent="0.3">
      <c r="A779" s="2" t="s">
        <v>4881</v>
      </c>
      <c r="B779" s="4">
        <v>44490</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4">
        <v>44491</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f t="shared" si="36"/>
        <v>19.02</v>
      </c>
      <c r="N780" t="str">
        <f t="shared" si="37"/>
        <v>Liberica</v>
      </c>
      <c r="O780" t="str">
        <f t="shared" si="38"/>
        <v>Light</v>
      </c>
      <c r="P780" t="str">
        <f>_xlfn.XLOOKUP(Table1[[#This Row],[Customer ID]],customers!$A$1:$A$1001,customers!$I$1:$I$1001,"",0)</f>
        <v>Yes</v>
      </c>
    </row>
    <row r="781" spans="1:16" x14ac:dyDescent="0.3">
      <c r="A781" s="2" t="s">
        <v>4892</v>
      </c>
      <c r="B781" s="4">
        <v>44492</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44493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f t="shared" si="36"/>
        <v>41.25</v>
      </c>
      <c r="N782" t="str">
        <f t="shared" si="37"/>
        <v>Excelsa</v>
      </c>
      <c r="O782" t="str">
        <f t="shared" si="38"/>
        <v>Medium</v>
      </c>
      <c r="P782" t="str">
        <f>_xlfn.XLOOKUP(Table1[[#This Row],[Customer ID]],customers!$A$1:$A$1001,customers!$I$1:$I$1001,"",0)</f>
        <v>No</v>
      </c>
    </row>
    <row r="783" spans="1:16" x14ac:dyDescent="0.3">
      <c r="A783" s="2" t="s">
        <v>4903</v>
      </c>
      <c r="B783" s="4">
        <v>44494</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f t="shared" si="36"/>
        <v>145.82</v>
      </c>
      <c r="N783" t="str">
        <f t="shared" si="37"/>
        <v>Liberica</v>
      </c>
      <c r="O783" t="str">
        <f t="shared" si="38"/>
        <v>Light</v>
      </c>
      <c r="P783" t="str">
        <f>_xlfn.XLOOKUP(Table1[[#This Row],[Customer ID]],customers!$A$1:$A$1001,customers!$I$1:$I$1001,"",0)</f>
        <v>No</v>
      </c>
    </row>
    <row r="784" spans="1:16" x14ac:dyDescent="0.3">
      <c r="A784" s="2" t="s">
        <v>4909</v>
      </c>
      <c r="B784" s="4">
        <v>44495</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f t="shared" si="36"/>
        <v>26.73</v>
      </c>
      <c r="N784" t="str">
        <f t="shared" si="37"/>
        <v>Excelsa</v>
      </c>
      <c r="O784" t="str">
        <f t="shared" si="38"/>
        <v>Light</v>
      </c>
      <c r="P784" t="str">
        <f>_xlfn.XLOOKUP(Table1[[#This Row],[Customer ID]],customers!$A$1:$A$1001,customers!$I$1:$I$1001,"",0)</f>
        <v>No</v>
      </c>
    </row>
    <row r="785" spans="1:16" x14ac:dyDescent="0.3">
      <c r="A785" s="2" t="s">
        <v>4915</v>
      </c>
      <c r="B785" s="4">
        <v>44496</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44497</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f t="shared" si="36"/>
        <v>31.7</v>
      </c>
      <c r="N786" t="str">
        <f t="shared" si="37"/>
        <v>Liberica</v>
      </c>
      <c r="O786" t="str">
        <f t="shared" si="38"/>
        <v>Light</v>
      </c>
      <c r="P786" t="str">
        <f>_xlfn.XLOOKUP(Table1[[#This Row],[Customer ID]],customers!$A$1:$A$1001,customers!$I$1:$I$1001,"",0)</f>
        <v>No</v>
      </c>
    </row>
    <row r="787" spans="1:16" x14ac:dyDescent="0.3">
      <c r="A787" s="2" t="s">
        <v>4926</v>
      </c>
      <c r="B787" s="4">
        <v>44498</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4">
        <v>44499</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f t="shared" si="36"/>
        <v>27.945</v>
      </c>
      <c r="N788" t="str">
        <f t="shared" si="37"/>
        <v>Excelsa</v>
      </c>
      <c r="O788" t="str">
        <f t="shared" si="38"/>
        <v>Dark</v>
      </c>
      <c r="P788" t="str">
        <f>_xlfn.XLOOKUP(Table1[[#This Row],[Customer ID]],customers!$A$1:$A$1001,customers!$I$1:$I$1001,"",0)</f>
        <v>Yes</v>
      </c>
    </row>
    <row r="789" spans="1:16" x14ac:dyDescent="0.3">
      <c r="A789" s="2" t="s">
        <v>4938</v>
      </c>
      <c r="B789" s="4">
        <v>44500</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f t="shared" si="36"/>
        <v>82.5</v>
      </c>
      <c r="N789" t="str">
        <f t="shared" si="37"/>
        <v>Excelsa</v>
      </c>
      <c r="O789" t="str">
        <f t="shared" si="38"/>
        <v>Medium</v>
      </c>
      <c r="P789" t="str">
        <f>_xlfn.XLOOKUP(Table1[[#This Row],[Customer ID]],customers!$A$1:$A$1001,customers!$I$1:$I$1001,"",0)</f>
        <v>Yes</v>
      </c>
    </row>
    <row r="790" spans="1:16" x14ac:dyDescent="0.3">
      <c r="A790" s="2" t="s">
        <v>4943</v>
      </c>
      <c r="B790" s="4">
        <v>44501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4">
        <v>44502</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4">
        <v>44503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f t="shared" si="36"/>
        <v>23.31</v>
      </c>
      <c r="N792" t="str">
        <f t="shared" si="37"/>
        <v>Arabica</v>
      </c>
      <c r="O792" t="str">
        <f t="shared" si="38"/>
        <v>Light</v>
      </c>
      <c r="P792" t="str">
        <f>_xlfn.XLOOKUP(Table1[[#This Row],[Customer ID]],customers!$A$1:$A$1001,customers!$I$1:$I$1001,"",0)</f>
        <v>No</v>
      </c>
    </row>
    <row r="793" spans="1:16" x14ac:dyDescent="0.3">
      <c r="A793" s="2" t="s">
        <v>4961</v>
      </c>
      <c r="B793" s="4">
        <v>44504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44505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f t="shared" si="36"/>
        <v>52.38</v>
      </c>
      <c r="N794" t="str">
        <f t="shared" si="37"/>
        <v>Liberica</v>
      </c>
      <c r="O794" t="str">
        <f t="shared" si="38"/>
        <v>Medium</v>
      </c>
      <c r="P794" t="str">
        <f>_xlfn.XLOOKUP(Table1[[#This Row],[Customer ID]],customers!$A$1:$A$1001,customers!$I$1:$I$1001,"",0)</f>
        <v>Yes</v>
      </c>
    </row>
    <row r="795" spans="1:16" x14ac:dyDescent="0.3">
      <c r="A795" s="2" t="s">
        <v>4973</v>
      </c>
      <c r="B795" s="4">
        <v>44506</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4">
        <v>44507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4">
        <v>44508</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4">
        <v>44509</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f t="shared" si="36"/>
        <v>9.51</v>
      </c>
      <c r="N798" t="str">
        <f t="shared" si="37"/>
        <v>Liberica</v>
      </c>
      <c r="O798" t="str">
        <f t="shared" si="38"/>
        <v>Light</v>
      </c>
      <c r="P798" t="str">
        <f>_xlfn.XLOOKUP(Table1[[#This Row],[Customer ID]],customers!$A$1:$A$1001,customers!$I$1:$I$1001,"",0)</f>
        <v>No</v>
      </c>
    </row>
    <row r="799" spans="1:16" x14ac:dyDescent="0.3">
      <c r="A799" s="2" t="s">
        <v>4996</v>
      </c>
      <c r="B799" s="4">
        <v>44510</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f t="shared" si="36"/>
        <v>31.08</v>
      </c>
      <c r="N799" t="str">
        <f t="shared" si="37"/>
        <v>Arabica</v>
      </c>
      <c r="O799" t="str">
        <f t="shared" si="38"/>
        <v>Light</v>
      </c>
      <c r="P799" t="str">
        <f>_xlfn.XLOOKUP(Table1[[#This Row],[Customer ID]],customers!$A$1:$A$1001,customers!$I$1:$I$1001,"",0)</f>
        <v>No</v>
      </c>
    </row>
    <row r="800" spans="1:16" x14ac:dyDescent="0.3">
      <c r="A800" s="2" t="s">
        <v>5002</v>
      </c>
      <c r="B800" s="4">
        <v>44511</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4">
        <v>44512</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44513</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f t="shared" si="36"/>
        <v>16.11</v>
      </c>
      <c r="N802" t="str">
        <f t="shared" si="37"/>
        <v>Robusta</v>
      </c>
      <c r="O802" t="str">
        <f t="shared" si="38"/>
        <v>Dark</v>
      </c>
      <c r="P802" t="str">
        <f>_xlfn.XLOOKUP(Table1[[#This Row],[Customer ID]],customers!$A$1:$A$1001,customers!$I$1:$I$1001,"",0)</f>
        <v>No</v>
      </c>
    </row>
    <row r="803" spans="1:16" x14ac:dyDescent="0.3">
      <c r="A803" s="2" t="s">
        <v>5018</v>
      </c>
      <c r="B803" s="4">
        <v>44514</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4">
        <v>44515</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f t="shared" si="36"/>
        <v>10.739999999999998</v>
      </c>
      <c r="N804" t="str">
        <f t="shared" si="37"/>
        <v>Robusta</v>
      </c>
      <c r="O804" t="str">
        <f t="shared" si="38"/>
        <v>Dark</v>
      </c>
      <c r="P804" t="str">
        <f>_xlfn.XLOOKUP(Table1[[#This Row],[Customer ID]],customers!$A$1:$A$1001,customers!$I$1:$I$1001,"",0)</f>
        <v>No</v>
      </c>
    </row>
    <row r="805" spans="1:16" x14ac:dyDescent="0.3">
      <c r="A805" s="2" t="s">
        <v>5030</v>
      </c>
      <c r="B805" s="4">
        <v>44516</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44517</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f t="shared" si="36"/>
        <v>23.9</v>
      </c>
      <c r="N806" t="str">
        <f t="shared" si="37"/>
        <v>Robusta</v>
      </c>
      <c r="O806" t="str">
        <f t="shared" si="38"/>
        <v>Light</v>
      </c>
      <c r="P806" t="str">
        <f>_xlfn.XLOOKUP(Table1[[#This Row],[Customer ID]],customers!$A$1:$A$1001,customers!$I$1:$I$1001,"",0)</f>
        <v>No</v>
      </c>
    </row>
    <row r="807" spans="1:16" x14ac:dyDescent="0.3">
      <c r="A807" s="2" t="s">
        <v>5040</v>
      </c>
      <c r="B807" s="4">
        <v>44518</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f t="shared" si="36"/>
        <v>5.97</v>
      </c>
      <c r="N807" t="str">
        <f t="shared" si="37"/>
        <v>Robusta</v>
      </c>
      <c r="O807" t="str">
        <f t="shared" si="38"/>
        <v>Medium</v>
      </c>
      <c r="P807" t="str">
        <f>_xlfn.XLOOKUP(Table1[[#This Row],[Customer ID]],customers!$A$1:$A$1001,customers!$I$1:$I$1001,"",0)</f>
        <v>No</v>
      </c>
    </row>
    <row r="808" spans="1:16" x14ac:dyDescent="0.3">
      <c r="A808" s="2" t="s">
        <v>5046</v>
      </c>
      <c r="B808" s="4">
        <v>44519</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f t="shared" si="36"/>
        <v>7.77</v>
      </c>
      <c r="N808" t="str">
        <f t="shared" si="37"/>
        <v>Liberica</v>
      </c>
      <c r="O808" t="str">
        <f t="shared" si="38"/>
        <v>Dark</v>
      </c>
      <c r="P808" t="str">
        <f>_xlfn.XLOOKUP(Table1[[#This Row],[Customer ID]],customers!$A$1:$A$1001,customers!$I$1:$I$1001,"",0)</f>
        <v>Yes</v>
      </c>
    </row>
    <row r="809" spans="1:16" x14ac:dyDescent="0.3">
      <c r="A809" s="2" t="s">
        <v>5050</v>
      </c>
      <c r="B809" s="4">
        <v>44520</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f t="shared" si="36"/>
        <v>23.31</v>
      </c>
      <c r="N809" t="str">
        <f t="shared" si="37"/>
        <v>Liberica</v>
      </c>
      <c r="O809" t="str">
        <f t="shared" si="38"/>
        <v>Dark</v>
      </c>
      <c r="P809" t="str">
        <f>_xlfn.XLOOKUP(Table1[[#This Row],[Customer ID]],customers!$A$1:$A$1001,customers!$I$1:$I$1001,"",0)</f>
        <v>No</v>
      </c>
    </row>
    <row r="810" spans="1:16" x14ac:dyDescent="0.3">
      <c r="A810" s="2" t="s">
        <v>5056</v>
      </c>
      <c r="B810" s="4">
        <v>44521</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4">
        <v>44522</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4">
        <v>44523</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f t="shared" si="36"/>
        <v>28.53</v>
      </c>
      <c r="N812" t="str">
        <f t="shared" si="37"/>
        <v>Liberica</v>
      </c>
      <c r="O812" t="str">
        <f t="shared" si="38"/>
        <v>Light</v>
      </c>
      <c r="P812" t="str">
        <f>_xlfn.XLOOKUP(Table1[[#This Row],[Customer ID]],customers!$A$1:$A$1001,customers!$I$1:$I$1001,"",0)</f>
        <v>No</v>
      </c>
    </row>
    <row r="813" spans="1:16" x14ac:dyDescent="0.3">
      <c r="A813" s="2" t="s">
        <v>5073</v>
      </c>
      <c r="B813" s="4">
        <v>44524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f t="shared" si="36"/>
        <v>67.5</v>
      </c>
      <c r="N813" t="str">
        <f t="shared" si="37"/>
        <v>Arabica</v>
      </c>
      <c r="O813" t="str">
        <f t="shared" si="38"/>
        <v>Medium</v>
      </c>
      <c r="P813" t="str">
        <f>_xlfn.XLOOKUP(Table1[[#This Row],[Customer ID]],customers!$A$1:$A$1001,customers!$I$1:$I$1001,"",0)</f>
        <v>Yes</v>
      </c>
    </row>
    <row r="814" spans="1:16" x14ac:dyDescent="0.3">
      <c r="A814" s="2" t="s">
        <v>5073</v>
      </c>
      <c r="B814" s="4">
        <v>44525</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44526</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44527</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f t="shared" si="36"/>
        <v>8.91</v>
      </c>
      <c r="N816" t="str">
        <f t="shared" si="37"/>
        <v>Excelsa</v>
      </c>
      <c r="O816" t="str">
        <f t="shared" si="38"/>
        <v>Light</v>
      </c>
      <c r="P816" t="str">
        <f>_xlfn.XLOOKUP(Table1[[#This Row],[Customer ID]],customers!$A$1:$A$1001,customers!$I$1:$I$1001,"",0)</f>
        <v>No</v>
      </c>
    </row>
    <row r="817" spans="1:16" x14ac:dyDescent="0.3">
      <c r="A817" s="2" t="s">
        <v>5096</v>
      </c>
      <c r="B817" s="4">
        <v>44528</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f t="shared" si="36"/>
        <v>35.82</v>
      </c>
      <c r="N817" t="str">
        <f t="shared" si="37"/>
        <v>Robusta</v>
      </c>
      <c r="O817" t="str">
        <f t="shared" si="38"/>
        <v>Medium</v>
      </c>
      <c r="P817" t="str">
        <f>_xlfn.XLOOKUP(Table1[[#This Row],[Customer ID]],customers!$A$1:$A$1001,customers!$I$1:$I$1001,"",0)</f>
        <v>No</v>
      </c>
    </row>
    <row r="818" spans="1:16" x14ac:dyDescent="0.3">
      <c r="A818" s="2" t="s">
        <v>5102</v>
      </c>
      <c r="B818" s="4">
        <v>44529</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f t="shared" si="36"/>
        <v>38.04</v>
      </c>
      <c r="N818" t="str">
        <f t="shared" si="37"/>
        <v>Liberica</v>
      </c>
      <c r="O818" t="str">
        <f t="shared" si="38"/>
        <v>Light</v>
      </c>
      <c r="P818" t="str">
        <f>_xlfn.XLOOKUP(Table1[[#This Row],[Customer ID]],customers!$A$1:$A$1001,customers!$I$1:$I$1001,"",0)</f>
        <v>No</v>
      </c>
    </row>
    <row r="819" spans="1:16" x14ac:dyDescent="0.3">
      <c r="A819" s="2" t="s">
        <v>5107</v>
      </c>
      <c r="B819" s="4">
        <v>44530</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f t="shared" si="36"/>
        <v>15.54</v>
      </c>
      <c r="N819" t="str">
        <f t="shared" si="37"/>
        <v>Liberica</v>
      </c>
      <c r="O819" t="str">
        <f t="shared" si="38"/>
        <v>Dark</v>
      </c>
      <c r="P819" t="str">
        <f>_xlfn.XLOOKUP(Table1[[#This Row],[Customer ID]],customers!$A$1:$A$1001,customers!$I$1:$I$1001,"",0)</f>
        <v>No</v>
      </c>
    </row>
    <row r="820" spans="1:16" x14ac:dyDescent="0.3">
      <c r="A820" s="2" t="s">
        <v>5112</v>
      </c>
      <c r="B820" s="4">
        <v>44531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f t="shared" si="36"/>
        <v>79.25</v>
      </c>
      <c r="N820" t="str">
        <f t="shared" si="37"/>
        <v>Liberica</v>
      </c>
      <c r="O820" t="str">
        <f t="shared" si="38"/>
        <v>Light</v>
      </c>
      <c r="P820" t="str">
        <f>_xlfn.XLOOKUP(Table1[[#This Row],[Customer ID]],customers!$A$1:$A$1001,customers!$I$1:$I$1001,"",0)</f>
        <v>No</v>
      </c>
    </row>
    <row r="821" spans="1:16" x14ac:dyDescent="0.3">
      <c r="A821" s="2" t="s">
        <v>5117</v>
      </c>
      <c r="B821" s="4">
        <v>44532</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44533</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f t="shared" si="36"/>
        <v>55</v>
      </c>
      <c r="N822" t="str">
        <f t="shared" si="37"/>
        <v>Excelsa</v>
      </c>
      <c r="O822" t="str">
        <f t="shared" si="38"/>
        <v>Medium</v>
      </c>
      <c r="P822" t="str">
        <f>_xlfn.XLOOKUP(Table1[[#This Row],[Customer ID]],customers!$A$1:$A$1001,customers!$I$1:$I$1001,"",0)</f>
        <v>Yes</v>
      </c>
    </row>
    <row r="823" spans="1:16" x14ac:dyDescent="0.3">
      <c r="A823" s="2" t="s">
        <v>5129</v>
      </c>
      <c r="B823" s="4">
        <v>44534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f t="shared" si="36"/>
        <v>26.849999999999994</v>
      </c>
      <c r="N823" t="str">
        <f t="shared" si="37"/>
        <v>Robusta</v>
      </c>
      <c r="O823" t="str">
        <f t="shared" si="38"/>
        <v>Dark</v>
      </c>
      <c r="P823" t="str">
        <f>_xlfn.XLOOKUP(Table1[[#This Row],[Customer ID]],customers!$A$1:$A$1001,customers!$I$1:$I$1001,"",0)</f>
        <v>No</v>
      </c>
    </row>
    <row r="824" spans="1:16" x14ac:dyDescent="0.3">
      <c r="A824" s="2" t="s">
        <v>5135</v>
      </c>
      <c r="B824" s="4">
        <v>44535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44536</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f t="shared" si="36"/>
        <v>47.55</v>
      </c>
      <c r="N825" t="str">
        <f t="shared" si="37"/>
        <v>Liberica</v>
      </c>
      <c r="O825" t="str">
        <f t="shared" si="38"/>
        <v>Light</v>
      </c>
      <c r="P825" t="str">
        <f>_xlfn.XLOOKUP(Table1[[#This Row],[Customer ID]],customers!$A$1:$A$1001,customers!$I$1:$I$1001,"",0)</f>
        <v>Yes</v>
      </c>
    </row>
    <row r="826" spans="1:16" x14ac:dyDescent="0.3">
      <c r="A826" s="2" t="s">
        <v>5147</v>
      </c>
      <c r="B826" s="4">
        <v>44537</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f t="shared" si="36"/>
        <v>16.875</v>
      </c>
      <c r="N826" t="str">
        <f t="shared" si="37"/>
        <v>Arabica</v>
      </c>
      <c r="O826" t="str">
        <f t="shared" si="38"/>
        <v>Medium</v>
      </c>
      <c r="P826" t="str">
        <f>_xlfn.XLOOKUP(Table1[[#This Row],[Customer ID]],customers!$A$1:$A$1001,customers!$I$1:$I$1001,"",0)</f>
        <v>Yes</v>
      </c>
    </row>
    <row r="827" spans="1:16" x14ac:dyDescent="0.3">
      <c r="A827" s="2" t="s">
        <v>5152</v>
      </c>
      <c r="B827" s="4">
        <v>44538</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4">
        <v>44539</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f t="shared" si="36"/>
        <v>20.625</v>
      </c>
      <c r="N829" t="str">
        <f t="shared" si="37"/>
        <v>Excelsa</v>
      </c>
      <c r="O829" t="str">
        <f t="shared" si="38"/>
        <v>Medium</v>
      </c>
      <c r="P829" t="str">
        <f>_xlfn.XLOOKUP(Table1[[#This Row],[Customer ID]],customers!$A$1:$A$1001,customers!$I$1:$I$1001,"",0)</f>
        <v>No</v>
      </c>
    </row>
    <row r="830" spans="1:16" x14ac:dyDescent="0.3">
      <c r="A830" s="2" t="s">
        <v>5170</v>
      </c>
      <c r="B830" s="4">
        <v>44541</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f t="shared" si="36"/>
        <v>137.31</v>
      </c>
      <c r="N830" t="str">
        <f t="shared" si="37"/>
        <v>Arabica</v>
      </c>
      <c r="O830" t="str">
        <f t="shared" si="38"/>
        <v>Dark</v>
      </c>
      <c r="P830" t="str">
        <f>_xlfn.XLOOKUP(Table1[[#This Row],[Customer ID]],customers!$A$1:$A$1001,customers!$I$1:$I$1001,"",0)</f>
        <v>Yes</v>
      </c>
    </row>
    <row r="831" spans="1:16" x14ac:dyDescent="0.3">
      <c r="A831" s="2" t="s">
        <v>5176</v>
      </c>
      <c r="B831" s="4">
        <v>44542</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f t="shared" si="36"/>
        <v>2.9849999999999999</v>
      </c>
      <c r="N831" t="str">
        <f t="shared" si="37"/>
        <v>Arabica</v>
      </c>
      <c r="O831" t="str">
        <f t="shared" si="38"/>
        <v>Dark</v>
      </c>
      <c r="P831" t="str">
        <f>_xlfn.XLOOKUP(Table1[[#This Row],[Customer ID]],customers!$A$1:$A$1001,customers!$I$1:$I$1001,"",0)</f>
        <v>No</v>
      </c>
    </row>
    <row r="832" spans="1:16" x14ac:dyDescent="0.3">
      <c r="A832" s="2" t="s">
        <v>5182</v>
      </c>
      <c r="B832" s="4">
        <v>44543</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f t="shared" si="36"/>
        <v>27.5</v>
      </c>
      <c r="N832" t="str">
        <f t="shared" si="37"/>
        <v>Excelsa</v>
      </c>
      <c r="O832" t="str">
        <f t="shared" si="38"/>
        <v>Medium</v>
      </c>
      <c r="P832" t="str">
        <f>_xlfn.XLOOKUP(Table1[[#This Row],[Customer ID]],customers!$A$1:$A$1001,customers!$I$1:$I$1001,"",0)</f>
        <v>No</v>
      </c>
    </row>
    <row r="833" spans="1:16" x14ac:dyDescent="0.3">
      <c r="A833" s="2" t="s">
        <v>5182</v>
      </c>
      <c r="B833" s="4">
        <v>44544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f t="shared" si="36"/>
        <v>5.97</v>
      </c>
      <c r="N833" t="str">
        <f t="shared" si="37"/>
        <v>Arabica</v>
      </c>
      <c r="O833" t="str">
        <f t="shared" si="38"/>
        <v>Dark</v>
      </c>
      <c r="P833" t="str">
        <f>_xlfn.XLOOKUP(Table1[[#This Row],[Customer ID]],customers!$A$1:$A$1001,customers!$I$1:$I$1001,"",0)</f>
        <v>No</v>
      </c>
    </row>
    <row r="834" spans="1:16" x14ac:dyDescent="0.3">
      <c r="A834" s="2" t="s">
        <v>5193</v>
      </c>
      <c r="B834" s="4">
        <v>44545</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4">
        <v>44546</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f t="shared" ref="M835:M898" si="39">L835*E835</f>
        <v>82.339999999999989</v>
      </c>
      <c r="N835" t="str">
        <f t="shared" ref="N835:N898" si="40">IF(I835="Rob","Robusta",IF(I835="Exc","Excelsa",IF(I835="Ara","Arabica",IF(I835="Lib","Liberica"," "))))</f>
        <v>Robusta</v>
      </c>
      <c r="O835" t="str">
        <f t="shared" ref="O835:O898" si="41">IF(J835="M","Medium", IF(J835="L","Light",IF(J835="D","Dark","")))</f>
        <v>Dark</v>
      </c>
      <c r="P835" t="str">
        <f>_xlfn.XLOOKUP(Table1[[#This Row],[Customer ID]],customers!$A$1:$A$1001,customers!$I$1:$I$1001,"",0)</f>
        <v>Yes</v>
      </c>
    </row>
    <row r="836" spans="1:16" x14ac:dyDescent="0.3">
      <c r="A836" s="2" t="s">
        <v>5205</v>
      </c>
      <c r="B836" s="4">
        <v>44547</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4">
        <v>44548</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f t="shared" si="39"/>
        <v>8.91</v>
      </c>
      <c r="N837" t="str">
        <f t="shared" si="40"/>
        <v>Excelsa</v>
      </c>
      <c r="O837" t="str">
        <f t="shared" si="41"/>
        <v>Light</v>
      </c>
      <c r="P837" t="str">
        <f>_xlfn.XLOOKUP(Table1[[#This Row],[Customer ID]],customers!$A$1:$A$1001,customers!$I$1:$I$1001,"",0)</f>
        <v>Yes</v>
      </c>
    </row>
    <row r="838" spans="1:16" x14ac:dyDescent="0.3">
      <c r="A838" s="2" t="s">
        <v>5216</v>
      </c>
      <c r="B838" s="4">
        <v>44549</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f t="shared" si="39"/>
        <v>11.94</v>
      </c>
      <c r="N838" t="str">
        <f t="shared" si="40"/>
        <v>Arabica</v>
      </c>
      <c r="O838" t="str">
        <f t="shared" si="41"/>
        <v>Dark</v>
      </c>
      <c r="P838" t="str">
        <f>_xlfn.XLOOKUP(Table1[[#This Row],[Customer ID]],customers!$A$1:$A$1001,customers!$I$1:$I$1001,"",0)</f>
        <v>No</v>
      </c>
    </row>
    <row r="839" spans="1:16" x14ac:dyDescent="0.3">
      <c r="A839" s="2" t="s">
        <v>5222</v>
      </c>
      <c r="B839" s="4">
        <v>44550</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44551</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f t="shared" si="39"/>
        <v>114.42499999999998</v>
      </c>
      <c r="N840" t="str">
        <f t="shared" si="40"/>
        <v>Arabica</v>
      </c>
      <c r="O840" t="str">
        <f t="shared" si="41"/>
        <v>Dark</v>
      </c>
      <c r="P840" t="str">
        <f>_xlfn.XLOOKUP(Table1[[#This Row],[Customer ID]],customers!$A$1:$A$1001,customers!$I$1:$I$1001,"",0)</f>
        <v>No</v>
      </c>
    </row>
    <row r="841" spans="1:16" x14ac:dyDescent="0.3">
      <c r="A841" s="2" t="s">
        <v>5234</v>
      </c>
      <c r="B841" s="4">
        <v>44552</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f t="shared" si="39"/>
        <v>41.25</v>
      </c>
      <c r="N841" t="str">
        <f t="shared" si="40"/>
        <v>Excelsa</v>
      </c>
      <c r="O841" t="str">
        <f t="shared" si="41"/>
        <v>Medium</v>
      </c>
      <c r="P841" t="str">
        <f>_xlfn.XLOOKUP(Table1[[#This Row],[Customer ID]],customers!$A$1:$A$1001,customers!$I$1:$I$1001,"",0)</f>
        <v>No</v>
      </c>
    </row>
    <row r="842" spans="1:16" x14ac:dyDescent="0.3">
      <c r="A842" s="2" t="s">
        <v>5240</v>
      </c>
      <c r="B842" s="4">
        <v>44553</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4">
        <v>44554</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44555</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f t="shared" si="39"/>
        <v>8.25</v>
      </c>
      <c r="N844" t="str">
        <f t="shared" si="40"/>
        <v>Excelsa</v>
      </c>
      <c r="O844" t="str">
        <f t="shared" si="41"/>
        <v>Medium</v>
      </c>
      <c r="P844" t="str">
        <f>_xlfn.XLOOKUP(Table1[[#This Row],[Customer ID]],customers!$A$1:$A$1001,customers!$I$1:$I$1001,"",0)</f>
        <v>Yes</v>
      </c>
    </row>
    <row r="845" spans="1:16" x14ac:dyDescent="0.3">
      <c r="A845" s="2" t="s">
        <v>5256</v>
      </c>
      <c r="B845" s="4">
        <v>44556</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f t="shared" si="39"/>
        <v>8.25</v>
      </c>
      <c r="N845" t="str">
        <f t="shared" si="40"/>
        <v>Excelsa</v>
      </c>
      <c r="O845" t="str">
        <f t="shared" si="41"/>
        <v>Medium</v>
      </c>
      <c r="P845" t="str">
        <f>_xlfn.XLOOKUP(Table1[[#This Row],[Customer ID]],customers!$A$1:$A$1001,customers!$I$1:$I$1001,"",0)</f>
        <v>Yes</v>
      </c>
    </row>
    <row r="846" spans="1:16" x14ac:dyDescent="0.3">
      <c r="A846" s="2" t="s">
        <v>5262</v>
      </c>
      <c r="B846" s="4">
        <v>44557</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f t="shared" si="39"/>
        <v>35.82</v>
      </c>
      <c r="N846" t="str">
        <f t="shared" si="40"/>
        <v>Arabica</v>
      </c>
      <c r="O846" t="str">
        <f t="shared" si="41"/>
        <v>Dark</v>
      </c>
      <c r="P846" t="str">
        <f>_xlfn.XLOOKUP(Table1[[#This Row],[Customer ID]],customers!$A$1:$A$1001,customers!$I$1:$I$1001,"",0)</f>
        <v>Yes</v>
      </c>
    </row>
    <row r="847" spans="1:16" x14ac:dyDescent="0.3">
      <c r="A847" s="2" t="s">
        <v>5268</v>
      </c>
      <c r="B847" s="4">
        <v>44558</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44559</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4">
        <v>44560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4">
        <v>44561</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f t="shared" si="39"/>
        <v>53.46</v>
      </c>
      <c r="N850" t="str">
        <f t="shared" si="40"/>
        <v>Excelsa</v>
      </c>
      <c r="O850" t="str">
        <f t="shared" si="41"/>
        <v>Light</v>
      </c>
      <c r="P850" t="str">
        <f>_xlfn.XLOOKUP(Table1[[#This Row],[Customer ID]],customers!$A$1:$A$1001,customers!$I$1:$I$1001,"",0)</f>
        <v>No</v>
      </c>
    </row>
    <row r="851" spans="1:16" x14ac:dyDescent="0.3">
      <c r="A851" s="2" t="s">
        <v>5288</v>
      </c>
      <c r="B851" s="4">
        <v>44562</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f t="shared" si="39"/>
        <v>23.31</v>
      </c>
      <c r="N851" t="str">
        <f t="shared" si="40"/>
        <v>Arabica</v>
      </c>
      <c r="O851" t="str">
        <f t="shared" si="41"/>
        <v>Light</v>
      </c>
      <c r="P851" t="str">
        <f>_xlfn.XLOOKUP(Table1[[#This Row],[Customer ID]],customers!$A$1:$A$1001,customers!$I$1:$I$1001,"",0)</f>
        <v>Yes</v>
      </c>
    </row>
    <row r="852" spans="1:16" x14ac:dyDescent="0.3">
      <c r="A852" s="2" t="s">
        <v>5288</v>
      </c>
      <c r="B852" s="4">
        <v>44563</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f t="shared" si="39"/>
        <v>6.75</v>
      </c>
      <c r="N852" t="str">
        <f t="shared" si="40"/>
        <v>Arabica</v>
      </c>
      <c r="O852" t="str">
        <f t="shared" si="41"/>
        <v>Medium</v>
      </c>
      <c r="P852" t="str">
        <f>_xlfn.XLOOKUP(Table1[[#This Row],[Customer ID]],customers!$A$1:$A$1001,customers!$I$1:$I$1001,"",0)</f>
        <v>Yes</v>
      </c>
    </row>
    <row r="853" spans="1:16" x14ac:dyDescent="0.3">
      <c r="A853" s="2" t="s">
        <v>5299</v>
      </c>
      <c r="B853" s="4">
        <v>44564</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f t="shared" si="39"/>
        <v>7.77</v>
      </c>
      <c r="N853" t="str">
        <f t="shared" si="40"/>
        <v>Liberica</v>
      </c>
      <c r="O853" t="str">
        <f t="shared" si="41"/>
        <v>Dark</v>
      </c>
      <c r="P853" t="str">
        <f>_xlfn.XLOOKUP(Table1[[#This Row],[Customer ID]],customers!$A$1:$A$1001,customers!$I$1:$I$1001,"",0)</f>
        <v>Yes</v>
      </c>
    </row>
    <row r="854" spans="1:16" x14ac:dyDescent="0.3">
      <c r="A854" s="2" t="s">
        <v>5305</v>
      </c>
      <c r="B854" s="4">
        <v>44565</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44566</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4">
        <v>44567</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4">
        <v>44568</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44569</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f t="shared" si="39"/>
        <v>8.73</v>
      </c>
      <c r="N858" t="str">
        <f t="shared" si="40"/>
        <v>Liberica</v>
      </c>
      <c r="O858" t="str">
        <f t="shared" si="41"/>
        <v>Medium</v>
      </c>
      <c r="P858" t="str">
        <f>_xlfn.XLOOKUP(Table1[[#This Row],[Customer ID]],customers!$A$1:$A$1001,customers!$I$1:$I$1001,"",0)</f>
        <v>Yes</v>
      </c>
    </row>
    <row r="859" spans="1:16" x14ac:dyDescent="0.3">
      <c r="A859" s="2" t="s">
        <v>5333</v>
      </c>
      <c r="B859" s="4">
        <v>44570</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4">
        <v>44571</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f t="shared" si="39"/>
        <v>34.92</v>
      </c>
      <c r="N860" t="str">
        <f t="shared" si="40"/>
        <v>Liberica</v>
      </c>
      <c r="O860" t="str">
        <f t="shared" si="41"/>
        <v>Medium</v>
      </c>
      <c r="P860" t="str">
        <f>_xlfn.XLOOKUP(Table1[[#This Row],[Customer ID]],customers!$A$1:$A$1001,customers!$I$1:$I$1001,"",0)</f>
        <v>No</v>
      </c>
    </row>
    <row r="861" spans="1:16" x14ac:dyDescent="0.3">
      <c r="A861" s="2" t="s">
        <v>5345</v>
      </c>
      <c r="B861" s="4">
        <v>44572</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4">
        <v>44573</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4">
        <v>44574</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44575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4">
        <v>44576</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f t="shared" si="39"/>
        <v>29.1</v>
      </c>
      <c r="N865" t="str">
        <f t="shared" si="40"/>
        <v>Liberica</v>
      </c>
      <c r="O865" t="str">
        <f t="shared" si="41"/>
        <v>Medium</v>
      </c>
      <c r="P865" t="str">
        <f>_xlfn.XLOOKUP(Table1[[#This Row],[Customer ID]],customers!$A$1:$A$1001,customers!$I$1:$I$1001,"",0)</f>
        <v>Yes</v>
      </c>
    </row>
    <row r="866" spans="1:16" x14ac:dyDescent="0.3">
      <c r="A866" s="2" t="s">
        <v>5374</v>
      </c>
      <c r="B866" s="4">
        <v>44577</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4">
        <v>44578</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f t="shared" si="39"/>
        <v>6.75</v>
      </c>
      <c r="N867" t="str">
        <f t="shared" si="40"/>
        <v>Arabica</v>
      </c>
      <c r="O867" t="str">
        <f t="shared" si="41"/>
        <v>Medium</v>
      </c>
      <c r="P867" t="str">
        <f>_xlfn.XLOOKUP(Table1[[#This Row],[Customer ID]],customers!$A$1:$A$1001,customers!$I$1:$I$1001,"",0)</f>
        <v>Yes</v>
      </c>
    </row>
    <row r="868" spans="1:16" x14ac:dyDescent="0.3">
      <c r="A868" s="2" t="s">
        <v>5385</v>
      </c>
      <c r="B868" s="4">
        <v>44579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f t="shared" si="39"/>
        <v>17.91</v>
      </c>
      <c r="N868" t="str">
        <f t="shared" si="40"/>
        <v>Arabica</v>
      </c>
      <c r="O868" t="str">
        <f t="shared" si="41"/>
        <v>Dark</v>
      </c>
      <c r="P868" t="str">
        <f>_xlfn.XLOOKUP(Table1[[#This Row],[Customer ID]],customers!$A$1:$A$1001,customers!$I$1:$I$1001,"",0)</f>
        <v>No</v>
      </c>
    </row>
    <row r="869" spans="1:16" x14ac:dyDescent="0.3">
      <c r="A869" s="2" t="s">
        <v>5391</v>
      </c>
      <c r="B869" s="4">
        <v>44580</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4">
        <v>44581</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f t="shared" si="39"/>
        <v>41.25</v>
      </c>
      <c r="N870" t="str">
        <f t="shared" si="40"/>
        <v>Excelsa</v>
      </c>
      <c r="O870" t="str">
        <f t="shared" si="41"/>
        <v>Medium</v>
      </c>
      <c r="P870" t="str">
        <f>_xlfn.XLOOKUP(Table1[[#This Row],[Customer ID]],customers!$A$1:$A$1001,customers!$I$1:$I$1001,"",0)</f>
        <v>Yes</v>
      </c>
    </row>
    <row r="871" spans="1:16" x14ac:dyDescent="0.3">
      <c r="A871" s="2" t="s">
        <v>5402</v>
      </c>
      <c r="B871" s="4">
        <v>44582</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f t="shared" si="39"/>
        <v>17.91</v>
      </c>
      <c r="N871" t="str">
        <f t="shared" si="40"/>
        <v>Robusta</v>
      </c>
      <c r="O871" t="str">
        <f t="shared" si="41"/>
        <v>Medium</v>
      </c>
      <c r="P871" t="str">
        <f>_xlfn.XLOOKUP(Table1[[#This Row],[Customer ID]],customers!$A$1:$A$1001,customers!$I$1:$I$1001,"",0)</f>
        <v>Yes</v>
      </c>
    </row>
    <row r="872" spans="1:16" x14ac:dyDescent="0.3">
      <c r="A872" s="2" t="s">
        <v>5407</v>
      </c>
      <c r="B872" s="4">
        <v>44583</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f t="shared" si="39"/>
        <v>7.29</v>
      </c>
      <c r="N872" t="str">
        <f t="shared" si="40"/>
        <v>Excelsa</v>
      </c>
      <c r="O872" t="str">
        <f t="shared" si="41"/>
        <v>Dark</v>
      </c>
      <c r="P872" t="str">
        <f>_xlfn.XLOOKUP(Table1[[#This Row],[Customer ID]],customers!$A$1:$A$1001,customers!$I$1:$I$1001,"",0)</f>
        <v>Yes</v>
      </c>
    </row>
    <row r="873" spans="1:16" x14ac:dyDescent="0.3">
      <c r="A873" s="2" t="s">
        <v>5413</v>
      </c>
      <c r="B873" s="4">
        <v>44584</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f t="shared" si="39"/>
        <v>29.7</v>
      </c>
      <c r="N873" t="str">
        <f t="shared" si="40"/>
        <v>Excelsa</v>
      </c>
      <c r="O873" t="str">
        <f t="shared" si="41"/>
        <v>Light</v>
      </c>
      <c r="P873" t="str">
        <f>_xlfn.XLOOKUP(Table1[[#This Row],[Customer ID]],customers!$A$1:$A$1001,customers!$I$1:$I$1001,"",0)</f>
        <v>Yes</v>
      </c>
    </row>
    <row r="874" spans="1:16" x14ac:dyDescent="0.3">
      <c r="A874" s="2" t="s">
        <v>5421</v>
      </c>
      <c r="B874" s="4">
        <v>44585</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f t="shared" si="39"/>
        <v>22.5</v>
      </c>
      <c r="N874" t="str">
        <f t="shared" si="40"/>
        <v>Arabica</v>
      </c>
      <c r="O874" t="str">
        <f t="shared" si="41"/>
        <v>Medium</v>
      </c>
      <c r="P874" t="str">
        <f>_xlfn.XLOOKUP(Table1[[#This Row],[Customer ID]],customers!$A$1:$A$1001,customers!$I$1:$I$1001,"",0)</f>
        <v>No</v>
      </c>
    </row>
    <row r="875" spans="1:16" x14ac:dyDescent="0.3">
      <c r="A875" s="2" t="s">
        <v>5427</v>
      </c>
      <c r="B875" s="4">
        <v>44586</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f t="shared" si="39"/>
        <v>11.94</v>
      </c>
      <c r="N875" t="str">
        <f t="shared" si="40"/>
        <v>Robusta</v>
      </c>
      <c r="O875" t="str">
        <f t="shared" si="41"/>
        <v>Medium</v>
      </c>
      <c r="P875" t="str">
        <f>_xlfn.XLOOKUP(Table1[[#This Row],[Customer ID]],customers!$A$1:$A$1001,customers!$I$1:$I$1001,"",0)</f>
        <v>Yes</v>
      </c>
    </row>
    <row r="876" spans="1:16" x14ac:dyDescent="0.3">
      <c r="A876" s="2" t="s">
        <v>5433</v>
      </c>
      <c r="B876" s="4">
        <v>44587</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f t="shared" si="39"/>
        <v>25.9</v>
      </c>
      <c r="N876" t="str">
        <f t="shared" si="40"/>
        <v>Arabica</v>
      </c>
      <c r="O876" t="str">
        <f t="shared" si="41"/>
        <v>Light</v>
      </c>
      <c r="P876" t="str">
        <f>_xlfn.XLOOKUP(Table1[[#This Row],[Customer ID]],customers!$A$1:$A$1001,customers!$I$1:$I$1001,"",0)</f>
        <v>No</v>
      </c>
    </row>
    <row r="877" spans="1:16" x14ac:dyDescent="0.3">
      <c r="A877" s="2" t="s">
        <v>5439</v>
      </c>
      <c r="B877" s="4">
        <v>44588</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44589</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f t="shared" si="39"/>
        <v>46.62</v>
      </c>
      <c r="N878" t="str">
        <f t="shared" si="40"/>
        <v>Arabica</v>
      </c>
      <c r="O878" t="str">
        <f t="shared" si="41"/>
        <v>Light</v>
      </c>
      <c r="P878" t="str">
        <f>_xlfn.XLOOKUP(Table1[[#This Row],[Customer ID]],customers!$A$1:$A$1001,customers!$I$1:$I$1001,"",0)</f>
        <v>No</v>
      </c>
    </row>
    <row r="879" spans="1:16" x14ac:dyDescent="0.3">
      <c r="A879" s="2" t="s">
        <v>5450</v>
      </c>
      <c r="B879" s="4">
        <v>44590</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f t="shared" si="39"/>
        <v>28.53</v>
      </c>
      <c r="N879" t="str">
        <f t="shared" si="40"/>
        <v>Liberica</v>
      </c>
      <c r="O879" t="str">
        <f t="shared" si="41"/>
        <v>Light</v>
      </c>
      <c r="P879" t="str">
        <f>_xlfn.XLOOKUP(Table1[[#This Row],[Customer ID]],customers!$A$1:$A$1001,customers!$I$1:$I$1001,"",0)</f>
        <v>No</v>
      </c>
    </row>
    <row r="880" spans="1:16" x14ac:dyDescent="0.3">
      <c r="A880" s="2" t="s">
        <v>5456</v>
      </c>
      <c r="B880" s="4">
        <v>44591</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4">
        <v>44592</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f t="shared" si="39"/>
        <v>10.935</v>
      </c>
      <c r="N881" t="str">
        <f t="shared" si="40"/>
        <v>Excelsa</v>
      </c>
      <c r="O881" t="str">
        <f t="shared" si="41"/>
        <v>Dark</v>
      </c>
      <c r="P881" t="str">
        <f>_xlfn.XLOOKUP(Table1[[#This Row],[Customer ID]],customers!$A$1:$A$1001,customers!$I$1:$I$1001,"",0)</f>
        <v>No</v>
      </c>
    </row>
    <row r="882" spans="1:16" x14ac:dyDescent="0.3">
      <c r="A882" s="2" t="s">
        <v>5466</v>
      </c>
      <c r="B882" s="4">
        <v>44593</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f t="shared" si="39"/>
        <v>7.169999999999999</v>
      </c>
      <c r="N882" t="str">
        <f t="shared" si="40"/>
        <v>Robusta</v>
      </c>
      <c r="O882" t="str">
        <f t="shared" si="41"/>
        <v>Light</v>
      </c>
      <c r="P882" t="str">
        <f>_xlfn.XLOOKUP(Table1[[#This Row],[Customer ID]],customers!$A$1:$A$1001,customers!$I$1:$I$1001,"",0)</f>
        <v>No</v>
      </c>
    </row>
    <row r="883" spans="1:16" x14ac:dyDescent="0.3">
      <c r="A883" s="2" t="s">
        <v>5472</v>
      </c>
      <c r="B883" s="4">
        <v>44594</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f t="shared" si="39"/>
        <v>23.31</v>
      </c>
      <c r="N883" t="str">
        <f t="shared" si="40"/>
        <v>Arabica</v>
      </c>
      <c r="O883" t="str">
        <f t="shared" si="41"/>
        <v>Light</v>
      </c>
      <c r="P883" t="str">
        <f>_xlfn.XLOOKUP(Table1[[#This Row],[Customer ID]],customers!$A$1:$A$1001,customers!$I$1:$I$1001,"",0)</f>
        <v>Yes</v>
      </c>
    </row>
    <row r="884" spans="1:16" x14ac:dyDescent="0.3">
      <c r="A884" s="2" t="s">
        <v>5477</v>
      </c>
      <c r="B884" s="4">
        <v>44595</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4">
        <v>44596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4">
        <v>44597</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4">
        <v>44598</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4">
        <v>44599</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f t="shared" si="39"/>
        <v>17.46</v>
      </c>
      <c r="N888" t="str">
        <f t="shared" si="40"/>
        <v>Liberica</v>
      </c>
      <c r="O888" t="str">
        <f t="shared" si="41"/>
        <v>Medium</v>
      </c>
      <c r="P888" t="str">
        <f>_xlfn.XLOOKUP(Table1[[#This Row],[Customer ID]],customers!$A$1:$A$1001,customers!$I$1:$I$1001,"",0)</f>
        <v>No</v>
      </c>
    </row>
    <row r="889" spans="1:16" x14ac:dyDescent="0.3">
      <c r="A889" s="2" t="s">
        <v>5507</v>
      </c>
      <c r="B889" s="4">
        <v>44600</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f t="shared" si="39"/>
        <v>13.365</v>
      </c>
      <c r="N889" t="str">
        <f t="shared" si="40"/>
        <v>Excelsa</v>
      </c>
      <c r="O889" t="str">
        <f t="shared" si="41"/>
        <v>Light</v>
      </c>
      <c r="P889" t="str">
        <f>_xlfn.XLOOKUP(Table1[[#This Row],[Customer ID]],customers!$A$1:$A$1001,customers!$I$1:$I$1001,"",0)</f>
        <v>No</v>
      </c>
    </row>
    <row r="890" spans="1:16" x14ac:dyDescent="0.3">
      <c r="A890" s="2" t="s">
        <v>5513</v>
      </c>
      <c r="B890" s="4">
        <v>44601</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f t="shared" si="39"/>
        <v>7.77</v>
      </c>
      <c r="N890" t="str">
        <f t="shared" si="40"/>
        <v>Arabica</v>
      </c>
      <c r="O890" t="str">
        <f t="shared" si="41"/>
        <v>Light</v>
      </c>
      <c r="P890" t="str">
        <f>_xlfn.XLOOKUP(Table1[[#This Row],[Customer ID]],customers!$A$1:$A$1001,customers!$I$1:$I$1001,"",0)</f>
        <v>Yes</v>
      </c>
    </row>
    <row r="891" spans="1:16" x14ac:dyDescent="0.3">
      <c r="A891" s="2" t="s">
        <v>5519</v>
      </c>
      <c r="B891" s="4">
        <v>44602</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4">
        <v>44603</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4">
        <v>44604</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4">
        <v>44605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f t="shared" si="39"/>
        <v>20.625</v>
      </c>
      <c r="N894" t="str">
        <f t="shared" si="40"/>
        <v>Excelsa</v>
      </c>
      <c r="O894" t="str">
        <f t="shared" si="41"/>
        <v>Medium</v>
      </c>
      <c r="P894" t="str">
        <f>_xlfn.XLOOKUP(Table1[[#This Row],[Customer ID]],customers!$A$1:$A$1001,customers!$I$1:$I$1001,"",0)</f>
        <v>No</v>
      </c>
    </row>
    <row r="895" spans="1:16" x14ac:dyDescent="0.3">
      <c r="A895" s="2" t="s">
        <v>5543</v>
      </c>
      <c r="B895" s="4">
        <v>44606</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f t="shared" si="39"/>
        <v>57.06</v>
      </c>
      <c r="N895" t="str">
        <f t="shared" si="40"/>
        <v>Liberica</v>
      </c>
      <c r="O895" t="str">
        <f t="shared" si="41"/>
        <v>Light</v>
      </c>
      <c r="P895" t="str">
        <f>_xlfn.XLOOKUP(Table1[[#This Row],[Customer ID]],customers!$A$1:$A$1001,customers!$I$1:$I$1001,"",0)</f>
        <v>Yes</v>
      </c>
    </row>
    <row r="896" spans="1:16" x14ac:dyDescent="0.3">
      <c r="A896" s="2" t="s">
        <v>5548</v>
      </c>
      <c r="B896" s="4">
        <v>44607</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4">
        <v>44608</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44609</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f t="shared" si="39"/>
        <v>32.22</v>
      </c>
      <c r="N898" t="str">
        <f t="shared" si="40"/>
        <v>Robusta</v>
      </c>
      <c r="O898" t="str">
        <f t="shared" si="41"/>
        <v>Dark</v>
      </c>
      <c r="P898" t="str">
        <f>_xlfn.XLOOKUP(Table1[[#This Row],[Customer ID]],customers!$A$1:$A$1001,customers!$I$1:$I$1001,"",0)</f>
        <v>Yes</v>
      </c>
    </row>
    <row r="899" spans="1:16" x14ac:dyDescent="0.3">
      <c r="A899" s="2" t="s">
        <v>5564</v>
      </c>
      <c r="B899" s="4">
        <v>44610</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f t="shared" ref="M899:M962" si="42">L899*E899</f>
        <v>24.3</v>
      </c>
      <c r="N899" t="str">
        <f t="shared" ref="N899:N962" si="43">IF(I899="Rob","Robusta",IF(I899="Exc","Excelsa",IF(I899="Ara","Arabica",IF(I899="Lib","Liberica"," "))))</f>
        <v>Excelsa</v>
      </c>
      <c r="O899" t="str">
        <f t="shared" ref="O899:O962" si="44">IF(J899="M","Medium", IF(J899="L","Light",IF(J899="D","Dark","")))</f>
        <v>Dark</v>
      </c>
      <c r="P899" t="str">
        <f>_xlfn.XLOOKUP(Table1[[#This Row],[Customer ID]],customers!$A$1:$A$1001,customers!$I$1:$I$1001,"",0)</f>
        <v>No</v>
      </c>
    </row>
    <row r="900" spans="1:16" x14ac:dyDescent="0.3">
      <c r="A900" s="2" t="s">
        <v>5570</v>
      </c>
      <c r="B900" s="4">
        <v>44611</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4">
        <v>44612</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f t="shared" si="42"/>
        <v>72.75</v>
      </c>
      <c r="N901" t="str">
        <f t="shared" si="43"/>
        <v>Liberica</v>
      </c>
      <c r="O901" t="str">
        <f t="shared" si="44"/>
        <v>Medium</v>
      </c>
      <c r="P901" t="str">
        <f>_xlfn.XLOOKUP(Table1[[#This Row],[Customer ID]],customers!$A$1:$A$1001,customers!$I$1:$I$1001,"",0)</f>
        <v>No</v>
      </c>
    </row>
    <row r="902" spans="1:16" x14ac:dyDescent="0.3">
      <c r="A902" s="2" t="s">
        <v>5580</v>
      </c>
      <c r="B902" s="4">
        <v>44613</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f t="shared" si="42"/>
        <v>47.55</v>
      </c>
      <c r="N902" t="str">
        <f t="shared" si="43"/>
        <v>Liberica</v>
      </c>
      <c r="O902" t="str">
        <f t="shared" si="44"/>
        <v>Light</v>
      </c>
      <c r="P902" t="str">
        <f>_xlfn.XLOOKUP(Table1[[#This Row],[Customer ID]],customers!$A$1:$A$1001,customers!$I$1:$I$1001,"",0)</f>
        <v>No</v>
      </c>
    </row>
    <row r="903" spans="1:16" x14ac:dyDescent="0.3">
      <c r="A903" s="2" t="s">
        <v>5585</v>
      </c>
      <c r="B903" s="4">
        <v>44614</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4">
        <v>44615</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44616</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f t="shared" si="42"/>
        <v>17.46</v>
      </c>
      <c r="N905" t="str">
        <f t="shared" si="43"/>
        <v>Liberica</v>
      </c>
      <c r="O905" t="str">
        <f t="shared" si="44"/>
        <v>Medium</v>
      </c>
      <c r="P905" t="str">
        <f>_xlfn.XLOOKUP(Table1[[#This Row],[Customer ID]],customers!$A$1:$A$1001,customers!$I$1:$I$1001,"",0)</f>
        <v>No</v>
      </c>
    </row>
    <row r="906" spans="1:16" x14ac:dyDescent="0.3">
      <c r="A906" s="2" t="s">
        <v>5603</v>
      </c>
      <c r="B906" s="4">
        <v>44617</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4">
        <v>44618</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f t="shared" si="42"/>
        <v>40.5</v>
      </c>
      <c r="N907" t="str">
        <f t="shared" si="43"/>
        <v>Arabica</v>
      </c>
      <c r="O907" t="str">
        <f t="shared" si="44"/>
        <v>Medium</v>
      </c>
      <c r="P907" t="str">
        <f>_xlfn.XLOOKUP(Table1[[#This Row],[Customer ID]],customers!$A$1:$A$1001,customers!$I$1:$I$1001,"",0)</f>
        <v>Yes</v>
      </c>
    </row>
    <row r="908" spans="1:16" x14ac:dyDescent="0.3">
      <c r="A908" s="2" t="s">
        <v>5614</v>
      </c>
      <c r="B908" s="4">
        <v>44619</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f t="shared" si="42"/>
        <v>27</v>
      </c>
      <c r="N908" t="str">
        <f t="shared" si="43"/>
        <v>Arabica</v>
      </c>
      <c r="O908" t="str">
        <f t="shared" si="44"/>
        <v>Medium</v>
      </c>
      <c r="P908" t="str">
        <f>_xlfn.XLOOKUP(Table1[[#This Row],[Customer ID]],customers!$A$1:$A$1001,customers!$I$1:$I$1001,"",0)</f>
        <v>Yes</v>
      </c>
    </row>
    <row r="909" spans="1:16" x14ac:dyDescent="0.3">
      <c r="A909" s="2" t="s">
        <v>5620</v>
      </c>
      <c r="B909" s="4">
        <v>44620</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44621</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f t="shared" si="42"/>
        <v>59.75</v>
      </c>
      <c r="N910" t="str">
        <f t="shared" si="43"/>
        <v>Robusta</v>
      </c>
      <c r="O910" t="str">
        <f t="shared" si="44"/>
        <v>Light</v>
      </c>
      <c r="P910" t="str">
        <f>_xlfn.XLOOKUP(Table1[[#This Row],[Customer ID]],customers!$A$1:$A$1001,customers!$I$1:$I$1001,"",0)</f>
        <v>No</v>
      </c>
    </row>
    <row r="911" spans="1:16" x14ac:dyDescent="0.3">
      <c r="A911" s="2" t="s">
        <v>5632</v>
      </c>
      <c r="B911" s="4">
        <v>44622</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4">
        <v>44623</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f t="shared" si="42"/>
        <v>91.539999999999992</v>
      </c>
      <c r="N912" t="str">
        <f t="shared" si="43"/>
        <v>Arabica</v>
      </c>
      <c r="O912" t="str">
        <f t="shared" si="44"/>
        <v>Dark</v>
      </c>
      <c r="P912" t="str">
        <f>_xlfn.XLOOKUP(Table1[[#This Row],[Customer ID]],customers!$A$1:$A$1001,customers!$I$1:$I$1001,"",0)</f>
        <v>No</v>
      </c>
    </row>
    <row r="913" spans="1:16" x14ac:dyDescent="0.3">
      <c r="A913" s="2" t="s">
        <v>5643</v>
      </c>
      <c r="B913" s="4">
        <v>44624</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f t="shared" si="42"/>
        <v>45</v>
      </c>
      <c r="N913" t="str">
        <f t="shared" si="43"/>
        <v>Arabica</v>
      </c>
      <c r="O913" t="str">
        <f t="shared" si="44"/>
        <v>Medium</v>
      </c>
      <c r="P913" t="str">
        <f>_xlfn.XLOOKUP(Table1[[#This Row],[Customer ID]],customers!$A$1:$A$1001,customers!$I$1:$I$1001,"",0)</f>
        <v>Yes</v>
      </c>
    </row>
    <row r="914" spans="1:16" x14ac:dyDescent="0.3">
      <c r="A914" s="2" t="s">
        <v>5649</v>
      </c>
      <c r="B914" s="4">
        <v>44625</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f t="shared" si="42"/>
        <v>137.31</v>
      </c>
      <c r="N914" t="str">
        <f t="shared" si="43"/>
        <v>Robusta</v>
      </c>
      <c r="O914" t="str">
        <f t="shared" si="44"/>
        <v>Medium</v>
      </c>
      <c r="P914" t="str">
        <f>_xlfn.XLOOKUP(Table1[[#This Row],[Customer ID]],customers!$A$1:$A$1001,customers!$I$1:$I$1001,"",0)</f>
        <v>Yes</v>
      </c>
    </row>
    <row r="915" spans="1:16" x14ac:dyDescent="0.3">
      <c r="A915" s="2" t="s">
        <v>5654</v>
      </c>
      <c r="B915" s="4">
        <v>44626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f t="shared" si="42"/>
        <v>6.75</v>
      </c>
      <c r="N915" t="str">
        <f t="shared" si="43"/>
        <v>Arabica</v>
      </c>
      <c r="O915" t="str">
        <f t="shared" si="44"/>
        <v>Medium</v>
      </c>
      <c r="P915" t="str">
        <f>_xlfn.XLOOKUP(Table1[[#This Row],[Customer ID]],customers!$A$1:$A$1001,customers!$I$1:$I$1001,"",0)</f>
        <v>No</v>
      </c>
    </row>
    <row r="916" spans="1:16" x14ac:dyDescent="0.3">
      <c r="A916" s="2" t="s">
        <v>5660</v>
      </c>
      <c r="B916" s="4">
        <v>44627</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f t="shared" si="42"/>
        <v>45</v>
      </c>
      <c r="N916" t="str">
        <f t="shared" si="43"/>
        <v>Arabica</v>
      </c>
      <c r="O916" t="str">
        <f t="shared" si="44"/>
        <v>Medium</v>
      </c>
      <c r="P916" t="str">
        <f>_xlfn.XLOOKUP(Table1[[#This Row],[Customer ID]],customers!$A$1:$A$1001,customers!$I$1:$I$1001,"",0)</f>
        <v>No</v>
      </c>
    </row>
    <row r="917" spans="1:16" x14ac:dyDescent="0.3">
      <c r="A917" s="2" t="s">
        <v>5666</v>
      </c>
      <c r="B917" s="4">
        <v>44628</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44629</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f t="shared" si="42"/>
        <v>3.645</v>
      </c>
      <c r="N918" t="str">
        <f t="shared" si="43"/>
        <v>Excelsa</v>
      </c>
      <c r="O918" t="str">
        <f t="shared" si="44"/>
        <v>Dark</v>
      </c>
      <c r="P918" t="str">
        <f>_xlfn.XLOOKUP(Table1[[#This Row],[Customer ID]],customers!$A$1:$A$1001,customers!$I$1:$I$1001,"",0)</f>
        <v>Yes</v>
      </c>
    </row>
    <row r="919" spans="1:16" x14ac:dyDescent="0.3">
      <c r="A919" s="2" t="s">
        <v>5676</v>
      </c>
      <c r="B919" s="4">
        <v>44630</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f t="shared" si="42"/>
        <v>6.75</v>
      </c>
      <c r="N919" t="str">
        <f t="shared" si="43"/>
        <v>Arabica</v>
      </c>
      <c r="O919" t="str">
        <f t="shared" si="44"/>
        <v>Medium</v>
      </c>
      <c r="P919" t="str">
        <f>_xlfn.XLOOKUP(Table1[[#This Row],[Customer ID]],customers!$A$1:$A$1001,customers!$I$1:$I$1001,"",0)</f>
        <v>No</v>
      </c>
    </row>
    <row r="920" spans="1:16" x14ac:dyDescent="0.3">
      <c r="A920" s="2" t="s">
        <v>5676</v>
      </c>
      <c r="B920" s="4">
        <v>44631</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f t="shared" si="42"/>
        <v>21.87</v>
      </c>
      <c r="N920" t="str">
        <f t="shared" si="43"/>
        <v>Excelsa</v>
      </c>
      <c r="O920" t="str">
        <f t="shared" si="44"/>
        <v>Dark</v>
      </c>
      <c r="P920" t="str">
        <f>_xlfn.XLOOKUP(Table1[[#This Row],[Customer ID]],customers!$A$1:$A$1001,customers!$I$1:$I$1001,"",0)</f>
        <v>No</v>
      </c>
    </row>
    <row r="921" spans="1:16" x14ac:dyDescent="0.3">
      <c r="A921" s="2" t="s">
        <v>5687</v>
      </c>
      <c r="B921" s="4">
        <v>44632</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4">
        <v>44633</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f t="shared" si="42"/>
        <v>123.50999999999999</v>
      </c>
      <c r="N922" t="str">
        <f t="shared" si="43"/>
        <v>Robusta</v>
      </c>
      <c r="O922" t="str">
        <f t="shared" si="44"/>
        <v>Dark</v>
      </c>
      <c r="P922" t="str">
        <f>_xlfn.XLOOKUP(Table1[[#This Row],[Customer ID]],customers!$A$1:$A$1001,customers!$I$1:$I$1001,"",0)</f>
        <v>No</v>
      </c>
    </row>
    <row r="923" spans="1:16" x14ac:dyDescent="0.3">
      <c r="A923" s="2" t="s">
        <v>5699</v>
      </c>
      <c r="B923" s="4">
        <v>44634</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f t="shared" si="42"/>
        <v>7.77</v>
      </c>
      <c r="N923" t="str">
        <f t="shared" si="43"/>
        <v>Liberica</v>
      </c>
      <c r="O923" t="str">
        <f t="shared" si="44"/>
        <v>Dark</v>
      </c>
      <c r="P923" t="str">
        <f>_xlfn.XLOOKUP(Table1[[#This Row],[Customer ID]],customers!$A$1:$A$1001,customers!$I$1:$I$1001,"",0)</f>
        <v>No</v>
      </c>
    </row>
    <row r="924" spans="1:16" x14ac:dyDescent="0.3">
      <c r="A924" s="2" t="s">
        <v>5705</v>
      </c>
      <c r="B924" s="4">
        <v>44635</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f t="shared" si="42"/>
        <v>67.5</v>
      </c>
      <c r="N924" t="str">
        <f t="shared" si="43"/>
        <v>Arabica</v>
      </c>
      <c r="O924" t="str">
        <f t="shared" si="44"/>
        <v>Medium</v>
      </c>
      <c r="P924" t="str">
        <f>_xlfn.XLOOKUP(Table1[[#This Row],[Customer ID]],customers!$A$1:$A$1001,customers!$I$1:$I$1001,"",0)</f>
        <v>Yes</v>
      </c>
    </row>
    <row r="925" spans="1:16" x14ac:dyDescent="0.3">
      <c r="A925" s="2" t="s">
        <v>5709</v>
      </c>
      <c r="B925" s="4">
        <v>44636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f t="shared" si="42"/>
        <v>27.945</v>
      </c>
      <c r="N925" t="str">
        <f t="shared" si="43"/>
        <v>Excelsa</v>
      </c>
      <c r="O925" t="str">
        <f t="shared" si="44"/>
        <v>Dark</v>
      </c>
      <c r="P925" t="str">
        <f>_xlfn.XLOOKUP(Table1[[#This Row],[Customer ID]],customers!$A$1:$A$1001,customers!$I$1:$I$1001,"",0)</f>
        <v>No</v>
      </c>
    </row>
    <row r="926" spans="1:16" x14ac:dyDescent="0.3">
      <c r="A926" s="2" t="s">
        <v>5715</v>
      </c>
      <c r="B926" s="4">
        <v>44637</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4">
        <v>44638</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f t="shared" si="42"/>
        <v>20.25</v>
      </c>
      <c r="N927" t="str">
        <f t="shared" si="43"/>
        <v>Arabica</v>
      </c>
      <c r="O927" t="str">
        <f t="shared" si="44"/>
        <v>Medium</v>
      </c>
      <c r="P927" t="str">
        <f>_xlfn.XLOOKUP(Table1[[#This Row],[Customer ID]],customers!$A$1:$A$1001,customers!$I$1:$I$1001,"",0)</f>
        <v>No</v>
      </c>
    </row>
    <row r="928" spans="1:16" x14ac:dyDescent="0.3">
      <c r="A928" s="2" t="s">
        <v>5725</v>
      </c>
      <c r="B928" s="4">
        <v>44639</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f t="shared" si="42"/>
        <v>33.75</v>
      </c>
      <c r="N928" t="str">
        <f t="shared" si="43"/>
        <v>Arabica</v>
      </c>
      <c r="O928" t="str">
        <f t="shared" si="44"/>
        <v>Medium</v>
      </c>
      <c r="P928" t="str">
        <f>_xlfn.XLOOKUP(Table1[[#This Row],[Customer ID]],customers!$A$1:$A$1001,customers!$I$1:$I$1001,"",0)</f>
        <v>Yes</v>
      </c>
    </row>
    <row r="929" spans="1:16" x14ac:dyDescent="0.3">
      <c r="A929" s="2" t="s">
        <v>5731</v>
      </c>
      <c r="B929" s="4">
        <v>44640</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f t="shared" si="42"/>
        <v>111.78</v>
      </c>
      <c r="N929" t="str">
        <f t="shared" si="43"/>
        <v>Excelsa</v>
      </c>
      <c r="O929" t="str">
        <f t="shared" si="44"/>
        <v>Dark</v>
      </c>
      <c r="P929" t="str">
        <f>_xlfn.XLOOKUP(Table1[[#This Row],[Customer ID]],customers!$A$1:$A$1001,customers!$I$1:$I$1001,"",0)</f>
        <v>No</v>
      </c>
    </row>
    <row r="930" spans="1:16" x14ac:dyDescent="0.3">
      <c r="A930" s="2" t="s">
        <v>5737</v>
      </c>
      <c r="B930" s="4">
        <v>44641</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44642</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f t="shared" si="42"/>
        <v>8.91</v>
      </c>
      <c r="N931" t="str">
        <f t="shared" si="43"/>
        <v>Excelsa</v>
      </c>
      <c r="O931" t="str">
        <f t="shared" si="44"/>
        <v>Light</v>
      </c>
      <c r="P931" t="str">
        <f>_xlfn.XLOOKUP(Table1[[#This Row],[Customer ID]],customers!$A$1:$A$1001,customers!$I$1:$I$1001,"",0)</f>
        <v>Yes</v>
      </c>
    </row>
    <row r="932" spans="1:16" x14ac:dyDescent="0.3">
      <c r="A932" s="2" t="s">
        <v>5748</v>
      </c>
      <c r="B932" s="4">
        <v>44643</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f t="shared" si="42"/>
        <v>12.15</v>
      </c>
      <c r="N932" t="str">
        <f t="shared" si="43"/>
        <v>Excelsa</v>
      </c>
      <c r="O932" t="str">
        <f t="shared" si="44"/>
        <v>Dark</v>
      </c>
      <c r="P932" t="str">
        <f>_xlfn.XLOOKUP(Table1[[#This Row],[Customer ID]],customers!$A$1:$A$1001,customers!$I$1:$I$1001,"",0)</f>
        <v>Yes</v>
      </c>
    </row>
    <row r="933" spans="1:16" x14ac:dyDescent="0.3">
      <c r="A933" s="2" t="s">
        <v>5753</v>
      </c>
      <c r="B933" s="4">
        <v>44644</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f t="shared" si="42"/>
        <v>23.88</v>
      </c>
      <c r="N933" t="str">
        <f t="shared" si="43"/>
        <v>Arabica</v>
      </c>
      <c r="O933" t="str">
        <f t="shared" si="44"/>
        <v>Dark</v>
      </c>
      <c r="P933" t="str">
        <f>_xlfn.XLOOKUP(Table1[[#This Row],[Customer ID]],customers!$A$1:$A$1001,customers!$I$1:$I$1001,"",0)</f>
        <v>Yes</v>
      </c>
    </row>
    <row r="934" spans="1:16" x14ac:dyDescent="0.3">
      <c r="A934" s="2" t="s">
        <v>5757</v>
      </c>
      <c r="B934" s="4">
        <v>44645</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f t="shared" si="42"/>
        <v>55</v>
      </c>
      <c r="N934" t="str">
        <f t="shared" si="43"/>
        <v>Excelsa</v>
      </c>
      <c r="O934" t="str">
        <f t="shared" si="44"/>
        <v>Medium</v>
      </c>
      <c r="P934" t="str">
        <f>_xlfn.XLOOKUP(Table1[[#This Row],[Customer ID]],customers!$A$1:$A$1001,customers!$I$1:$I$1001,"",0)</f>
        <v>No</v>
      </c>
    </row>
    <row r="935" spans="1:16" x14ac:dyDescent="0.3">
      <c r="A935" s="2" t="s">
        <v>5763</v>
      </c>
      <c r="B935" s="4">
        <v>44646</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4">
        <v>44647</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4">
        <v>44648</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4">
        <v>44649</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f t="shared" si="42"/>
        <v>23.31</v>
      </c>
      <c r="N938" t="str">
        <f t="shared" si="43"/>
        <v>Liberica</v>
      </c>
      <c r="O938" t="str">
        <f t="shared" si="44"/>
        <v>Dark</v>
      </c>
      <c r="P938" t="str">
        <f>_xlfn.XLOOKUP(Table1[[#This Row],[Customer ID]],customers!$A$1:$A$1001,customers!$I$1:$I$1001,"",0)</f>
        <v>Yes</v>
      </c>
    </row>
    <row r="939" spans="1:16" x14ac:dyDescent="0.3">
      <c r="A939" s="2" t="s">
        <v>5780</v>
      </c>
      <c r="B939" s="4">
        <v>44650</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4">
        <v>44651</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f t="shared" si="42"/>
        <v>74.25</v>
      </c>
      <c r="N940" t="str">
        <f t="shared" si="43"/>
        <v>Excelsa</v>
      </c>
      <c r="O940" t="str">
        <f t="shared" si="44"/>
        <v>Light</v>
      </c>
      <c r="P940" t="str">
        <f>_xlfn.XLOOKUP(Table1[[#This Row],[Customer ID]],customers!$A$1:$A$1001,customers!$I$1:$I$1001,"",0)</f>
        <v>Yes</v>
      </c>
    </row>
    <row r="941" spans="1:16" x14ac:dyDescent="0.3">
      <c r="A941" s="2" t="s">
        <v>5797</v>
      </c>
      <c r="B941" s="4">
        <v>44652</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f t="shared" si="42"/>
        <v>28.53</v>
      </c>
      <c r="N941" t="str">
        <f t="shared" si="43"/>
        <v>Liberica</v>
      </c>
      <c r="O941" t="str">
        <f t="shared" si="44"/>
        <v>Light</v>
      </c>
      <c r="P941" t="str">
        <f>_xlfn.XLOOKUP(Table1[[#This Row],[Customer ID]],customers!$A$1:$A$1001,customers!$I$1:$I$1001,"",0)</f>
        <v>No</v>
      </c>
    </row>
    <row r="942" spans="1:16" x14ac:dyDescent="0.3">
      <c r="A942" s="2" t="s">
        <v>5803</v>
      </c>
      <c r="B942" s="4">
        <v>44653</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4">
        <v>44654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f t="shared" si="42"/>
        <v>15.54</v>
      </c>
      <c r="N943" t="str">
        <f t="shared" si="43"/>
        <v>Arabica</v>
      </c>
      <c r="O943" t="str">
        <f t="shared" si="44"/>
        <v>Light</v>
      </c>
      <c r="P943" t="str">
        <f>_xlfn.XLOOKUP(Table1[[#This Row],[Customer ID]],customers!$A$1:$A$1001,customers!$I$1:$I$1001,"",0)</f>
        <v>Yes</v>
      </c>
    </row>
    <row r="944" spans="1:16" x14ac:dyDescent="0.3">
      <c r="A944" s="2" t="s">
        <v>5816</v>
      </c>
      <c r="B944" s="4">
        <v>44655</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4">
        <v>44656</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f t="shared" si="42"/>
        <v>46.62</v>
      </c>
      <c r="N945" t="str">
        <f t="shared" si="43"/>
        <v>Arabica</v>
      </c>
      <c r="O945" t="str">
        <f t="shared" si="44"/>
        <v>Light</v>
      </c>
      <c r="P945" t="str">
        <f>_xlfn.XLOOKUP(Table1[[#This Row],[Customer ID]],customers!$A$1:$A$1001,customers!$I$1:$I$1001,"",0)</f>
        <v>No</v>
      </c>
    </row>
    <row r="946" spans="1:16" x14ac:dyDescent="0.3">
      <c r="A946" s="2" t="s">
        <v>5828</v>
      </c>
      <c r="B946" s="4">
        <v>44657</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4">
        <v>44658</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44659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f t="shared" si="42"/>
        <v>23.31</v>
      </c>
      <c r="N948" t="str">
        <f t="shared" si="43"/>
        <v>Liberica</v>
      </c>
      <c r="O948" t="str">
        <f t="shared" si="44"/>
        <v>Dark</v>
      </c>
      <c r="P948" t="str">
        <f>_xlfn.XLOOKUP(Table1[[#This Row],[Customer ID]],customers!$A$1:$A$1001,customers!$I$1:$I$1001,"",0)</f>
        <v>No</v>
      </c>
    </row>
    <row r="949" spans="1:16" x14ac:dyDescent="0.3">
      <c r="A949" s="2" t="s">
        <v>5844</v>
      </c>
      <c r="B949" s="4">
        <v>44660</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f t="shared" si="42"/>
        <v>11.25</v>
      </c>
      <c r="N949" t="str">
        <f t="shared" si="43"/>
        <v>Arabica</v>
      </c>
      <c r="O949" t="str">
        <f t="shared" si="44"/>
        <v>Medium</v>
      </c>
      <c r="P949" t="str">
        <f>_xlfn.XLOOKUP(Table1[[#This Row],[Customer ID]],customers!$A$1:$A$1001,customers!$I$1:$I$1001,"",0)</f>
        <v>No</v>
      </c>
    </row>
    <row r="950" spans="1:16" x14ac:dyDescent="0.3">
      <c r="A950" s="2" t="s">
        <v>5849</v>
      </c>
      <c r="B950" s="4">
        <v>44661</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44662</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4">
        <v>44663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4">
        <v>44664</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4">
        <v>44665</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f t="shared" si="42"/>
        <v>22.5</v>
      </c>
      <c r="N954" t="str">
        <f t="shared" si="43"/>
        <v>Arabica</v>
      </c>
      <c r="O954" t="str">
        <f t="shared" si="44"/>
        <v>Medium</v>
      </c>
      <c r="P954" t="str">
        <f>_xlfn.XLOOKUP(Table1[[#This Row],[Customer ID]],customers!$A$1:$A$1001,customers!$I$1:$I$1001,"",0)</f>
        <v>Yes</v>
      </c>
    </row>
    <row r="955" spans="1:16" x14ac:dyDescent="0.3">
      <c r="A955" s="2" t="s">
        <v>5878</v>
      </c>
      <c r="B955" s="4">
        <v>44666</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4">
        <v>44667</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f t="shared" si="42"/>
        <v>27.945</v>
      </c>
      <c r="N956" t="str">
        <f t="shared" si="43"/>
        <v>Excelsa</v>
      </c>
      <c r="O956" t="str">
        <f t="shared" si="44"/>
        <v>Dark</v>
      </c>
      <c r="P956" t="str">
        <f>_xlfn.XLOOKUP(Table1[[#This Row],[Customer ID]],customers!$A$1:$A$1001,customers!$I$1:$I$1001,"",0)</f>
        <v>Yes</v>
      </c>
    </row>
    <row r="957" spans="1:16" x14ac:dyDescent="0.3">
      <c r="A957" s="2" t="s">
        <v>5890</v>
      </c>
      <c r="B957" s="4">
        <v>44668</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44669</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4">
        <v>44670</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f t="shared" si="42"/>
        <v>14.85</v>
      </c>
      <c r="N959" t="str">
        <f t="shared" si="43"/>
        <v>Excelsa</v>
      </c>
      <c r="O959" t="str">
        <f t="shared" si="44"/>
        <v>Light</v>
      </c>
      <c r="P959" t="str">
        <f>_xlfn.XLOOKUP(Table1[[#This Row],[Customer ID]],customers!$A$1:$A$1001,customers!$I$1:$I$1001,"",0)</f>
        <v>Yes</v>
      </c>
    </row>
    <row r="960" spans="1:16" x14ac:dyDescent="0.3">
      <c r="A960" s="2" t="s">
        <v>5890</v>
      </c>
      <c r="B960" s="4">
        <v>44671</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f t="shared" si="42"/>
        <v>7.77</v>
      </c>
      <c r="N960" t="str">
        <f t="shared" si="43"/>
        <v>Arabica</v>
      </c>
      <c r="O960" t="str">
        <f t="shared" si="44"/>
        <v>Light</v>
      </c>
      <c r="P960" t="str">
        <f>_xlfn.XLOOKUP(Table1[[#This Row],[Customer ID]],customers!$A$1:$A$1001,customers!$I$1:$I$1001,"",0)</f>
        <v>Yes</v>
      </c>
    </row>
    <row r="961" spans="1:16" x14ac:dyDescent="0.3">
      <c r="A961" s="2" t="s">
        <v>5910</v>
      </c>
      <c r="B961" s="4">
        <v>44672</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44673</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f t="shared" si="42"/>
        <v>79.25</v>
      </c>
      <c r="N962" t="str">
        <f t="shared" si="43"/>
        <v>Liberica</v>
      </c>
      <c r="O962" t="str">
        <f t="shared" si="44"/>
        <v>Light</v>
      </c>
      <c r="P962" t="str">
        <f>_xlfn.XLOOKUP(Table1[[#This Row],[Customer ID]],customers!$A$1:$A$1001,customers!$I$1:$I$1001,"",0)</f>
        <v>Yes</v>
      </c>
    </row>
    <row r="963" spans="1:16" x14ac:dyDescent="0.3">
      <c r="A963" s="2" t="s">
        <v>5921</v>
      </c>
      <c r="B963" s="4">
        <v>44674</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f t="shared" ref="M963:M1001" si="45">L963*E963</f>
        <v>45.769999999999996</v>
      </c>
      <c r="N963" t="str">
        <f t="shared" ref="N963:N1001" si="46">IF(I963="Rob","Robusta",IF(I963="Exc","Excelsa",IF(I963="Ara","Arabica",IF(I963="Lib","Liberica"," "))))</f>
        <v>Arabica</v>
      </c>
      <c r="O963" t="str">
        <f t="shared" ref="O963:O1001" si="47">IF(J963="M","Medium", IF(J963="L","Light",IF(J963="D","Dark","")))</f>
        <v>Dark</v>
      </c>
      <c r="P963" t="str">
        <f>_xlfn.XLOOKUP(Table1[[#This Row],[Customer ID]],customers!$A$1:$A$1001,customers!$I$1:$I$1001,"",0)</f>
        <v>Yes</v>
      </c>
    </row>
    <row r="964" spans="1:16" x14ac:dyDescent="0.3">
      <c r="A964" s="2" t="s">
        <v>5926</v>
      </c>
      <c r="B964" s="4">
        <v>44675</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4">
        <v>44676</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f t="shared" si="45"/>
        <v>23.88</v>
      </c>
      <c r="N965" t="str">
        <f t="shared" si="46"/>
        <v>Robusta</v>
      </c>
      <c r="O965" t="str">
        <f t="shared" si="47"/>
        <v>Medium</v>
      </c>
      <c r="P965" t="str">
        <f>_xlfn.XLOOKUP(Table1[[#This Row],[Customer ID]],customers!$A$1:$A$1001,customers!$I$1:$I$1001,"",0)</f>
        <v>Yes</v>
      </c>
    </row>
    <row r="966" spans="1:16" x14ac:dyDescent="0.3">
      <c r="A966" s="2" t="s">
        <v>5938</v>
      </c>
      <c r="B966" s="4">
        <v>44677</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44678</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4">
        <v>44679</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f t="shared" si="45"/>
        <v>53.46</v>
      </c>
      <c r="N968" t="str">
        <f t="shared" si="46"/>
        <v>Excelsa</v>
      </c>
      <c r="O968" t="str">
        <f t="shared" si="47"/>
        <v>Light</v>
      </c>
      <c r="P968" t="str">
        <f>_xlfn.XLOOKUP(Table1[[#This Row],[Customer ID]],customers!$A$1:$A$1001,customers!$I$1:$I$1001,"",0)</f>
        <v>Yes</v>
      </c>
    </row>
    <row r="969" spans="1:16" x14ac:dyDescent="0.3">
      <c r="A969" s="2" t="s">
        <v>5955</v>
      </c>
      <c r="B969" s="4">
        <v>44680</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4">
        <v>44681</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f t="shared" si="45"/>
        <v>5.97</v>
      </c>
      <c r="N970" t="str">
        <f t="shared" si="46"/>
        <v>Robusta</v>
      </c>
      <c r="O970" t="str">
        <f t="shared" si="47"/>
        <v>Medium</v>
      </c>
      <c r="P970" t="str">
        <f>_xlfn.XLOOKUP(Table1[[#This Row],[Customer ID]],customers!$A$1:$A$1001,customers!$I$1:$I$1001,"",0)</f>
        <v>No</v>
      </c>
    </row>
    <row r="971" spans="1:16" x14ac:dyDescent="0.3">
      <c r="A971" s="2" t="s">
        <v>5967</v>
      </c>
      <c r="B971" s="4">
        <v>44682</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f t="shared" si="45"/>
        <v>12.95</v>
      </c>
      <c r="N971" t="str">
        <f t="shared" si="46"/>
        <v>Liberica</v>
      </c>
      <c r="O971" t="str">
        <f t="shared" si="47"/>
        <v>Dark</v>
      </c>
      <c r="P971" t="str">
        <f>_xlfn.XLOOKUP(Table1[[#This Row],[Customer ID]],customers!$A$1:$A$1001,customers!$I$1:$I$1001,"",0)</f>
        <v>Yes</v>
      </c>
    </row>
    <row r="972" spans="1:16" x14ac:dyDescent="0.3">
      <c r="A972" s="2" t="s">
        <v>5973</v>
      </c>
      <c r="B972" s="4">
        <v>44683</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f t="shared" si="45"/>
        <v>8.25</v>
      </c>
      <c r="N972" t="str">
        <f t="shared" si="46"/>
        <v>Excelsa</v>
      </c>
      <c r="O972" t="str">
        <f t="shared" si="47"/>
        <v>Medium</v>
      </c>
      <c r="P972" t="str">
        <f>_xlfn.XLOOKUP(Table1[[#This Row],[Customer ID]],customers!$A$1:$A$1001,customers!$I$1:$I$1001,"",0)</f>
        <v>No</v>
      </c>
    </row>
    <row r="973" spans="1:16" x14ac:dyDescent="0.3">
      <c r="A973" s="2" t="s">
        <v>5978</v>
      </c>
      <c r="B973" s="4">
        <v>44684</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4">
        <v>44685</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4">
        <v>44686</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44687</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4">
        <v>44688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4">
        <v>44689</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4">
        <v>44690</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f t="shared" si="45"/>
        <v>59.75</v>
      </c>
      <c r="N979" t="str">
        <f t="shared" si="46"/>
        <v>Robusta</v>
      </c>
      <c r="O979" t="str">
        <f t="shared" si="47"/>
        <v>Light</v>
      </c>
      <c r="P979" t="str">
        <f>_xlfn.XLOOKUP(Table1[[#This Row],[Customer ID]],customers!$A$1:$A$1001,customers!$I$1:$I$1001,"",0)</f>
        <v>No</v>
      </c>
    </row>
    <row r="980" spans="1:16" x14ac:dyDescent="0.3">
      <c r="A980" s="2" t="s">
        <v>6019</v>
      </c>
      <c r="B980" s="4">
        <v>44691</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f t="shared" si="45"/>
        <v>23.31</v>
      </c>
      <c r="N980" t="str">
        <f t="shared" si="46"/>
        <v>Arabica</v>
      </c>
      <c r="O980" t="str">
        <f t="shared" si="47"/>
        <v>Light</v>
      </c>
      <c r="P980" t="str">
        <f>_xlfn.XLOOKUP(Table1[[#This Row],[Customer ID]],customers!$A$1:$A$1001,customers!$I$1:$I$1001,"",0)</f>
        <v>No</v>
      </c>
    </row>
    <row r="981" spans="1:16" x14ac:dyDescent="0.3">
      <c r="A981" s="2" t="s">
        <v>6025</v>
      </c>
      <c r="B981" s="4">
        <v>44692</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f t="shared" si="45"/>
        <v>10.739999999999998</v>
      </c>
      <c r="N981" t="str">
        <f t="shared" si="46"/>
        <v>Robusta</v>
      </c>
      <c r="O981" t="str">
        <f t="shared" si="47"/>
        <v>Dark</v>
      </c>
      <c r="P981" t="str">
        <f>_xlfn.XLOOKUP(Table1[[#This Row],[Customer ID]],customers!$A$1:$A$1001,customers!$I$1:$I$1001,"",0)</f>
        <v>No</v>
      </c>
    </row>
    <row r="982" spans="1:16" x14ac:dyDescent="0.3">
      <c r="A982" s="2" t="s">
        <v>6030</v>
      </c>
      <c r="B982" s="4">
        <v>44693</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44694</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f t="shared" si="45"/>
        <v>21.87</v>
      </c>
      <c r="N983" t="str">
        <f t="shared" si="46"/>
        <v>Excelsa</v>
      </c>
      <c r="O983" t="str">
        <f t="shared" si="47"/>
        <v>Dark</v>
      </c>
      <c r="P983" t="str">
        <f>_xlfn.XLOOKUP(Table1[[#This Row],[Customer ID]],customers!$A$1:$A$1001,customers!$I$1:$I$1001,"",0)</f>
        <v>Yes</v>
      </c>
    </row>
    <row r="984" spans="1:16" x14ac:dyDescent="0.3">
      <c r="A984" s="2" t="s">
        <v>6041</v>
      </c>
      <c r="B984" s="4">
        <v>44695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f t="shared" si="45"/>
        <v>23.9</v>
      </c>
      <c r="N984" t="str">
        <f t="shared" si="46"/>
        <v>Robusta</v>
      </c>
      <c r="O984" t="str">
        <f t="shared" si="47"/>
        <v>Light</v>
      </c>
      <c r="P984" t="str">
        <f>_xlfn.XLOOKUP(Table1[[#This Row],[Customer ID]],customers!$A$1:$A$1001,customers!$I$1:$I$1001,"",0)</f>
        <v>Yes</v>
      </c>
    </row>
    <row r="985" spans="1:16" x14ac:dyDescent="0.3">
      <c r="A985" s="2" t="s">
        <v>6047</v>
      </c>
      <c r="B985" s="4">
        <v>44696</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f t="shared" si="45"/>
        <v>6.75</v>
      </c>
      <c r="N985" t="str">
        <f t="shared" si="46"/>
        <v>Arabica</v>
      </c>
      <c r="O985" t="str">
        <f t="shared" si="47"/>
        <v>Medium</v>
      </c>
      <c r="P985" t="str">
        <f>_xlfn.XLOOKUP(Table1[[#This Row],[Customer ID]],customers!$A$1:$A$1001,customers!$I$1:$I$1001,"",0)</f>
        <v>Yes</v>
      </c>
    </row>
    <row r="986" spans="1:16" x14ac:dyDescent="0.3">
      <c r="A986" s="2" t="s">
        <v>6053</v>
      </c>
      <c r="B986" s="4">
        <v>44697</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44698</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f t="shared" si="45"/>
        <v>47.8</v>
      </c>
      <c r="N987" t="str">
        <f t="shared" si="46"/>
        <v>Robusta</v>
      </c>
      <c r="O987" t="str">
        <f t="shared" si="47"/>
        <v>Light</v>
      </c>
      <c r="P987" t="str">
        <f>_xlfn.XLOOKUP(Table1[[#This Row],[Customer ID]],customers!$A$1:$A$1001,customers!$I$1:$I$1001,"",0)</f>
        <v>No</v>
      </c>
    </row>
    <row r="988" spans="1:16" x14ac:dyDescent="0.3">
      <c r="A988" s="2" t="s">
        <v>6064</v>
      </c>
      <c r="B988" s="4">
        <v>44699</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44700</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4">
        <v>44701</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4">
        <v>44702</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4">
        <v>44703</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44704</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f t="shared" si="45"/>
        <v>15.54</v>
      </c>
      <c r="N993" t="str">
        <f t="shared" si="46"/>
        <v>Liberica</v>
      </c>
      <c r="O993" t="str">
        <f t="shared" si="47"/>
        <v>Dark</v>
      </c>
      <c r="P993" t="str">
        <f>_xlfn.XLOOKUP(Table1[[#This Row],[Customer ID]],customers!$A$1:$A$1001,customers!$I$1:$I$1001,"",0)</f>
        <v>No</v>
      </c>
    </row>
    <row r="994" spans="1:16" x14ac:dyDescent="0.3">
      <c r="A994" s="2" t="s">
        <v>6096</v>
      </c>
      <c r="B994" s="4">
        <v>44705</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44706</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4">
        <v>44707</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4">
        <v>44708</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4">
        <v>44709</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4">
        <v>44710</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f t="shared" si="45"/>
        <v>27</v>
      </c>
      <c r="N999" t="str">
        <f t="shared" si="46"/>
        <v>Arabica</v>
      </c>
      <c r="O999" t="str">
        <f t="shared" si="47"/>
        <v>Medium</v>
      </c>
      <c r="P999" t="str">
        <f>_xlfn.XLOOKUP(Table1[[#This Row],[Customer ID]],customers!$A$1:$A$1001,customers!$I$1:$I$1001,"",0)</f>
        <v>No</v>
      </c>
    </row>
    <row r="1000" spans="1:16" x14ac:dyDescent="0.3">
      <c r="A1000" s="2" t="s">
        <v>6127</v>
      </c>
      <c r="B1000" s="4">
        <v>44711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4">
        <v>44712</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Siddhi Chauhan</dc:creator>
  <cp:keywords/>
  <dc:description/>
  <cp:lastModifiedBy>Siddhi Chauhan</cp:lastModifiedBy>
  <cp:revision/>
  <dcterms:created xsi:type="dcterms:W3CDTF">2022-11-26T09:51:45Z</dcterms:created>
  <dcterms:modified xsi:type="dcterms:W3CDTF">2024-06-26T13:46:16Z</dcterms:modified>
  <cp:category/>
  <cp:contentStatus/>
</cp:coreProperties>
</file>