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charlespiazza/Desktop/"/>
    </mc:Choice>
  </mc:AlternateContent>
  <bookViews>
    <workbookView xWindow="8340" yWindow="2800" windowWidth="28800" windowHeight="17620"/>
  </bookViews>
  <sheets>
    <sheet name="Metrics" sheetId="2" r:id="rId1"/>
    <sheet name="Data" sheetId="1" r:id="rId2"/>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2" i="2" l="1"/>
  <c r="D22" i="2"/>
  <c r="C22" i="2"/>
  <c r="B22" i="2"/>
  <c r="E21" i="2"/>
  <c r="D21" i="2"/>
  <c r="C21" i="2"/>
  <c r="B21" i="2"/>
  <c r="E20" i="2"/>
  <c r="D20" i="2"/>
  <c r="C20" i="2"/>
  <c r="B20" i="2"/>
  <c r="D8" i="2"/>
  <c r="C8" i="2"/>
  <c r="E9" i="2"/>
  <c r="D9" i="2"/>
  <c r="C9" i="2"/>
  <c r="E8" i="2"/>
  <c r="B9" i="2"/>
  <c r="B8" i="2"/>
  <c r="E7" i="2"/>
  <c r="D7" i="2"/>
  <c r="C7" i="2"/>
  <c r="B7" i="2"/>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B24" i="2"/>
  <c r="C24" i="2"/>
  <c r="D24" i="2"/>
  <c r="E24" i="2"/>
  <c r="F24" i="2"/>
  <c r="B11" i="2"/>
  <c r="C11" i="2"/>
  <c r="D11" i="2"/>
  <c r="E11" i="2"/>
  <c r="F11" i="2"/>
  <c r="F26" i="2"/>
  <c r="F22" i="2"/>
  <c r="F21" i="2"/>
  <c r="F20" i="2"/>
  <c r="F9" i="2"/>
  <c r="F8" i="2"/>
  <c r="F7" i="2"/>
</calcChain>
</file>

<file path=xl/sharedStrings.xml><?xml version="1.0" encoding="utf-8"?>
<sst xmlns="http://schemas.openxmlformats.org/spreadsheetml/2006/main" count="1142" uniqueCount="403">
  <si>
    <t>Description</t>
  </si>
  <si>
    <t>Opened On</t>
  </si>
  <si>
    <t>Assigned To</t>
  </si>
  <si>
    <t>RITM4095404</t>
  </si>
  <si>
    <t>DLP Avail Cal - https://confluence.disney.com/display/WDPROS/Availability+Calendar+%28DLP%29+1.3.0+-+Execution+Plan</t>
  </si>
  <si>
    <t>CHARLES Piazza</t>
  </si>
  <si>
    <t>RITM4083277</t>
  </si>
  <si>
    <t>https://myjira.disney.com/browse/COM-30508</t>
  </si>
  <si>
    <t>RITM4083274</t>
  </si>
  <si>
    <t>Booking Svc 1.9 - https://myjira.disney.com/browse/COM-30508</t>
  </si>
  <si>
    <t>RITM4076628</t>
  </si>
  <si>
    <t xml:space="preserve">Application Name: Reservation Service
BAPP ID: BAPP0008630
==============================================================
Git Link: https://github.disney.com/wdprd-development/reservation-service
Jenkins Link: https://rev-mgmt.cicd.wdprapps.disney.com/job/reservation-service/
Sonar Report: https://sonar.cicd.wdprapps.disney.com/dashboard?id=com.disney.wdpro.service%3Areservation-service
Splunk: https://wdpr-splunk-prod.wdprapps.disney.com/en-US/app/launcher/pepcom_services_reservation_service_dashboard
=================================================================================
Version One or JIRA Ticket: https://myjira.disney.com/browse/TRADE-1514
Purpose of Change: Change DME URLs in ReservationSVC to point to the AWS DME instances, behind a toggle (enableDMEAWSUrl).
Business Justification: As part of the DME AWS migration, we have to update the URLs for DME used by ReservationSVC to point to the new DME AWS instances.
Business Impact: - If this change is not implemented the ability for guests to book DME add-ons to their reservations will not work.
Latest Test Results: evidence in https://myjira.disney.com/browse/TRADE-1514
PR Details: https://github.disney.com/wdprd-development/reservation-service/pull/627
Build Version: 1.2.0-1121
Studio: Expedition </t>
  </si>
  <si>
    <t>Siddharth Jindal</t>
  </si>
  <si>
    <t>RITM4075562</t>
  </si>
  <si>
    <t>Ent VAS - COM-29161</t>
  </si>
  <si>
    <t>RITM4073254</t>
  </si>
  <si>
    <t>Spike in Analytics count 500 errors (Duck out pages) in the Resorts Lists page.  Spike in the error count within the Lodging UI application related to the check-in dates. Changes in Resorts List VA will ensure appropriate resonCode is returned to Lodging UI.</t>
  </si>
  <si>
    <t>RITM4073245</t>
  </si>
  <si>
    <t>RITM4070621</t>
  </si>
  <si>
    <t>https://jira-nge.disney.com/issues/?filter=90701</t>
  </si>
  <si>
    <t>RITM4069353</t>
  </si>
  <si>
    <t xml:space="preserve">• Jira Ticket: https://jira-nge.disney.com/browse/PRO-448586 
• Business Justification: Spike in Analytics count 500 errors (Duck out pages) in the Resorts Lists page.  Spike in the error count within the Lodging UI application related to the check-in dates. 
• Purpose of Change: Changes in Resorts List VA will ensure appropriate resonCode is returned to Lodging UI.
• PR Details: https://github.disney.com/wdprt-paap-api/resorts-list-va/pull/474 
• Build Version: 1.3.2-2505
• WDPR Resorts List View Assembly AWS – QA : CHG1336706
+++++++++++++++++++++++++++++++++++++++++++++++++++++++++++++++++++++++++++
Source : https://github.disney.com/wdprt-paap-api/resorts-list-va
Build Plan :https://rev-mgmt.cicd.wdprapps.disney.com/job/resorts-list-va/job/resorts-list-va-single-repo/
Sonar Report : https://sonar.cicd.wdprapps.disney.com/dashboard?id=com.disney.wdat.api.resortslistva%3Aresorts-list-va
Deploy Plan : https://rev-mgmt.cicd.wdprapps.disney.com/job/resorts-list-va/view/Deploy/
Sealights : https://disney.sealights.com- Login and refer resorts-list-va
Architectural Infrastructure Diagram (AID) : https://docs.google.com/drawings/d/1YWPqvfoCC-BW4LXexfwW_kATkDVPMFe9iQdXvJutyQM/edit
 </t>
  </si>
  <si>
    <t>RITM4066072</t>
  </si>
  <si>
    <t>Finder - CHG1282275</t>
  </si>
  <si>
    <t>RITM4066016</t>
  </si>
  <si>
    <t>Finder - CHG1282259</t>
  </si>
  <si>
    <t>RITM4065896</t>
  </si>
  <si>
    <t>https://myjira.disney.com/browse/COM-29655</t>
  </si>
  <si>
    <t>RITM4063751</t>
  </si>
  <si>
    <t>Mkt Offer VA - CHG1314855</t>
  </si>
  <si>
    <t>RITM4059813</t>
  </si>
  <si>
    <t>COM UI 1.5 - https://myjira.disney.com/browse/COM-30201</t>
  </si>
  <si>
    <t>RITM4059443</t>
  </si>
  <si>
    <t xml:space="preserve">PaaP GW - For the new release in production (version 1.41) there are some new endpoints assigned to the current opsheet next apac service that needs to be added (RITM3999258).
</t>
  </si>
  <si>
    <t>RITM4058678</t>
  </si>
  <si>
    <t>Trade Retrieve VA - CHG1332715</t>
  </si>
  <si>
    <t>RITM4058505</t>
  </si>
  <si>
    <t>Trade Retrieve - CHG1332715</t>
  </si>
  <si>
    <t>RITM4058476</t>
  </si>
  <si>
    <t>CHG1332715</t>
  </si>
  <si>
    <t>RITM4057514</t>
  </si>
  <si>
    <t>DVIC Banner Svc - https://myjira.disney.com/browse/COM-28848</t>
  </si>
  <si>
    <t>RITM4054627</t>
  </si>
  <si>
    <t>EVAS DLR - COM-29794</t>
  </si>
  <si>
    <t>RITM4053435</t>
  </si>
  <si>
    <t>Cart Svc - https://myjira.disney.com/browse/COM-29803</t>
  </si>
  <si>
    <t>RITM4051400</t>
  </si>
  <si>
    <t>Notification Svc - https://myjira.disney.com/browse/COM-29892</t>
  </si>
  <si>
    <t>RITM4047385</t>
  </si>
  <si>
    <t>PEP UI</t>
  </si>
  <si>
    <t>RITM4039598</t>
  </si>
  <si>
    <t>RITM4038734</t>
  </si>
  <si>
    <t>OMEGA - CHG1249861</t>
  </si>
  <si>
    <t>RITM4038717</t>
  </si>
  <si>
    <t>Agent Central - CHG1249861</t>
  </si>
  <si>
    <t>RITM4038708</t>
  </si>
  <si>
    <t>DTA - CHG1249861</t>
  </si>
  <si>
    <t>RITM4036584</t>
  </si>
  <si>
    <t>DLP Avail Cal - https://confluence.disney.com/display/WDPROS/Availability+Calendar+%28DLP%29+1.2.0+-+Execution+Plan</t>
  </si>
  <si>
    <t>RITM4031736</t>
  </si>
  <si>
    <t>Booking Svc - https://myjira.disney.com/browse/COM-29706</t>
  </si>
  <si>
    <t>RITM4028427</t>
  </si>
  <si>
    <t>Booking Svc DB - https://myjira.disney.com/browse/COM-29658</t>
  </si>
  <si>
    <t>RITM4028169</t>
  </si>
  <si>
    <t>https://jira-nge.disney.com/browse/GIT-7491</t>
  </si>
  <si>
    <t>RITM4027990</t>
  </si>
  <si>
    <t>COM UI - https://myjira.disney.com/browse/COM-28931</t>
  </si>
  <si>
    <t>RITM4026541</t>
  </si>
  <si>
    <t xml:space="preserve"> Pricing DB - https://jira-nge.disney.com/browse/PRO-447131</t>
  </si>
  <si>
    <t>RITM4024601</t>
  </si>
  <si>
    <t>DLP CME</t>
  </si>
  <si>
    <t>RITM4024099</t>
  </si>
  <si>
    <t>CHG1304693 - Explorer Svc</t>
  </si>
  <si>
    <t>RITM4023097</t>
  </si>
  <si>
    <t xml:space="preserve"> Pymt Svc - https://myjira.disney.com/browse/COM-29598 </t>
  </si>
  <si>
    <t>RITM4018756</t>
  </si>
  <si>
    <t>WDW Iten - https://myjira.disney.com/browse/GAM-1639</t>
  </si>
  <si>
    <t>RITM4012748</t>
  </si>
  <si>
    <t>https://jira-nge.disney.com/browse/PRO-445210?jql=project%20%3D%2010371%20AND%20fixVersion%20%3D%2032532%20ORDER%20BY%20priority%20DESC%2C%20key%20ASC</t>
  </si>
  <si>
    <t>RITM4009486</t>
  </si>
  <si>
    <t>List Service - https://jira-nge.disney.com/browse/PRO-448447</t>
  </si>
  <si>
    <t>RITM4006801</t>
  </si>
  <si>
    <t>Homepage - CHG1302781</t>
  </si>
  <si>
    <t>RITM4001345</t>
  </si>
  <si>
    <t xml:space="preserve">https://jira-nge.disney.com/browse/PRO-447072 - Availability Service 1.0.8  
• Purpose of Change: To show true availability on DLR for Multiple Rates/Multiple Offers. As of now when guest or passholder searches for availability on room-rates pages. Few rooms with offers other than Annual Pass Holder and Annual Rate are missing. This change would ensure to display multiple offers on room-rates based on their availability.
• PR Details: https://github.disney.com/wdprd-development/availability-service/pull/747
 </t>
  </si>
  <si>
    <t>RITM3999112</t>
  </si>
  <si>
    <t>Ticket Claim - https://confluence.disney.com/display/WDPROS/DLR+Claim+SPA+1.2.0+-+Execution+Plan</t>
  </si>
  <si>
    <t>RITM3995928</t>
  </si>
  <si>
    <t>Claim SPA - https://confluence.disney.com/display/WDPROS/DLP+Claim+SPA+1.1.0+-+Execution+Plan</t>
  </si>
  <si>
    <t>RITM3982350</t>
  </si>
  <si>
    <t>RITM3980134</t>
  </si>
  <si>
    <t>Booking Service 1.7 - https://myjira.disney.com/browse/COM-28929</t>
  </si>
  <si>
    <t>RITM3973419</t>
  </si>
  <si>
    <t>COM-28983</t>
  </si>
  <si>
    <t>RITM3958858</t>
  </si>
  <si>
    <t>Homepage load testing with the new watcher service</t>
  </si>
  <si>
    <t>RITM3957893</t>
  </si>
  <si>
    <t>Lodging Svc - Java patching and Uplift from 1.7 - 1.8</t>
  </si>
  <si>
    <t>RITM3954621</t>
  </si>
  <si>
    <t>DLP Avail Calendar</t>
  </si>
  <si>
    <t>RITM3954620</t>
  </si>
  <si>
    <t>DLP Claim SPA</t>
  </si>
  <si>
    <t>RITM3953076</t>
  </si>
  <si>
    <t>Product Svc - JRE Upgrade testing to promote to PROD</t>
  </si>
  <si>
    <t>RITM3952854</t>
  </si>
  <si>
    <t>RITM3950950</t>
  </si>
  <si>
    <t>Notification Svc - https://myjira.disney.com/browse/COM-28521</t>
  </si>
  <si>
    <t>RITM3949544</t>
  </si>
  <si>
    <t>Lodging Add-on - PR Details: https://github.disney.com/wdprd-development/wdpr-resorts-addons-api/pull/62</t>
  </si>
  <si>
    <t>RITM3944953</t>
  </si>
  <si>
    <t>https://myjira.disney.com/browse/COM-28597</t>
  </si>
  <si>
    <t>RITM3944272</t>
  </si>
  <si>
    <t>Itinerary - https://myjira.disney.com/browse/GAM-1485</t>
  </si>
  <si>
    <t>RITM3941250</t>
  </si>
  <si>
    <t>Lodging UI 2.8.2: Jira Tickets/ Version One Stories: https://jira-nge.disney.com/browse/PRO/fixforversion/33030 and Version One - D-61301</t>
  </si>
  <si>
    <t>RITM3941238</t>
  </si>
  <si>
    <t>Availability Service 1.0.7: JIRA Tickets/ Version One Stories:  https://jira-nge.disney.com/projects/PRO/versions/33031</t>
  </si>
  <si>
    <t>RITM3938416</t>
  </si>
  <si>
    <t>Explorer Svc - CHG1257013</t>
  </si>
  <si>
    <t>RITM3934755</t>
  </si>
  <si>
    <t>Expand Service - GIT-6958
We have two services that are exactly the same, Expand Service and Nge Expand Service the code base is the same.
The difference is in the way that you call those services, and the redirection is made by PAAP gateway. if you request a service through PAAP with a query param named expand , this request is redirected to Expand Service... and in the other case if you made a request like {paapur}/expand-service/expand?url=...,    this request is redirected to Nge Expand Service .
And now we want to centralize these two services and leave only Expand Service running and turn off Nge Expand.
The maximun Load in production for Nge Expand service is 1900 request in 1 hour, and we tested Expand Service with a 1X load of 31.000 req/hour.
We performed some test with 2X load for your approve
https://wiki-nge.disney.com/display/NGE/Maui+-+Nge+Expand+Service+Migration+%7C+Load+Test</t>
  </si>
  <si>
    <t>RITM3931067</t>
  </si>
  <si>
    <t>Booking 1.6 - https://myjira.disney.com/browse/COM-28327</t>
  </si>
  <si>
    <t>RITM3930901</t>
  </si>
  <si>
    <t>Ent VAS - https://myjira.disney.com/browse/COM-28320</t>
  </si>
  <si>
    <t>RITM3929002</t>
  </si>
  <si>
    <t>PEP UI 1.20</t>
  </si>
  <si>
    <t>RITM3925799</t>
  </si>
  <si>
    <t>Ent VAS - https://myjira.disney.com/browse/COM-28242</t>
  </si>
  <si>
    <t>RITM3925567</t>
  </si>
  <si>
    <t>Cart Svc 2.17.6 https://myjira.disney.com/browse/COM-27263</t>
  </si>
  <si>
    <t>RITM3920898</t>
  </si>
  <si>
    <t>DLR Avail Calendar https://myjira.disney.com/browse/COM-28073</t>
  </si>
  <si>
    <t>RITM3920390</t>
  </si>
  <si>
    <t>Reservation Service JRE Upgrade</t>
  </si>
  <si>
    <t>RITM3904350</t>
  </si>
  <si>
    <t>https://jira-nge.disney.com/browse/PRO-446234</t>
  </si>
  <si>
    <t>RITM3904318</t>
  </si>
  <si>
    <t>https://jira-nge.disney.com/browse/PRO-446235</t>
  </si>
  <si>
    <t>RITM3901447</t>
  </si>
  <si>
    <t>Passes Blockout Dates SPA https://myjira.disney.com/browse/COM-27529</t>
  </si>
  <si>
    <t>RITM3900496</t>
  </si>
  <si>
    <t>CHG1237117</t>
  </si>
  <si>
    <t>RITM3898503</t>
  </si>
  <si>
    <t>https://myjira.disney.com/browse/COM-27588</t>
  </si>
  <si>
    <t>RITM3898500</t>
  </si>
  <si>
    <t>Checkout UI - https://myjira.disney.com/browse/COM-27587</t>
  </si>
  <si>
    <t>RITM3897806</t>
  </si>
  <si>
    <t>https://myjira.disney.com/browse/GAM-1149</t>
  </si>
  <si>
    <t>RITM3896521</t>
  </si>
  <si>
    <t>https://myjira.disney.com/browse/COM-27539</t>
  </si>
  <si>
    <t>RITM3894020</t>
  </si>
  <si>
    <t>DVIC Banner - https://myjira.disney.com/browse/COM-27386</t>
  </si>
  <si>
    <t>RITM3892498</t>
  </si>
  <si>
    <t>List Service - CHG1230874</t>
  </si>
  <si>
    <t>RITM3891390</t>
  </si>
  <si>
    <t>Payment Service 1.2 - https://jira-nge.disney.com/browse/PRO-445781</t>
  </si>
  <si>
    <t>RITM3890696</t>
  </si>
  <si>
    <t>WDW Availability Calendar - https://myjira.disney.com/browse/COM-27429</t>
  </si>
  <si>
    <t>RITM3876142</t>
  </si>
  <si>
    <t>Booking svc 1.5.1 - https://jira-nge.disney.com/browse/PRO-445297</t>
  </si>
  <si>
    <t>RITM3865354</t>
  </si>
  <si>
    <t>Homepage - CHG1230108</t>
  </si>
  <si>
    <t>RITM3856188</t>
  </si>
  <si>
    <t>Dine 1.4.1 - https://jira-nge.disney.com/browse/FNB-10186</t>
  </si>
  <si>
    <t>RITM3852769</t>
  </si>
  <si>
    <t>https://jira-nge.disney.com/browse/PRO-442455</t>
  </si>
  <si>
    <t>RITM3851199</t>
  </si>
  <si>
    <t>Facility service - CHG1215962</t>
  </si>
  <si>
    <t>RITM3846161</t>
  </si>
  <si>
    <t/>
  </si>
  <si>
    <t>RITM3832333</t>
  </si>
  <si>
    <t>https://jira-nge.disney.com/projects/GAM/versions/32882</t>
  </si>
  <si>
    <t>RITM3828077</t>
  </si>
  <si>
    <t>Payment Service 1.1.2 - https://jira-nge.disney.com/browse/PRO-444329</t>
  </si>
  <si>
    <t>RITM3825678</t>
  </si>
  <si>
    <t>ODC/KMTC Migration project - AGC</t>
  </si>
  <si>
    <t>RITM3821109</t>
  </si>
  <si>
    <t>APP POS UI - CHG0983332</t>
  </si>
  <si>
    <t>RITM3821106</t>
  </si>
  <si>
    <t>Payment Sheet - CHG0983332</t>
  </si>
  <si>
    <t>RITM3821098</t>
  </si>
  <si>
    <t>APP EC - CHG0983332</t>
  </si>
  <si>
    <t>RITM3818969</t>
  </si>
  <si>
    <t>https://jira-nge.disney.com/browse/PRO-443890</t>
  </si>
  <si>
    <t>RITM3817357</t>
  </si>
  <si>
    <t>https://jira-nge.disney.com/browse/PRO-443809</t>
  </si>
  <si>
    <t>RITM3811057</t>
  </si>
  <si>
    <t>Facility Service - CHG1212875</t>
  </si>
  <si>
    <t>RITM3811029</t>
  </si>
  <si>
    <t>RITM3807733</t>
  </si>
  <si>
    <t>RITM3807706</t>
  </si>
  <si>
    <t>DLR CROC - RITM3781966</t>
  </si>
  <si>
    <t>RITM3806875</t>
  </si>
  <si>
    <t>Checkout UI DLR - https://jira-nge.disney.com/browse/PRO-443271</t>
  </si>
  <si>
    <t>RITM3803317</t>
  </si>
  <si>
    <t>COM UI - https://jira-nge.disney.com/browse/PRO-442971</t>
  </si>
  <si>
    <t>RITM3802185</t>
  </si>
  <si>
    <t>Cart Service - PRO-438518</t>
  </si>
  <si>
    <t>RITM3799602</t>
  </si>
  <si>
    <t>https://wiki-nge.disney.com/pages/viewpage.action?pageId=83942257</t>
  </si>
  <si>
    <t>RITM3796439</t>
  </si>
  <si>
    <t>https://jira-nge.disney.com/browse/PRO-440758</t>
  </si>
  <si>
    <t>RITM3786793</t>
  </si>
  <si>
    <t>Reservation Service 1.1 Release Scope : https://jira-nge.disney.com/projects/PRO/versions/32128</t>
  </si>
  <si>
    <t>RITM3786749</t>
  </si>
  <si>
    <t>Product Service 1.1 Release Scope : https://jira-nge.disney.com/projects/PRO/versions/32058</t>
  </si>
  <si>
    <t>RITM3786723</t>
  </si>
  <si>
    <t>Availability Service 1.1 Release Scope: https://jira-nge.disney.com/browse/PRO/fixforversion/30607</t>
  </si>
  <si>
    <t>RITM3786716</t>
  </si>
  <si>
    <t>Lodging UI 2.7 Release Scope: https://jira-nge.disney.com/secure/Dashboard.jspa?selectPageId=33033</t>
  </si>
  <si>
    <t>RITM3786392</t>
  </si>
  <si>
    <t>Release Scope: https://jira-nge.disney.com/projects/PRO/versions/28297</t>
  </si>
  <si>
    <t>RITM3782944</t>
  </si>
  <si>
    <t>Cart Service - PRO-385177</t>
  </si>
  <si>
    <t>RITM3781730</t>
  </si>
  <si>
    <t>CHG1206151</t>
  </si>
  <si>
    <t>RITM3777649</t>
  </si>
  <si>
    <t>https://jira-nge.disney.com/browse/PRO-441061</t>
  </si>
  <si>
    <t>RITM3777218</t>
  </si>
  <si>
    <t>Cart+ VB/HH - https://myjira.disney.com/browse/COM-26730, https://myjira.disney.com/browse/COM-26729</t>
  </si>
  <si>
    <t>RITM3774766</t>
  </si>
  <si>
    <t>RITM3774387</t>
  </si>
  <si>
    <t>https://jira-nge.disney.com/browse/PRO-417404</t>
  </si>
  <si>
    <t>RITM3774271</t>
  </si>
  <si>
    <t xml:space="preserve">NA - DAP DB Size Reduction effort </t>
  </si>
  <si>
    <t>RITM3774105</t>
  </si>
  <si>
    <t>https://jira-nge.disney.com/browse/PRO-429636</t>
  </si>
  <si>
    <t>RITM3768892</t>
  </si>
  <si>
    <t>https://wiki-nge.disney.com/pages/viewpage.action?pageId=83937688</t>
  </si>
  <si>
    <t>RITM3742265</t>
  </si>
  <si>
    <t>CHG1191484</t>
  </si>
  <si>
    <t>RITM3740130</t>
  </si>
  <si>
    <t>Explorer Service release 7.11
CHG1183142</t>
  </si>
  <si>
    <t>RITM3733039</t>
  </si>
  <si>
    <t>PRO-439677</t>
  </si>
  <si>
    <t>RITM3723124</t>
  </si>
  <si>
    <t>Lodging Service 1.1 Release Scope: https://jira-nge.disney.com/projects/PRO/versions/28292</t>
  </si>
  <si>
    <t>RITM3718787</t>
  </si>
  <si>
    <t>Expand service - GIT-5990
https://jira-nge.disney.com/browse/GIT-5990</t>
  </si>
  <si>
    <t>RITM3702129</t>
  </si>
  <si>
    <t>RITM3698258</t>
  </si>
  <si>
    <t>CHG1169656</t>
  </si>
  <si>
    <t>RITM3697860</t>
  </si>
  <si>
    <t>https://wiki-nge.disney.com/pages/viewpage.action?pageId=83934064</t>
  </si>
  <si>
    <t>RITM3697427</t>
  </si>
  <si>
    <t>This for Lodging Service 1.2 which might go Live in month of April.
Release Scope : https://jira-nge.disney.com/projects/PRO/versions/28293</t>
  </si>
  <si>
    <t>RITM3694613</t>
  </si>
  <si>
    <t>https://jira-nge.disney.com/browse/PRO-438729</t>
  </si>
  <si>
    <t>RITM3693255</t>
  </si>
  <si>
    <t>Booking service - https://jire-nge.disney.com/browse/PR0-414910</t>
  </si>
  <si>
    <t>RITM3690786</t>
  </si>
  <si>
    <t>Checkout UI - PRO-438644</t>
  </si>
  <si>
    <t>RITM3687018</t>
  </si>
  <si>
    <t>Release Scope: https://jira-nge.disney.com/secure/Dashboard.jspa?selectPageId=32912</t>
  </si>
  <si>
    <t>RITM3687014</t>
  </si>
  <si>
    <t>RITM3686949</t>
  </si>
  <si>
    <t>Release Scope: https://jira-nge.disney.com/projects/PRO/versions/32285</t>
  </si>
  <si>
    <t>RITM3686041</t>
  </si>
  <si>
    <t>https://jira-nge.disney.com/browse/PRO-438499</t>
  </si>
  <si>
    <t>RITM3677646</t>
  </si>
  <si>
    <t>CHG1183142</t>
  </si>
  <si>
    <t>RITM3674938</t>
  </si>
  <si>
    <t>RITM3667158</t>
  </si>
  <si>
    <t>RITM3662233</t>
  </si>
  <si>
    <t>Release Scope: https://jira-nge.disney.com/projects/PRO/versions/32184</t>
  </si>
  <si>
    <t>RITM3659616</t>
  </si>
  <si>
    <t>PRO-430573</t>
  </si>
  <si>
    <t>RITM3655668</t>
  </si>
  <si>
    <t>Profile - CHG1162621</t>
  </si>
  <si>
    <t>RITM3653245</t>
  </si>
  <si>
    <t>https://jira-nge.disney.com/browse/GIT-5731</t>
  </si>
  <si>
    <t>RITM3650915</t>
  </si>
  <si>
    <t>https://wiki-nge.disney.com/pages/viewpage.action?pageId=83932237</t>
  </si>
  <si>
    <t>RITM3646031</t>
  </si>
  <si>
    <t>CHG1167982</t>
  </si>
  <si>
    <t>RITM3646022</t>
  </si>
  <si>
    <t>CHG1160955</t>
  </si>
  <si>
    <t>RITM3636815</t>
  </si>
  <si>
    <t>https://wiki-nge.disney.com/pages/viewpage.action?pageId=83928503</t>
  </si>
  <si>
    <t>RITM3636814</t>
  </si>
  <si>
    <t>https://jira-nge.disney.com/browse/GAM-9580</t>
  </si>
  <si>
    <t>RITM3634203</t>
  </si>
  <si>
    <t>Release Scope: https://jira-nge.disney.com/browse/PRO/fixforversion/32053</t>
  </si>
  <si>
    <t>RITM3634076</t>
  </si>
  <si>
    <t>https://jira-nge.disney.com/browse/PRO-436247</t>
  </si>
  <si>
    <t>RITM3634047</t>
  </si>
  <si>
    <t>Release Scope: https://jira-nge.disney.com/secure/Dashboard.jspa?selectPageId=32882</t>
  </si>
  <si>
    <t>RITM3633984</t>
  </si>
  <si>
    <t>https://jira-nge.disney.com/projects/PRO/versions/28296</t>
  </si>
  <si>
    <t>RITM3631613</t>
  </si>
  <si>
    <t>PRO-412991, PRO-433935</t>
  </si>
  <si>
    <t>RITM3626765</t>
  </si>
  <si>
    <t>CHG1166009</t>
  </si>
  <si>
    <t>RITM3598374</t>
  </si>
  <si>
    <t>RITM3579346</t>
  </si>
  <si>
    <t>CHG1144347</t>
  </si>
  <si>
    <t>RITM3554622</t>
  </si>
  <si>
    <t>RITM3520247</t>
  </si>
  <si>
    <t>CHG1139346</t>
  </si>
  <si>
    <t>RITM3520230</t>
  </si>
  <si>
    <t>CHG1099484</t>
  </si>
  <si>
    <t>RITM3433058</t>
  </si>
  <si>
    <t>RITM3430844</t>
  </si>
  <si>
    <t>CHG1081849</t>
  </si>
  <si>
    <t>RITM3427721</t>
  </si>
  <si>
    <t>CHG1104870</t>
  </si>
  <si>
    <t>RITM3399324</t>
  </si>
  <si>
    <t>CHG1099493</t>
  </si>
  <si>
    <t>RITM3363701</t>
  </si>
  <si>
    <t>CHG1081754</t>
  </si>
  <si>
    <t>RITM3363691</t>
  </si>
  <si>
    <t>RITM3346900</t>
  </si>
  <si>
    <t>WDPR | Performance Engineering Certification - Release 2019.1.8-3436</t>
  </si>
  <si>
    <t>RITM3335309</t>
  </si>
  <si>
    <t>RITM3334157</t>
  </si>
  <si>
    <t>CHG1074788</t>
  </si>
  <si>
    <t>RITM3327428</t>
  </si>
  <si>
    <t>CHG1077683</t>
  </si>
  <si>
    <t>RITM3322639</t>
  </si>
  <si>
    <t>CHG1076416</t>
  </si>
  <si>
    <t>RITM3322625</t>
  </si>
  <si>
    <t>CHG1076161</t>
  </si>
  <si>
    <t>RITM Number</t>
  </si>
  <si>
    <t>Size (S, M, L)</t>
  </si>
  <si>
    <t>Fiscal Quarter</t>
  </si>
  <si>
    <t>Sustainment/CapEx</t>
  </si>
  <si>
    <t>S</t>
  </si>
  <si>
    <t>C</t>
  </si>
  <si>
    <t>Sustainment</t>
  </si>
  <si>
    <t>Effort Size</t>
  </si>
  <si>
    <t>Medium (Average)</t>
  </si>
  <si>
    <t>Large (Complex)</t>
  </si>
  <si>
    <t>Small (Reviews)</t>
  </si>
  <si>
    <t>Q1</t>
  </si>
  <si>
    <t>Q2</t>
  </si>
  <si>
    <t>Q3</t>
  </si>
  <si>
    <t>Q4</t>
  </si>
  <si>
    <t>Fiscal Year 2020 PE Online Tower (Charles Piazza)</t>
  </si>
  <si>
    <t>Total by Effort</t>
  </si>
  <si>
    <t>Total by Quarter</t>
  </si>
  <si>
    <t>CapEx</t>
  </si>
  <si>
    <t>M</t>
  </si>
  <si>
    <t>L</t>
  </si>
  <si>
    <t>Grand Total</t>
  </si>
  <si>
    <t>GSS Phase 1</t>
  </si>
  <si>
    <t>Baloo</t>
  </si>
  <si>
    <t>PEPCOM Lodging and avail</t>
  </si>
  <si>
    <t>Profile 2.4</t>
  </si>
  <si>
    <t>Resort Add ons</t>
  </si>
  <si>
    <t>Lodging UI</t>
  </si>
  <si>
    <t>Finder Dine</t>
  </si>
  <si>
    <t>GDPR</t>
  </si>
  <si>
    <t>Lodging Service</t>
  </si>
  <si>
    <t>Profile 2.5.1</t>
  </si>
  <si>
    <t>Availability Service</t>
  </si>
  <si>
    <t>CastPortals</t>
  </si>
  <si>
    <t>Park Site Readiness</t>
  </si>
  <si>
    <t>GSS Phase 2</t>
  </si>
  <si>
    <t>Profile</t>
  </si>
  <si>
    <t>Pepcom Lodging &amp; Avail</t>
  </si>
  <si>
    <t>Availability SVC</t>
  </si>
  <si>
    <t>4th Dine Plan</t>
  </si>
  <si>
    <t>Magic Touch</t>
  </si>
  <si>
    <t>ODC Migration</t>
  </si>
  <si>
    <t>Itinerary</t>
  </si>
  <si>
    <t>Homepage WDW</t>
  </si>
  <si>
    <t>Zendesk</t>
  </si>
  <si>
    <t>List Service</t>
  </si>
  <si>
    <t>AP Contract Amendment</t>
  </si>
  <si>
    <t>Homepage Releases</t>
  </si>
  <si>
    <t>TES</t>
  </si>
  <si>
    <t>Travel Agent</t>
  </si>
  <si>
    <t xml:space="preserve">Profile </t>
  </si>
  <si>
    <t>GAM 19.09</t>
  </si>
  <si>
    <t>GAM 19.9B</t>
  </si>
  <si>
    <t>GAM 19.10</t>
  </si>
  <si>
    <t>GAM 19.10B</t>
  </si>
  <si>
    <t>GAM 20.01</t>
  </si>
  <si>
    <t>GAM 20.02</t>
  </si>
  <si>
    <t xml:space="preserve">GAM 20.02B </t>
  </si>
  <si>
    <t>GAM 20.03</t>
  </si>
  <si>
    <t>GAM 20.04</t>
  </si>
  <si>
    <t>GAM 20.05</t>
  </si>
  <si>
    <t>GAM 20.06</t>
  </si>
  <si>
    <t>GAM 20.07</t>
  </si>
  <si>
    <t>GAM 20.08</t>
  </si>
  <si>
    <t>GAM 20.09</t>
  </si>
  <si>
    <t>NGE Messaging Center</t>
  </si>
  <si>
    <t>AGC Disney Photopass Imaging</t>
  </si>
  <si>
    <t>NGE 19.20</t>
  </si>
  <si>
    <t>NGE 19.21</t>
  </si>
  <si>
    <t>NGE 19.22</t>
  </si>
  <si>
    <t>NGE 19.23</t>
  </si>
  <si>
    <t>NGE 19.24</t>
  </si>
  <si>
    <t>NGE 20.1</t>
  </si>
  <si>
    <t>NGE 20.2</t>
  </si>
  <si>
    <t>NGE 20.3</t>
  </si>
  <si>
    <t>NGE 20.4</t>
  </si>
  <si>
    <t>NGE 20.5</t>
  </si>
  <si>
    <t>NGE 20.6</t>
  </si>
  <si>
    <t>NGE 20.7</t>
  </si>
  <si>
    <t>No RITM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</si>
</sst>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7" formatCode="m/d/yy;@"/>
  </numFmts>
  <fonts count="11" x14ac:knownFonts="1">
    <font>
      <sz val="11"/>
      <color indexed="8"/>
      <name val="Calibri"/>
      <family val="2"/>
      <scheme val="minor"/>
    </font>
    <font>
      <b/>
      <sz val="11"/>
      <name val="Calibri"/>
    </font>
    <font>
      <b/>
      <sz val="11"/>
      <name val="Calibri"/>
    </font>
    <font>
      <b/>
      <sz val="12"/>
      <color indexed="8"/>
      <name val="Calibri"/>
      <scheme val="minor"/>
    </font>
    <font>
      <b/>
      <sz val="11"/>
      <color indexed="8"/>
      <name val="Calibri"/>
      <scheme val="minor"/>
    </font>
    <font>
      <b/>
      <sz val="16"/>
      <color indexed="8"/>
      <name val="Calibri"/>
      <scheme val="minor"/>
    </font>
    <font>
      <b/>
      <sz val="20"/>
      <color indexed="8"/>
      <name val="Calibri"/>
      <scheme val="minor"/>
    </font>
    <font>
      <u/>
      <sz val="11"/>
      <color theme="10"/>
      <name val="Calibri"/>
      <family val="2"/>
      <scheme val="minor"/>
    </font>
    <font>
      <u/>
      <sz val="11"/>
      <color theme="11"/>
      <name val="Calibri"/>
      <family val="2"/>
      <scheme val="minor"/>
    </font>
    <font>
      <sz val="11"/>
      <color rgb="FF000000"/>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7" fillId="0" borderId="0" applyNumberFormat="0" applyFill="0" applyBorder="0" applyAlignment="0" applyProtection="0"/>
    <xf numFmtId="0" fontId="8" fillId="0" borderId="0" applyNumberFormat="0" applyFill="0" applyBorder="0" applyAlignment="0" applyProtection="0"/>
  </cellStyleXfs>
  <cellXfs count="21">
    <xf numFmtId="0" fontId="0" fillId="0" borderId="0" xfId="0"/>
    <xf numFmtId="0" fontId="0" fillId="0" borderId="0" xfId="0" applyAlignment="1">
      <alignment vertical="top" wrapText="1"/>
    </xf>
    <xf numFmtId="0" fontId="1" fillId="0" borderId="0" xfId="0" applyFont="1"/>
    <xf numFmtId="0" fontId="2" fillId="0" borderId="0" xfId="0" applyFont="1"/>
    <xf numFmtId="167" fontId="2" fillId="0" borderId="0" xfId="0" applyNumberFormat="1" applyFont="1"/>
    <xf numFmtId="167" fontId="0" fillId="0" borderId="0" xfId="0" applyNumberFormat="1" applyAlignment="1">
      <alignment vertical="top"/>
    </xf>
    <xf numFmtId="167" fontId="0" fillId="0" borderId="0" xfId="0" applyNumberForma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vertical="top" wrapText="1"/>
    </xf>
    <xf numFmtId="0" fontId="3" fillId="0" borderId="0" xfId="0" applyFont="1"/>
    <xf numFmtId="0" fontId="4" fillId="0" borderId="0" xfId="0" applyFont="1"/>
    <xf numFmtId="0" fontId="5" fillId="0" borderId="0" xfId="0" applyFont="1"/>
    <xf numFmtId="0" fontId="6" fillId="0" borderId="0" xfId="0" applyFont="1"/>
    <xf numFmtId="0" fontId="9" fillId="0" borderId="0" xfId="0" applyFont="1"/>
    <xf numFmtId="0" fontId="0" fillId="0" borderId="0" xfId="0" applyBorder="1" applyAlignment="1">
      <alignment vertical="top" wrapText="1"/>
    </xf>
    <xf numFmtId="0" fontId="0" fillId="0" borderId="0" xfId="0" applyBorder="1"/>
    <xf numFmtId="0" fontId="0" fillId="0" borderId="0" xfId="0" applyBorder="1" applyAlignment="1">
      <alignment horizontal="center"/>
    </xf>
    <xf numFmtId="0" fontId="9" fillId="0" borderId="0" xfId="0" applyFont="1" applyBorder="1"/>
    <xf numFmtId="0" fontId="10" fillId="0" borderId="0" xfId="0" applyFont="1" applyBorder="1"/>
    <xf numFmtId="167" fontId="0" fillId="0" borderId="0" xfId="0" applyNumberFormat="1" applyBorder="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a:t>
            </a:r>
            <a:r>
              <a:rPr lang="en-US" baseline="0"/>
              <a:t> Counts by FYQ</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Sustainment</c:v>
          </c:tx>
          <c:spPr>
            <a:solidFill>
              <a:schemeClr val="accent1"/>
            </a:solidFill>
            <a:ln>
              <a:noFill/>
            </a:ln>
            <a:effectLst/>
          </c:spPr>
          <c:invertIfNegative val="0"/>
          <c:cat>
            <c:strLit>
              <c:ptCount val="5"/>
              <c:pt idx="0">
                <c:v>Q1</c:v>
              </c:pt>
              <c:pt idx="1">
                <c:v>Q2</c:v>
              </c:pt>
              <c:pt idx="2">
                <c:v>Q3</c:v>
              </c:pt>
              <c:pt idx="3">
                <c:v>Q4</c:v>
              </c:pt>
              <c:pt idx="4">
                <c:v>Total</c:v>
              </c:pt>
            </c:strLit>
          </c:cat>
          <c:val>
            <c:numRef>
              <c:f>Metrics!$B$11:$F$11</c:f>
              <c:numCache>
                <c:formatCode>General</c:formatCode>
                <c:ptCount val="5"/>
                <c:pt idx="0">
                  <c:v>31.0</c:v>
                </c:pt>
                <c:pt idx="1">
                  <c:v>73.0</c:v>
                </c:pt>
                <c:pt idx="2">
                  <c:v>50.0</c:v>
                </c:pt>
                <c:pt idx="3">
                  <c:v>45.0</c:v>
                </c:pt>
                <c:pt idx="4">
                  <c:v>199.0</c:v>
                </c:pt>
              </c:numCache>
            </c:numRef>
          </c:val>
        </c:ser>
        <c:ser>
          <c:idx val="1"/>
          <c:order val="1"/>
          <c:tx>
            <c:v>CapEx</c:v>
          </c:tx>
          <c:spPr>
            <a:solidFill>
              <a:schemeClr val="accent2"/>
            </a:solidFill>
            <a:ln>
              <a:noFill/>
            </a:ln>
            <a:effectLst/>
          </c:spPr>
          <c:invertIfNegative val="0"/>
          <c:cat>
            <c:strLit>
              <c:ptCount val="5"/>
              <c:pt idx="0">
                <c:v>Q1</c:v>
              </c:pt>
              <c:pt idx="1">
                <c:v>Q2</c:v>
              </c:pt>
              <c:pt idx="2">
                <c:v>Q3</c:v>
              </c:pt>
              <c:pt idx="3">
                <c:v>Q4</c:v>
              </c:pt>
              <c:pt idx="4">
                <c:v>Total</c:v>
              </c:pt>
            </c:strLit>
          </c:cat>
          <c:val>
            <c:numRef>
              <c:f>Metrics!$B$24:$F$24</c:f>
              <c:numCache>
                <c:formatCode>General</c:formatCode>
                <c:ptCount val="5"/>
                <c:pt idx="0">
                  <c:v>6.0</c:v>
                </c:pt>
                <c:pt idx="1">
                  <c:v>7.0</c:v>
                </c:pt>
                <c:pt idx="2">
                  <c:v>10.0</c:v>
                </c:pt>
                <c:pt idx="3">
                  <c:v>14.0</c:v>
                </c:pt>
                <c:pt idx="4">
                  <c:v>37.0</c:v>
                </c:pt>
              </c:numCache>
            </c:numRef>
          </c:val>
        </c:ser>
        <c:dLbls>
          <c:showLegendKey val="0"/>
          <c:showVal val="0"/>
          <c:showCatName val="0"/>
          <c:showSerName val="0"/>
          <c:showPercent val="0"/>
          <c:showBubbleSize val="0"/>
        </c:dLbls>
        <c:gapWidth val="219"/>
        <c:overlap val="-27"/>
        <c:axId val="2089950048"/>
        <c:axId val="2089951824"/>
      </c:barChart>
      <c:catAx>
        <c:axId val="208995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951824"/>
        <c:crosses val="autoZero"/>
        <c:auto val="1"/>
        <c:lblAlgn val="ctr"/>
        <c:lblOffset val="100"/>
        <c:noMultiLvlLbl val="0"/>
      </c:catAx>
      <c:valAx>
        <c:axId val="2089951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9500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50800</xdr:rowOff>
    </xdr:from>
    <xdr:to>
      <xdr:col>18</xdr:col>
      <xdr:colOff>50800</xdr:colOff>
      <xdr:row>24</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abSelected="1" workbookViewId="0">
      <selection activeCell="F26" sqref="F26"/>
    </sheetView>
  </sheetViews>
  <sheetFormatPr baseColWidth="10" defaultRowHeight="15" x14ac:dyDescent="0.2"/>
  <cols>
    <col min="1" max="1" width="16.1640625" customWidth="1"/>
    <col min="6" max="6" width="13.5" customWidth="1"/>
  </cols>
  <sheetData>
    <row r="1" spans="1:6" ht="26" x14ac:dyDescent="0.3">
      <c r="A1" s="13" t="s">
        <v>338</v>
      </c>
    </row>
    <row r="3" spans="1:6" ht="21" x14ac:dyDescent="0.25">
      <c r="A3" s="12" t="s">
        <v>329</v>
      </c>
    </row>
    <row r="5" spans="1:6" ht="16" x14ac:dyDescent="0.2">
      <c r="A5" s="10" t="s">
        <v>330</v>
      </c>
      <c r="B5" s="10" t="s">
        <v>334</v>
      </c>
      <c r="C5" s="10" t="s">
        <v>335</v>
      </c>
      <c r="D5" s="10" t="s">
        <v>336</v>
      </c>
      <c r="E5" s="10" t="s">
        <v>337</v>
      </c>
      <c r="F5" s="10" t="s">
        <v>339</v>
      </c>
    </row>
    <row r="7" spans="1:6" x14ac:dyDescent="0.2">
      <c r="A7" s="11" t="s">
        <v>333</v>
      </c>
      <c r="B7">
        <f>COUNTIFS(Data!E1:E237,"S",Data!F1:F237,"1",Data!G1:G237,"S")</f>
        <v>9</v>
      </c>
      <c r="C7">
        <f>COUNTIFS(Data!E1:E237,"S",Data!F1:F237,"2",Data!G1:G237,"S")</f>
        <v>46</v>
      </c>
      <c r="D7">
        <f>COUNTIFS(Data!E1:E237,"S",Data!F1:F237,"3",Data!G1:G237,"S")</f>
        <v>40</v>
      </c>
      <c r="E7">
        <f>COUNTIFS(Data!E1:E237,"S",Data!F1:F237,"4",Data!G1:G237,"S")</f>
        <v>40</v>
      </c>
      <c r="F7">
        <f>SUM(B7:E7)</f>
        <v>135</v>
      </c>
    </row>
    <row r="8" spans="1:6" x14ac:dyDescent="0.2">
      <c r="A8" s="11" t="s">
        <v>331</v>
      </c>
      <c r="B8">
        <f>COUNTIFS(Data!E1:E237,"M",Data!F1:F237,"1",Data!G1:G237,"S")</f>
        <v>21</v>
      </c>
      <c r="C8">
        <f>COUNTIFS(Data!E1:E237,"M",Data!F1:F237,"2",Data!G1:G237,"S")</f>
        <v>27</v>
      </c>
      <c r="D8">
        <f>COUNTIFS(Data!E1:E237,"M",Data!F1:F237,"3",Data!G1:G237,"S")</f>
        <v>8</v>
      </c>
      <c r="E8">
        <f>COUNTIFS(Data!E1:E237,"M",Data!F1:F237,"4",Data!G1:G237,"S")</f>
        <v>4</v>
      </c>
      <c r="F8">
        <f>SUM(B8:E8)</f>
        <v>60</v>
      </c>
    </row>
    <row r="9" spans="1:6" x14ac:dyDescent="0.2">
      <c r="A9" s="11" t="s">
        <v>332</v>
      </c>
      <c r="B9">
        <f>COUNTIFS(Data!E1:E237,"L",Data!F1:F237,"1",Data!G1:G237,"S")</f>
        <v>1</v>
      </c>
      <c r="C9">
        <f>COUNTIFS(Data!E1:E237,"L",Data!F1:F237,"2",Data!G1:G237,"S")</f>
        <v>0</v>
      </c>
      <c r="D9">
        <f>COUNTIFS(Data!E1:E237,"L",Data!F1:F237,"3",Data!G1:G237,"S")</f>
        <v>2</v>
      </c>
      <c r="E9">
        <f>COUNTIFS(Data!E1:E237,"L",Data!F1:F237,"4",Data!G1:G237,"S")</f>
        <v>1</v>
      </c>
      <c r="F9">
        <f>SUM(B9:E9)</f>
        <v>4</v>
      </c>
    </row>
    <row r="11" spans="1:6" ht="16" x14ac:dyDescent="0.2">
      <c r="A11" s="10" t="s">
        <v>340</v>
      </c>
      <c r="B11">
        <f>SUM(B7:B10)</f>
        <v>31</v>
      </c>
      <c r="C11">
        <f>SUM(C7:C10)</f>
        <v>73</v>
      </c>
      <c r="D11">
        <f>SUM(D7:D10)</f>
        <v>50</v>
      </c>
      <c r="E11">
        <f>SUM(E7:E10)</f>
        <v>45</v>
      </c>
      <c r="F11" s="14">
        <f>SUM(B11:E11)</f>
        <v>199</v>
      </c>
    </row>
    <row r="16" spans="1:6" ht="21" x14ac:dyDescent="0.25">
      <c r="A16" s="12" t="s">
        <v>341</v>
      </c>
    </row>
    <row r="18" spans="1:6" ht="16" x14ac:dyDescent="0.2">
      <c r="A18" s="10" t="s">
        <v>330</v>
      </c>
      <c r="B18" s="10" t="s">
        <v>334</v>
      </c>
      <c r="C18" s="10" t="s">
        <v>335</v>
      </c>
      <c r="D18" s="10" t="s">
        <v>336</v>
      </c>
      <c r="E18" s="10" t="s">
        <v>337</v>
      </c>
      <c r="F18" s="10" t="s">
        <v>339</v>
      </c>
    </row>
    <row r="20" spans="1:6" x14ac:dyDescent="0.2">
      <c r="A20" s="11" t="s">
        <v>333</v>
      </c>
      <c r="B20">
        <f>COUNTIFS(Data!E1:E237,"S",Data!F1:F237,"1",Data!G1:G237,"C")</f>
        <v>0</v>
      </c>
      <c r="C20">
        <f>COUNTIFS(Data!E1:E237,"S",Data!F1:F237,"2",Data!G1:G237,"C")</f>
        <v>1</v>
      </c>
      <c r="D20">
        <f>COUNTIFS(Data!E1:E237,"S",Data!F1:F237,"3",Data!G1:G237,"C")</f>
        <v>3</v>
      </c>
      <c r="E20">
        <f>COUNTIFS(Data!E1:E237,"S",Data!F1:F237,"4",Data!G1:G237,"C")</f>
        <v>1</v>
      </c>
      <c r="F20">
        <f>SUM(B20:E20)</f>
        <v>5</v>
      </c>
    </row>
    <row r="21" spans="1:6" x14ac:dyDescent="0.2">
      <c r="A21" s="11" t="s">
        <v>331</v>
      </c>
      <c r="B21">
        <f>COUNTIFS(Data!E1:E237,"M",Data!F1:F237,"1",Data!G1:G237,"C")</f>
        <v>4</v>
      </c>
      <c r="C21">
        <f>COUNTIFS(Data!E1:E237,"M",Data!F1:F237,"2",Data!G1:G237,"C")</f>
        <v>4</v>
      </c>
      <c r="D21">
        <f>COUNTIFS(Data!E1:E237,"M",Data!F1:F237,"3",Data!G1:G237,"C")</f>
        <v>4</v>
      </c>
      <c r="E21">
        <f>COUNTIFS(Data!E1:E237,"M",Data!F1:F237,"4",Data!G1:G237,"C")</f>
        <v>7</v>
      </c>
      <c r="F21">
        <f>SUM(B21:E21)</f>
        <v>19</v>
      </c>
    </row>
    <row r="22" spans="1:6" x14ac:dyDescent="0.2">
      <c r="A22" s="11" t="s">
        <v>332</v>
      </c>
      <c r="B22">
        <f>COUNTIFS(Data!E1:E237,"L",Data!F1:F237,"1",Data!G1:G237,"C")</f>
        <v>2</v>
      </c>
      <c r="C22">
        <f>COUNTIFS(Data!E1:E237,"L",Data!F1:F237,"2",Data!G1:G237,"C")</f>
        <v>2</v>
      </c>
      <c r="D22">
        <f>COUNTIFS(Data!E1:E237,"L",Data!F1:F237,"3",Data!G1:G237,"C")</f>
        <v>3</v>
      </c>
      <c r="E22">
        <f>COUNTIFS(Data!E1:E237,"L",Data!F1:F237,"4",Data!G1:G237,"C")</f>
        <v>6</v>
      </c>
      <c r="F22">
        <f>SUM(B22:E22)</f>
        <v>13</v>
      </c>
    </row>
    <row r="24" spans="1:6" ht="16" x14ac:dyDescent="0.2">
      <c r="A24" s="10" t="s">
        <v>340</v>
      </c>
      <c r="B24">
        <f>SUM(B20:B23)</f>
        <v>6</v>
      </c>
      <c r="C24">
        <f>SUM(C20:C23)</f>
        <v>7</v>
      </c>
      <c r="D24">
        <f>SUM(D20:D23)</f>
        <v>10</v>
      </c>
      <c r="E24">
        <f>SUM(E20:E23)</f>
        <v>14</v>
      </c>
      <c r="F24" s="14">
        <f>SUM(B24:E24)</f>
        <v>37</v>
      </c>
    </row>
    <row r="26" spans="1:6" x14ac:dyDescent="0.2">
      <c r="E26" s="11" t="s">
        <v>344</v>
      </c>
      <c r="F26">
        <f>F11+F24</f>
        <v>236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7"/>
  <sheetViews>
    <sheetView workbookViewId="0">
      <pane ySplit="1" topLeftCell="A2" activePane="bottomLeft" state="frozen"/>
      <selection pane="bottomLeft" activeCell="A237" sqref="A237"/>
    </sheetView>
  </sheetViews>
  <sheetFormatPr baseColWidth="10" defaultColWidth="8.83203125" defaultRowHeight="15" x14ac:dyDescent="0.2"/>
  <cols>
    <col min="1" max="1" width="13.33203125" customWidth="1"/>
    <col min="2" max="2" width="93.5" customWidth="1"/>
    <col min="3" max="3" width="12" style="6" customWidth="1"/>
    <col min="4" max="4" width="15" customWidth="1"/>
    <col min="5" max="5" width="12.1640625" style="8" customWidth="1"/>
    <col min="6" max="6" width="12.33203125" style="8" customWidth="1"/>
    <col min="7" max="7" width="18.6640625" style="8" customWidth="1"/>
  </cols>
  <sheetData>
    <row r="1" spans="1:7" x14ac:dyDescent="0.2">
      <c r="A1" s="2" t="s">
        <v>323</v>
      </c>
      <c r="B1" s="3" t="s">
        <v>0</v>
      </c>
      <c r="C1" s="4" t="s">
        <v>1</v>
      </c>
      <c r="D1" s="3" t="s">
        <v>2</v>
      </c>
      <c r="E1" s="7" t="s">
        <v>324</v>
      </c>
      <c r="F1" s="7" t="s">
        <v>325</v>
      </c>
      <c r="G1" s="7" t="s">
        <v>326</v>
      </c>
    </row>
    <row r="2" spans="1:7" x14ac:dyDescent="0.2">
      <c r="A2" s="1" t="s">
        <v>3</v>
      </c>
      <c r="B2" s="1" t="s">
        <v>4</v>
      </c>
      <c r="C2" s="5">
        <v>44082.776435185187</v>
      </c>
      <c r="D2" s="1" t="s">
        <v>5</v>
      </c>
      <c r="E2" s="9" t="s">
        <v>327</v>
      </c>
      <c r="F2" s="8">
        <f>CHOOSE(MONTH(C2),2,2,2,3,3,3,4,4,4,1,1,1)</f>
        <v>4</v>
      </c>
      <c r="G2" s="8" t="s">
        <v>327</v>
      </c>
    </row>
    <row r="3" spans="1:7" ht="60" x14ac:dyDescent="0.2">
      <c r="A3" s="1" t="s">
        <v>6</v>
      </c>
      <c r="B3" s="1" t="s">
        <v>7</v>
      </c>
      <c r="C3" s="5">
        <v>44075.366516203707</v>
      </c>
      <c r="D3" s="1" t="s">
        <v>5</v>
      </c>
      <c r="E3" s="8" t="s">
        <v>327</v>
      </c>
      <c r="F3" s="8">
        <f t="shared" ref="F3:F66" si="0">CHOOSE(MONTH(C3),2,2,2,3,3,3,4,4,4,1,1,1)</f>
        <v>4</v>
      </c>
      <c r="G3" s="8" t="s">
        <v>327</v>
      </c>
    </row>
    <row r="4" spans="1:7" ht="90" x14ac:dyDescent="0.2">
      <c r="A4" s="1" t="s">
        <v>8</v>
      </c>
      <c r="B4" s="1" t="s">
        <v>9</v>
      </c>
      <c r="C4" s="5">
        <v>44075.364374999997</v>
      </c>
      <c r="D4" s="1" t="s">
        <v>5</v>
      </c>
      <c r="E4" s="8" t="s">
        <v>327</v>
      </c>
      <c r="F4" s="8">
        <f t="shared" si="0"/>
        <v>4</v>
      </c>
      <c r="G4" s="8" t="s">
        <v>327</v>
      </c>
    </row>
    <row r="5" spans="1:7" ht="409" x14ac:dyDescent="0.2">
      <c r="A5" s="1" t="s">
        <v>10</v>
      </c>
      <c r="B5" s="1" t="s">
        <v>11</v>
      </c>
      <c r="C5" s="5">
        <v>44070.718171296299</v>
      </c>
      <c r="D5" s="1" t="s">
        <v>12</v>
      </c>
      <c r="E5" s="8" t="s">
        <v>327</v>
      </c>
      <c r="F5" s="8">
        <f t="shared" si="0"/>
        <v>4</v>
      </c>
      <c r="G5" s="8" t="s">
        <v>327</v>
      </c>
    </row>
    <row r="6" spans="1:7" ht="30" x14ac:dyDescent="0.2">
      <c r="A6" s="1" t="s">
        <v>13</v>
      </c>
      <c r="B6" s="1" t="s">
        <v>14</v>
      </c>
      <c r="C6" s="5">
        <v>44070.587905092594</v>
      </c>
      <c r="D6" s="1" t="s">
        <v>5</v>
      </c>
      <c r="E6" s="8" t="s">
        <v>327</v>
      </c>
      <c r="F6" s="8">
        <f t="shared" si="0"/>
        <v>4</v>
      </c>
      <c r="G6" s="8" t="s">
        <v>327</v>
      </c>
    </row>
    <row r="7" spans="1:7" ht="345" x14ac:dyDescent="0.2">
      <c r="A7" s="1" t="s">
        <v>15</v>
      </c>
      <c r="B7" s="1" t="s">
        <v>16</v>
      </c>
      <c r="C7" s="5">
        <v>44069.714895833335</v>
      </c>
      <c r="D7" s="1" t="s">
        <v>12</v>
      </c>
      <c r="E7" s="8" t="s">
        <v>327</v>
      </c>
      <c r="F7" s="8">
        <f t="shared" si="0"/>
        <v>4</v>
      </c>
      <c r="G7" s="8" t="s">
        <v>327</v>
      </c>
    </row>
    <row r="8" spans="1:7" ht="345" x14ac:dyDescent="0.2">
      <c r="A8" s="1" t="s">
        <v>17</v>
      </c>
      <c r="B8" s="1" t="s">
        <v>16</v>
      </c>
      <c r="C8" s="5">
        <v>44069.711168981485</v>
      </c>
      <c r="D8" s="1" t="s">
        <v>12</v>
      </c>
      <c r="E8" s="8" t="s">
        <v>327</v>
      </c>
      <c r="F8" s="8">
        <f t="shared" si="0"/>
        <v>4</v>
      </c>
      <c r="G8" s="8" t="s">
        <v>327</v>
      </c>
    </row>
    <row r="9" spans="1:7" ht="60" x14ac:dyDescent="0.2">
      <c r="A9" s="1" t="s">
        <v>18</v>
      </c>
      <c r="B9" s="1" t="s">
        <v>19</v>
      </c>
      <c r="C9" s="5">
        <v>44068.522777777776</v>
      </c>
      <c r="D9" s="1" t="s">
        <v>12</v>
      </c>
      <c r="E9" s="8" t="s">
        <v>327</v>
      </c>
      <c r="F9" s="8">
        <f t="shared" si="0"/>
        <v>4</v>
      </c>
      <c r="G9" s="8" t="s">
        <v>327</v>
      </c>
    </row>
    <row r="10" spans="1:7" ht="409" x14ac:dyDescent="0.2">
      <c r="A10" s="1" t="s">
        <v>20</v>
      </c>
      <c r="B10" s="1" t="s">
        <v>21</v>
      </c>
      <c r="C10" s="5">
        <v>44067.813275462962</v>
      </c>
      <c r="D10" s="1" t="s">
        <v>12</v>
      </c>
      <c r="E10" s="8" t="s">
        <v>327</v>
      </c>
      <c r="F10" s="8">
        <f t="shared" si="0"/>
        <v>4</v>
      </c>
      <c r="G10" s="8" t="s">
        <v>327</v>
      </c>
    </row>
    <row r="11" spans="1:7" ht="30" x14ac:dyDescent="0.2">
      <c r="A11" s="1" t="s">
        <v>22</v>
      </c>
      <c r="B11" s="1" t="s">
        <v>23</v>
      </c>
      <c r="C11" s="5">
        <v>44064.685729166667</v>
      </c>
      <c r="D11" s="1" t="s">
        <v>5</v>
      </c>
      <c r="E11" s="8" t="s">
        <v>327</v>
      </c>
      <c r="F11" s="8">
        <f t="shared" si="0"/>
        <v>4</v>
      </c>
      <c r="G11" s="8" t="s">
        <v>327</v>
      </c>
    </row>
    <row r="12" spans="1:7" ht="30" x14ac:dyDescent="0.2">
      <c r="A12" s="1" t="s">
        <v>24</v>
      </c>
      <c r="B12" s="1" t="s">
        <v>25</v>
      </c>
      <c r="C12" s="5">
        <v>44064.669317129628</v>
      </c>
      <c r="D12" s="1" t="s">
        <v>5</v>
      </c>
      <c r="E12" s="8" t="s">
        <v>327</v>
      </c>
      <c r="F12" s="8">
        <f t="shared" si="0"/>
        <v>4</v>
      </c>
      <c r="G12" s="8" t="s">
        <v>327</v>
      </c>
    </row>
    <row r="13" spans="1:7" ht="60" x14ac:dyDescent="0.2">
      <c r="A13" s="1" t="s">
        <v>26</v>
      </c>
      <c r="B13" s="1" t="s">
        <v>27</v>
      </c>
      <c r="C13" s="5">
        <v>44064.628182870372</v>
      </c>
      <c r="D13" s="1" t="s">
        <v>5</v>
      </c>
      <c r="E13" s="8" t="s">
        <v>327</v>
      </c>
      <c r="F13" s="8">
        <f t="shared" si="0"/>
        <v>4</v>
      </c>
      <c r="G13" s="8" t="s">
        <v>327</v>
      </c>
    </row>
    <row r="14" spans="1:7" ht="45" x14ac:dyDescent="0.2">
      <c r="A14" s="1" t="s">
        <v>28</v>
      </c>
      <c r="B14" s="1" t="s">
        <v>29</v>
      </c>
      <c r="C14" s="5">
        <v>44063.669027777774</v>
      </c>
      <c r="D14" s="1" t="s">
        <v>5</v>
      </c>
      <c r="E14" s="8" t="s">
        <v>327</v>
      </c>
      <c r="F14" s="8">
        <f t="shared" si="0"/>
        <v>4</v>
      </c>
      <c r="G14" s="8" t="s">
        <v>327</v>
      </c>
    </row>
    <row r="15" spans="1:7" ht="75" x14ac:dyDescent="0.2">
      <c r="A15" s="1" t="s">
        <v>30</v>
      </c>
      <c r="B15" s="1" t="s">
        <v>31</v>
      </c>
      <c r="C15" s="5">
        <v>44061.77584490741</v>
      </c>
      <c r="D15" s="1" t="s">
        <v>5</v>
      </c>
      <c r="E15" s="8" t="s">
        <v>327</v>
      </c>
      <c r="F15" s="8">
        <f t="shared" si="0"/>
        <v>4</v>
      </c>
      <c r="G15" s="8" t="s">
        <v>327</v>
      </c>
    </row>
    <row r="16" spans="1:7" ht="255" x14ac:dyDescent="0.2">
      <c r="A16" s="1" t="s">
        <v>32</v>
      </c>
      <c r="B16" s="1" t="s">
        <v>33</v>
      </c>
      <c r="C16" s="5">
        <v>44061.669988425929</v>
      </c>
      <c r="D16" s="1" t="s">
        <v>5</v>
      </c>
      <c r="E16" s="8" t="s">
        <v>342</v>
      </c>
      <c r="F16" s="8">
        <f t="shared" si="0"/>
        <v>4</v>
      </c>
      <c r="G16" s="8" t="s">
        <v>327</v>
      </c>
    </row>
    <row r="17" spans="1:7" ht="45" x14ac:dyDescent="0.2">
      <c r="A17" s="1" t="s">
        <v>34</v>
      </c>
      <c r="B17" s="1" t="s">
        <v>35</v>
      </c>
      <c r="C17" s="5">
        <v>44061.494398148148</v>
      </c>
      <c r="D17" s="1" t="s">
        <v>5</v>
      </c>
      <c r="E17" s="8" t="s">
        <v>342</v>
      </c>
      <c r="F17" s="8">
        <f t="shared" si="0"/>
        <v>4</v>
      </c>
      <c r="G17" s="8" t="s">
        <v>328</v>
      </c>
    </row>
    <row r="18" spans="1:7" ht="45" x14ac:dyDescent="0.2">
      <c r="A18" s="1" t="s">
        <v>36</v>
      </c>
      <c r="B18" s="1" t="s">
        <v>37</v>
      </c>
      <c r="C18" s="5">
        <v>44061.452696759261</v>
      </c>
      <c r="D18" s="1" t="s">
        <v>5</v>
      </c>
      <c r="E18" s="8" t="s">
        <v>342</v>
      </c>
      <c r="F18" s="8">
        <f t="shared" si="0"/>
        <v>4</v>
      </c>
      <c r="G18" s="8" t="s">
        <v>328</v>
      </c>
    </row>
    <row r="19" spans="1:7" ht="30" x14ac:dyDescent="0.2">
      <c r="A19" s="1" t="s">
        <v>38</v>
      </c>
      <c r="B19" s="1" t="s">
        <v>39</v>
      </c>
      <c r="C19" s="5">
        <v>44061.449502314812</v>
      </c>
      <c r="D19" s="1" t="s">
        <v>5</v>
      </c>
      <c r="E19" s="8" t="s">
        <v>342</v>
      </c>
      <c r="F19" s="8">
        <f t="shared" si="0"/>
        <v>4</v>
      </c>
      <c r="G19" s="8" t="s">
        <v>328</v>
      </c>
    </row>
    <row r="20" spans="1:7" ht="90" x14ac:dyDescent="0.2">
      <c r="A20" s="1" t="s">
        <v>40</v>
      </c>
      <c r="B20" s="1" t="s">
        <v>41</v>
      </c>
      <c r="C20" s="5">
        <v>44060.79283564815</v>
      </c>
      <c r="D20" s="1" t="s">
        <v>5</v>
      </c>
      <c r="E20" s="8" t="s">
        <v>327</v>
      </c>
      <c r="F20" s="8">
        <f t="shared" si="0"/>
        <v>4</v>
      </c>
      <c r="G20" s="8" t="s">
        <v>327</v>
      </c>
    </row>
    <row r="21" spans="1:7" ht="30" x14ac:dyDescent="0.2">
      <c r="A21" s="1" t="s">
        <v>42</v>
      </c>
      <c r="B21" s="1" t="s">
        <v>43</v>
      </c>
      <c r="C21" s="5">
        <v>44057.806215277778</v>
      </c>
      <c r="D21" s="1" t="s">
        <v>5</v>
      </c>
      <c r="E21" s="8" t="s">
        <v>327</v>
      </c>
      <c r="F21" s="8">
        <f t="shared" si="0"/>
        <v>4</v>
      </c>
      <c r="G21" s="8" t="s">
        <v>327</v>
      </c>
    </row>
    <row r="22" spans="1:7" ht="75" x14ac:dyDescent="0.2">
      <c r="A22" s="1" t="s">
        <v>44</v>
      </c>
      <c r="B22" s="1" t="s">
        <v>45</v>
      </c>
      <c r="C22" s="5">
        <v>44057.492581018516</v>
      </c>
      <c r="D22" s="1" t="s">
        <v>5</v>
      </c>
      <c r="E22" s="8" t="s">
        <v>327</v>
      </c>
      <c r="F22" s="8">
        <f t="shared" si="0"/>
        <v>4</v>
      </c>
      <c r="G22" s="8" t="s">
        <v>327</v>
      </c>
    </row>
    <row r="23" spans="1:7" ht="90" x14ac:dyDescent="0.2">
      <c r="A23" s="1" t="s">
        <v>46</v>
      </c>
      <c r="B23" s="1" t="s">
        <v>47</v>
      </c>
      <c r="C23" s="5">
        <v>44056.565057870372</v>
      </c>
      <c r="D23" s="1" t="s">
        <v>5</v>
      </c>
      <c r="E23" s="8" t="s">
        <v>327</v>
      </c>
      <c r="F23" s="8">
        <f t="shared" si="0"/>
        <v>4</v>
      </c>
      <c r="G23" s="8" t="s">
        <v>327</v>
      </c>
    </row>
    <row r="24" spans="1:7" ht="30" x14ac:dyDescent="0.2">
      <c r="A24" s="1" t="s">
        <v>48</v>
      </c>
      <c r="B24" s="1" t="s">
        <v>49</v>
      </c>
      <c r="C24" s="5">
        <v>44054.722939814812</v>
      </c>
      <c r="D24" s="1" t="s">
        <v>5</v>
      </c>
      <c r="E24" s="8" t="s">
        <v>327</v>
      </c>
      <c r="F24" s="8">
        <f t="shared" si="0"/>
        <v>4</v>
      </c>
      <c r="G24" s="8" t="s">
        <v>327</v>
      </c>
    </row>
    <row r="25" spans="1:7" ht="75" x14ac:dyDescent="0.2">
      <c r="A25" s="1" t="s">
        <v>50</v>
      </c>
      <c r="B25" s="1" t="s">
        <v>45</v>
      </c>
      <c r="C25" s="5">
        <v>44049.725185185183</v>
      </c>
      <c r="D25" s="1" t="s">
        <v>5</v>
      </c>
      <c r="E25" s="8" t="s">
        <v>327</v>
      </c>
      <c r="F25" s="8">
        <f t="shared" si="0"/>
        <v>4</v>
      </c>
      <c r="G25" s="8" t="s">
        <v>327</v>
      </c>
    </row>
    <row r="26" spans="1:7" ht="30" x14ac:dyDescent="0.2">
      <c r="A26" s="1" t="s">
        <v>51</v>
      </c>
      <c r="B26" s="1" t="s">
        <v>52</v>
      </c>
      <c r="C26" s="5">
        <v>44049.503506944442</v>
      </c>
      <c r="D26" s="1" t="s">
        <v>5</v>
      </c>
      <c r="E26" s="8" t="s">
        <v>342</v>
      </c>
      <c r="F26" s="8">
        <f t="shared" si="0"/>
        <v>4</v>
      </c>
      <c r="G26" s="8" t="s">
        <v>328</v>
      </c>
    </row>
    <row r="27" spans="1:7" ht="45" x14ac:dyDescent="0.2">
      <c r="A27" s="1" t="s">
        <v>53</v>
      </c>
      <c r="B27" s="1" t="s">
        <v>54</v>
      </c>
      <c r="C27" s="5">
        <v>44049.498784722222</v>
      </c>
      <c r="D27" s="1" t="s">
        <v>5</v>
      </c>
      <c r="E27" s="8" t="s">
        <v>342</v>
      </c>
      <c r="F27" s="8">
        <f t="shared" si="0"/>
        <v>4</v>
      </c>
      <c r="G27" s="8" t="s">
        <v>328</v>
      </c>
    </row>
    <row r="28" spans="1:7" ht="30" x14ac:dyDescent="0.2">
      <c r="A28" s="1" t="s">
        <v>55</v>
      </c>
      <c r="B28" s="1" t="s">
        <v>56</v>
      </c>
      <c r="C28" s="5">
        <v>44049.495416666665</v>
      </c>
      <c r="D28" s="1" t="s">
        <v>5</v>
      </c>
      <c r="E28" s="8" t="s">
        <v>342</v>
      </c>
      <c r="F28" s="8">
        <f t="shared" si="0"/>
        <v>4</v>
      </c>
      <c r="G28" s="8" t="s">
        <v>328</v>
      </c>
    </row>
    <row r="29" spans="1:7" ht="165" x14ac:dyDescent="0.2">
      <c r="A29" s="1" t="s">
        <v>57</v>
      </c>
      <c r="B29" s="1" t="s">
        <v>58</v>
      </c>
      <c r="C29" s="5">
        <v>44048.609884259262</v>
      </c>
      <c r="D29" s="1" t="s">
        <v>5</v>
      </c>
      <c r="E29" s="8" t="s">
        <v>327</v>
      </c>
      <c r="F29" s="8">
        <f t="shared" si="0"/>
        <v>4</v>
      </c>
      <c r="G29" s="8" t="s">
        <v>328</v>
      </c>
    </row>
    <row r="30" spans="1:7" ht="75" x14ac:dyDescent="0.2">
      <c r="A30" s="1" t="s">
        <v>59</v>
      </c>
      <c r="B30" s="1" t="s">
        <v>60</v>
      </c>
      <c r="C30" s="5">
        <v>44046.837280092594</v>
      </c>
      <c r="D30" s="1" t="s">
        <v>5</v>
      </c>
      <c r="E30" s="8" t="s">
        <v>327</v>
      </c>
      <c r="F30" s="8">
        <f t="shared" si="0"/>
        <v>4</v>
      </c>
      <c r="G30" s="8" t="s">
        <v>327</v>
      </c>
    </row>
    <row r="31" spans="1:7" ht="90" x14ac:dyDescent="0.2">
      <c r="A31" s="1" t="s">
        <v>61</v>
      </c>
      <c r="B31" s="1" t="s">
        <v>62</v>
      </c>
      <c r="C31" s="5">
        <v>44043.75818287037</v>
      </c>
      <c r="D31" s="1" t="s">
        <v>5</v>
      </c>
      <c r="E31" s="8" t="s">
        <v>327</v>
      </c>
      <c r="F31" s="8">
        <f t="shared" si="0"/>
        <v>4</v>
      </c>
      <c r="G31" s="8" t="s">
        <v>327</v>
      </c>
    </row>
    <row r="32" spans="1:7" ht="60" x14ac:dyDescent="0.2">
      <c r="A32" s="1" t="s">
        <v>63</v>
      </c>
      <c r="B32" s="1" t="s">
        <v>64</v>
      </c>
      <c r="C32" s="5">
        <v>44043.713449074072</v>
      </c>
      <c r="D32" s="1" t="s">
        <v>12</v>
      </c>
      <c r="E32" s="8" t="s">
        <v>327</v>
      </c>
      <c r="F32" s="8">
        <f t="shared" si="0"/>
        <v>4</v>
      </c>
      <c r="G32" s="8" t="s">
        <v>327</v>
      </c>
    </row>
    <row r="33" spans="1:7" ht="75" x14ac:dyDescent="0.2">
      <c r="A33" s="1" t="s">
        <v>65</v>
      </c>
      <c r="B33" s="1" t="s">
        <v>66</v>
      </c>
      <c r="C33" s="5">
        <v>44043.661365740743</v>
      </c>
      <c r="D33" s="1" t="s">
        <v>5</v>
      </c>
      <c r="E33" s="8" t="s">
        <v>327</v>
      </c>
      <c r="F33" s="8">
        <f t="shared" si="0"/>
        <v>4</v>
      </c>
      <c r="G33" s="8" t="s">
        <v>327</v>
      </c>
    </row>
    <row r="34" spans="1:7" ht="75" x14ac:dyDescent="0.2">
      <c r="A34" s="1" t="s">
        <v>67</v>
      </c>
      <c r="B34" s="1" t="s">
        <v>68</v>
      </c>
      <c r="C34" s="5">
        <v>44043.464189814818</v>
      </c>
      <c r="D34" s="1" t="s">
        <v>5</v>
      </c>
      <c r="E34" s="8" t="s">
        <v>327</v>
      </c>
      <c r="F34" s="8">
        <f t="shared" si="0"/>
        <v>4</v>
      </c>
      <c r="G34" s="8" t="s">
        <v>327</v>
      </c>
    </row>
    <row r="35" spans="1:7" ht="30" x14ac:dyDescent="0.2">
      <c r="A35" s="1" t="s">
        <v>69</v>
      </c>
      <c r="B35" s="1" t="s">
        <v>70</v>
      </c>
      <c r="C35" s="5">
        <v>44042.596006944441</v>
      </c>
      <c r="D35" s="1" t="s">
        <v>5</v>
      </c>
      <c r="E35" s="8" t="s">
        <v>342</v>
      </c>
      <c r="F35" s="8">
        <f t="shared" si="0"/>
        <v>4</v>
      </c>
      <c r="G35" s="8" t="s">
        <v>328</v>
      </c>
    </row>
    <row r="36" spans="1:7" ht="45" x14ac:dyDescent="0.2">
      <c r="A36" s="1" t="s">
        <v>71</v>
      </c>
      <c r="B36" s="1" t="s">
        <v>72</v>
      </c>
      <c r="C36" s="5">
        <v>44042.459178240744</v>
      </c>
      <c r="D36" s="1" t="s">
        <v>5</v>
      </c>
      <c r="E36" s="8" t="s">
        <v>327</v>
      </c>
      <c r="F36" s="8">
        <f t="shared" si="0"/>
        <v>4</v>
      </c>
      <c r="G36" s="8" t="s">
        <v>327</v>
      </c>
    </row>
    <row r="37" spans="1:7" ht="75" x14ac:dyDescent="0.2">
      <c r="A37" s="1" t="s">
        <v>73</v>
      </c>
      <c r="B37" s="1" t="s">
        <v>74</v>
      </c>
      <c r="C37" s="5">
        <v>44041.843761574077</v>
      </c>
      <c r="D37" s="1" t="s">
        <v>5</v>
      </c>
      <c r="E37" s="8" t="s">
        <v>327</v>
      </c>
      <c r="F37" s="8">
        <f t="shared" si="0"/>
        <v>4</v>
      </c>
      <c r="G37" s="8" t="s">
        <v>327</v>
      </c>
    </row>
    <row r="38" spans="1:7" ht="75" x14ac:dyDescent="0.2">
      <c r="A38" s="1" t="s">
        <v>75</v>
      </c>
      <c r="B38" s="1" t="s">
        <v>76</v>
      </c>
      <c r="C38" s="5">
        <v>44040.012245370373</v>
      </c>
      <c r="D38" s="1" t="s">
        <v>5</v>
      </c>
      <c r="E38" s="8" t="s">
        <v>327</v>
      </c>
      <c r="F38" s="8">
        <f t="shared" si="0"/>
        <v>4</v>
      </c>
      <c r="G38" s="8" t="s">
        <v>327</v>
      </c>
    </row>
    <row r="39" spans="1:7" ht="225" x14ac:dyDescent="0.2">
      <c r="A39" s="1" t="s">
        <v>77</v>
      </c>
      <c r="B39" s="1" t="s">
        <v>78</v>
      </c>
      <c r="C39" s="5">
        <v>44035.675937499997</v>
      </c>
      <c r="D39" s="1" t="s">
        <v>12</v>
      </c>
      <c r="E39" s="8" t="s">
        <v>327</v>
      </c>
      <c r="F39" s="8">
        <f t="shared" si="0"/>
        <v>4</v>
      </c>
      <c r="G39" s="8" t="s">
        <v>327</v>
      </c>
    </row>
    <row r="40" spans="1:7" ht="75" x14ac:dyDescent="0.2">
      <c r="A40" s="1" t="s">
        <v>79</v>
      </c>
      <c r="B40" s="1" t="s">
        <v>80</v>
      </c>
      <c r="C40" s="5">
        <v>44034.682384259257</v>
      </c>
      <c r="D40" s="1" t="s">
        <v>5</v>
      </c>
      <c r="E40" s="8" t="s">
        <v>327</v>
      </c>
      <c r="F40" s="8">
        <f t="shared" si="0"/>
        <v>4</v>
      </c>
      <c r="G40" s="8" t="s">
        <v>327</v>
      </c>
    </row>
    <row r="41" spans="1:7" ht="30" x14ac:dyDescent="0.2">
      <c r="A41" s="1" t="s">
        <v>81</v>
      </c>
      <c r="B41" s="1" t="s">
        <v>82</v>
      </c>
      <c r="C41" s="5">
        <v>44033.637152777781</v>
      </c>
      <c r="D41" s="1" t="s">
        <v>5</v>
      </c>
      <c r="E41" s="8" t="s">
        <v>327</v>
      </c>
      <c r="F41" s="8">
        <f t="shared" si="0"/>
        <v>4</v>
      </c>
      <c r="G41" s="8" t="s">
        <v>327</v>
      </c>
    </row>
    <row r="42" spans="1:7" ht="409" x14ac:dyDescent="0.2">
      <c r="A42" s="1" t="s">
        <v>83</v>
      </c>
      <c r="B42" s="1" t="s">
        <v>84</v>
      </c>
      <c r="C42" s="5">
        <v>44029.758958333332</v>
      </c>
      <c r="D42" s="1" t="s">
        <v>5</v>
      </c>
      <c r="E42" s="8" t="s">
        <v>327</v>
      </c>
      <c r="F42" s="8">
        <f t="shared" si="0"/>
        <v>4</v>
      </c>
      <c r="G42" s="8" t="s">
        <v>327</v>
      </c>
    </row>
    <row r="43" spans="1:7" ht="135" x14ac:dyDescent="0.2">
      <c r="A43" s="1" t="s">
        <v>85</v>
      </c>
      <c r="B43" s="1" t="s">
        <v>86</v>
      </c>
      <c r="C43" s="5">
        <v>44028.694143518522</v>
      </c>
      <c r="D43" s="1" t="s">
        <v>5</v>
      </c>
      <c r="E43" s="8" t="s">
        <v>327</v>
      </c>
      <c r="F43" s="8">
        <f t="shared" si="0"/>
        <v>4</v>
      </c>
      <c r="G43" s="8" t="s">
        <v>327</v>
      </c>
    </row>
    <row r="44" spans="1:7" ht="135" x14ac:dyDescent="0.2">
      <c r="A44" s="1" t="s">
        <v>87</v>
      </c>
      <c r="B44" s="1" t="s">
        <v>88</v>
      </c>
      <c r="C44" s="5">
        <v>44027.540590277778</v>
      </c>
      <c r="D44" s="1" t="s">
        <v>5</v>
      </c>
      <c r="E44" s="8" t="s">
        <v>327</v>
      </c>
      <c r="F44" s="8">
        <f t="shared" si="0"/>
        <v>4</v>
      </c>
      <c r="G44" s="8" t="s">
        <v>327</v>
      </c>
    </row>
    <row r="45" spans="1:7" ht="30" x14ac:dyDescent="0.2">
      <c r="A45" s="1" t="s">
        <v>89</v>
      </c>
      <c r="B45" s="1" t="s">
        <v>49</v>
      </c>
      <c r="C45" s="5">
        <v>44021.648078703707</v>
      </c>
      <c r="D45" s="1" t="s">
        <v>5</v>
      </c>
      <c r="E45" s="8" t="s">
        <v>327</v>
      </c>
      <c r="F45" s="8">
        <f t="shared" si="0"/>
        <v>4</v>
      </c>
      <c r="G45" s="8" t="s">
        <v>327</v>
      </c>
    </row>
    <row r="46" spans="1:7" ht="90" x14ac:dyDescent="0.2">
      <c r="A46" s="1" t="s">
        <v>90</v>
      </c>
      <c r="B46" s="1" t="s">
        <v>91</v>
      </c>
      <c r="C46" s="5">
        <v>44020.745636574073</v>
      </c>
      <c r="D46" s="1" t="s">
        <v>5</v>
      </c>
      <c r="E46" s="8" t="s">
        <v>327</v>
      </c>
      <c r="F46" s="8">
        <f t="shared" si="0"/>
        <v>4</v>
      </c>
      <c r="G46" s="8" t="s">
        <v>327</v>
      </c>
    </row>
    <row r="47" spans="1:7" ht="30" x14ac:dyDescent="0.2">
      <c r="A47" s="1" t="s">
        <v>92</v>
      </c>
      <c r="B47" s="1" t="s">
        <v>93</v>
      </c>
      <c r="C47" s="5">
        <v>44017.520208333335</v>
      </c>
      <c r="D47" s="1" t="s">
        <v>5</v>
      </c>
      <c r="E47" s="8" t="s">
        <v>327</v>
      </c>
      <c r="F47" s="8">
        <f t="shared" si="0"/>
        <v>4</v>
      </c>
      <c r="G47" s="8" t="s">
        <v>327</v>
      </c>
    </row>
    <row r="48" spans="1:7" ht="75" x14ac:dyDescent="0.2">
      <c r="A48" s="1" t="s">
        <v>94</v>
      </c>
      <c r="B48" s="1" t="s">
        <v>95</v>
      </c>
      <c r="C48" s="5">
        <v>44008.694398148145</v>
      </c>
      <c r="D48" s="1" t="s">
        <v>5</v>
      </c>
      <c r="E48" s="8" t="s">
        <v>327</v>
      </c>
      <c r="F48" s="8">
        <f t="shared" si="0"/>
        <v>3</v>
      </c>
      <c r="G48" s="8" t="s">
        <v>327</v>
      </c>
    </row>
    <row r="49" spans="1:7" ht="75" x14ac:dyDescent="0.2">
      <c r="A49" s="1" t="s">
        <v>96</v>
      </c>
      <c r="B49" s="1" t="s">
        <v>97</v>
      </c>
      <c r="C49" s="5">
        <v>44008.452222222222</v>
      </c>
      <c r="D49" s="1" t="s">
        <v>5</v>
      </c>
      <c r="E49" s="8" t="s">
        <v>327</v>
      </c>
      <c r="F49" s="8">
        <f t="shared" si="0"/>
        <v>3</v>
      </c>
      <c r="G49" s="8" t="s">
        <v>327</v>
      </c>
    </row>
    <row r="50" spans="1:7" ht="30" x14ac:dyDescent="0.2">
      <c r="A50" s="1" t="s">
        <v>98</v>
      </c>
      <c r="B50" s="1" t="s">
        <v>99</v>
      </c>
      <c r="C50" s="5">
        <v>44006.729247685187</v>
      </c>
      <c r="D50" s="1" t="s">
        <v>5</v>
      </c>
      <c r="E50" s="8" t="s">
        <v>327</v>
      </c>
      <c r="F50" s="8">
        <f t="shared" si="0"/>
        <v>3</v>
      </c>
      <c r="G50" s="8" t="s">
        <v>328</v>
      </c>
    </row>
    <row r="51" spans="1:7" ht="30" x14ac:dyDescent="0.2">
      <c r="A51" s="1" t="s">
        <v>100</v>
      </c>
      <c r="B51" s="1" t="s">
        <v>101</v>
      </c>
      <c r="C51" s="5">
        <v>44006.728171296294</v>
      </c>
      <c r="D51" s="1" t="s">
        <v>5</v>
      </c>
      <c r="E51" s="8" t="s">
        <v>327</v>
      </c>
      <c r="F51" s="8">
        <f t="shared" si="0"/>
        <v>3</v>
      </c>
      <c r="G51" s="8" t="s">
        <v>328</v>
      </c>
    </row>
    <row r="52" spans="1:7" ht="75" x14ac:dyDescent="0.2">
      <c r="A52" s="1" t="s">
        <v>102</v>
      </c>
      <c r="B52" s="1" t="s">
        <v>103</v>
      </c>
      <c r="C52" s="5">
        <v>44006.405833333331</v>
      </c>
      <c r="D52" s="1" t="s">
        <v>5</v>
      </c>
      <c r="E52" s="8" t="s">
        <v>327</v>
      </c>
      <c r="F52" s="8">
        <f t="shared" si="0"/>
        <v>3</v>
      </c>
      <c r="G52" s="8" t="s">
        <v>327</v>
      </c>
    </row>
    <row r="53" spans="1:7" ht="30" x14ac:dyDescent="0.2">
      <c r="A53" s="1" t="s">
        <v>104</v>
      </c>
      <c r="B53" s="1" t="s">
        <v>49</v>
      </c>
      <c r="C53" s="5">
        <v>44006.286585648151</v>
      </c>
      <c r="D53" s="1" t="s">
        <v>5</v>
      </c>
      <c r="E53" s="8" t="s">
        <v>327</v>
      </c>
      <c r="F53" s="8">
        <f t="shared" si="0"/>
        <v>3</v>
      </c>
      <c r="G53" s="8" t="s">
        <v>327</v>
      </c>
    </row>
    <row r="54" spans="1:7" ht="90" x14ac:dyDescent="0.2">
      <c r="A54" s="1" t="s">
        <v>105</v>
      </c>
      <c r="B54" s="1" t="s">
        <v>106</v>
      </c>
      <c r="C54" s="5">
        <v>44005.452615740738</v>
      </c>
      <c r="D54" s="1" t="s">
        <v>5</v>
      </c>
      <c r="E54" s="8" t="s">
        <v>327</v>
      </c>
      <c r="F54" s="8">
        <f t="shared" si="0"/>
        <v>3</v>
      </c>
      <c r="G54" s="8" t="s">
        <v>327</v>
      </c>
    </row>
    <row r="55" spans="1:7" ht="165" x14ac:dyDescent="0.2">
      <c r="A55" s="1" t="s">
        <v>107</v>
      </c>
      <c r="B55" s="1" t="s">
        <v>108</v>
      </c>
      <c r="C55" s="5">
        <v>44004.660324074073</v>
      </c>
      <c r="D55" s="1" t="s">
        <v>5</v>
      </c>
      <c r="E55" s="8" t="s">
        <v>327</v>
      </c>
      <c r="F55" s="8">
        <f t="shared" si="0"/>
        <v>3</v>
      </c>
      <c r="G55" s="8" t="s">
        <v>327</v>
      </c>
    </row>
    <row r="56" spans="1:7" ht="60" x14ac:dyDescent="0.2">
      <c r="A56" s="1" t="s">
        <v>109</v>
      </c>
      <c r="B56" s="1" t="s">
        <v>110</v>
      </c>
      <c r="C56" s="5">
        <v>44000.709687499999</v>
      </c>
      <c r="D56" s="1" t="s">
        <v>5</v>
      </c>
      <c r="E56" s="8" t="s">
        <v>327</v>
      </c>
      <c r="F56" s="8">
        <f t="shared" si="0"/>
        <v>3</v>
      </c>
      <c r="G56" s="8" t="s">
        <v>327</v>
      </c>
    </row>
    <row r="57" spans="1:7" ht="75" x14ac:dyDescent="0.2">
      <c r="A57" s="1" t="s">
        <v>111</v>
      </c>
      <c r="B57" s="1" t="s">
        <v>112</v>
      </c>
      <c r="C57" s="5">
        <v>44000.451412037037</v>
      </c>
      <c r="D57" s="1" t="s">
        <v>5</v>
      </c>
      <c r="E57" s="8" t="s">
        <v>327</v>
      </c>
      <c r="F57" s="8">
        <f t="shared" si="0"/>
        <v>3</v>
      </c>
      <c r="G57" s="8" t="s">
        <v>327</v>
      </c>
    </row>
    <row r="58" spans="1:7" ht="195" x14ac:dyDescent="0.2">
      <c r="A58" s="1" t="s">
        <v>113</v>
      </c>
      <c r="B58" s="1" t="s">
        <v>114</v>
      </c>
      <c r="C58" s="5">
        <v>43998.683958333335</v>
      </c>
      <c r="D58" s="1" t="s">
        <v>5</v>
      </c>
      <c r="E58" s="8" t="s">
        <v>327</v>
      </c>
      <c r="F58" s="8">
        <f t="shared" si="0"/>
        <v>3</v>
      </c>
      <c r="G58" s="8" t="s">
        <v>327</v>
      </c>
    </row>
    <row r="59" spans="1:7" ht="150" x14ac:dyDescent="0.2">
      <c r="A59" s="1" t="s">
        <v>115</v>
      </c>
      <c r="B59" s="1" t="s">
        <v>116</v>
      </c>
      <c r="C59" s="5">
        <v>43998.680833333332</v>
      </c>
      <c r="D59" s="1" t="s">
        <v>5</v>
      </c>
      <c r="E59" s="8" t="s">
        <v>327</v>
      </c>
      <c r="F59" s="8">
        <f t="shared" si="0"/>
        <v>3</v>
      </c>
      <c r="G59" s="8" t="s">
        <v>327</v>
      </c>
    </row>
    <row r="60" spans="1:7" ht="30" x14ac:dyDescent="0.2">
      <c r="A60" s="1" t="s">
        <v>117</v>
      </c>
      <c r="B60" s="1" t="s">
        <v>118</v>
      </c>
      <c r="C60" s="5">
        <v>43997.525902777779</v>
      </c>
      <c r="D60" s="1" t="s">
        <v>5</v>
      </c>
      <c r="E60" s="8" t="s">
        <v>327</v>
      </c>
      <c r="F60" s="8">
        <f t="shared" si="0"/>
        <v>3</v>
      </c>
      <c r="G60" s="8" t="s">
        <v>327</v>
      </c>
    </row>
    <row r="61" spans="1:7" ht="409" x14ac:dyDescent="0.2">
      <c r="A61" s="1" t="s">
        <v>119</v>
      </c>
      <c r="B61" s="1" t="s">
        <v>120</v>
      </c>
      <c r="C61" s="5">
        <v>43993.80127314815</v>
      </c>
      <c r="D61" s="1" t="s">
        <v>5</v>
      </c>
      <c r="E61" s="8" t="s">
        <v>327</v>
      </c>
      <c r="F61" s="8">
        <f t="shared" si="0"/>
        <v>3</v>
      </c>
      <c r="G61" s="8" t="s">
        <v>327</v>
      </c>
    </row>
    <row r="62" spans="1:7" ht="75" x14ac:dyDescent="0.2">
      <c r="A62" s="1" t="s">
        <v>121</v>
      </c>
      <c r="B62" s="1" t="s">
        <v>122</v>
      </c>
      <c r="C62" s="5">
        <v>43991.924027777779</v>
      </c>
      <c r="D62" s="1" t="s">
        <v>5</v>
      </c>
      <c r="E62" s="8" t="s">
        <v>327</v>
      </c>
      <c r="F62" s="8">
        <f t="shared" si="0"/>
        <v>3</v>
      </c>
      <c r="G62" s="8" t="s">
        <v>327</v>
      </c>
    </row>
    <row r="63" spans="1:7" ht="75" x14ac:dyDescent="0.2">
      <c r="A63" s="1" t="s">
        <v>123</v>
      </c>
      <c r="B63" s="1" t="s">
        <v>124</v>
      </c>
      <c r="C63" s="5">
        <v>43991.841828703706</v>
      </c>
      <c r="D63" s="1" t="s">
        <v>5</v>
      </c>
      <c r="E63" s="8" t="s">
        <v>327</v>
      </c>
      <c r="F63" s="8">
        <f t="shared" si="0"/>
        <v>3</v>
      </c>
      <c r="G63" s="8" t="s">
        <v>327</v>
      </c>
    </row>
    <row r="64" spans="1:7" ht="30" x14ac:dyDescent="0.2">
      <c r="A64" s="1" t="s">
        <v>125</v>
      </c>
      <c r="B64" s="1" t="s">
        <v>126</v>
      </c>
      <c r="C64" s="5">
        <v>43990.742268518516</v>
      </c>
      <c r="D64" s="1" t="s">
        <v>5</v>
      </c>
      <c r="E64" s="8" t="s">
        <v>327</v>
      </c>
      <c r="F64" s="8">
        <f t="shared" si="0"/>
        <v>3</v>
      </c>
      <c r="G64" s="8" t="s">
        <v>327</v>
      </c>
    </row>
    <row r="65" spans="1:7" ht="75" x14ac:dyDescent="0.2">
      <c r="A65" s="1" t="s">
        <v>127</v>
      </c>
      <c r="B65" s="1" t="s">
        <v>128</v>
      </c>
      <c r="C65" s="5">
        <v>43987.596226851849</v>
      </c>
      <c r="D65" s="1" t="s">
        <v>5</v>
      </c>
      <c r="E65" s="8" t="s">
        <v>327</v>
      </c>
      <c r="F65" s="8">
        <f t="shared" si="0"/>
        <v>3</v>
      </c>
      <c r="G65" s="8" t="s">
        <v>327</v>
      </c>
    </row>
    <row r="66" spans="1:7" ht="90" x14ac:dyDescent="0.2">
      <c r="A66" s="1" t="s">
        <v>129</v>
      </c>
      <c r="B66" s="1" t="s">
        <v>130</v>
      </c>
      <c r="C66" s="5">
        <v>43987.495115740741</v>
      </c>
      <c r="D66" s="1" t="s">
        <v>5</v>
      </c>
      <c r="E66" s="8" t="s">
        <v>327</v>
      </c>
      <c r="F66" s="8">
        <f t="shared" si="0"/>
        <v>3</v>
      </c>
      <c r="G66" s="8" t="s">
        <v>327</v>
      </c>
    </row>
    <row r="67" spans="1:7" ht="90" x14ac:dyDescent="0.2">
      <c r="A67" s="1" t="s">
        <v>131</v>
      </c>
      <c r="B67" s="1" t="s">
        <v>132</v>
      </c>
      <c r="C67" s="5">
        <v>43984.68949074074</v>
      </c>
      <c r="D67" s="1" t="s">
        <v>5</v>
      </c>
      <c r="E67" s="8" t="s">
        <v>327</v>
      </c>
      <c r="F67" s="8">
        <f t="shared" ref="F67:F130" si="1">CHOOSE(MONTH(C67),2,2,2,3,3,3,4,4,4,1,1,1)</f>
        <v>3</v>
      </c>
      <c r="G67" s="8" t="s">
        <v>327</v>
      </c>
    </row>
    <row r="68" spans="1:7" ht="45" x14ac:dyDescent="0.2">
      <c r="A68" s="1" t="s">
        <v>133</v>
      </c>
      <c r="B68" s="1" t="s">
        <v>134</v>
      </c>
      <c r="C68" s="5">
        <v>43984.534432870372</v>
      </c>
      <c r="D68" s="1" t="s">
        <v>5</v>
      </c>
      <c r="E68" s="8" t="s">
        <v>327</v>
      </c>
      <c r="F68" s="8">
        <f t="shared" si="1"/>
        <v>3</v>
      </c>
      <c r="G68" s="8" t="s">
        <v>327</v>
      </c>
    </row>
    <row r="69" spans="1:7" ht="60" x14ac:dyDescent="0.2">
      <c r="A69" s="1" t="s">
        <v>135</v>
      </c>
      <c r="B69" s="1" t="s">
        <v>136</v>
      </c>
      <c r="C69" s="5">
        <v>43971.807650462964</v>
      </c>
      <c r="D69" s="1" t="s">
        <v>5</v>
      </c>
      <c r="E69" s="8" t="s">
        <v>327</v>
      </c>
      <c r="F69" s="8">
        <f t="shared" si="1"/>
        <v>3</v>
      </c>
      <c r="G69" s="8" t="s">
        <v>327</v>
      </c>
    </row>
    <row r="70" spans="1:7" ht="60" x14ac:dyDescent="0.2">
      <c r="A70" s="1" t="s">
        <v>137</v>
      </c>
      <c r="B70" s="1" t="s">
        <v>138</v>
      </c>
      <c r="C70" s="5">
        <v>43971.786805555559</v>
      </c>
      <c r="D70" s="1" t="s">
        <v>5</v>
      </c>
      <c r="E70" s="8" t="s">
        <v>327</v>
      </c>
      <c r="F70" s="8">
        <f t="shared" si="1"/>
        <v>3</v>
      </c>
      <c r="G70" s="8" t="s">
        <v>327</v>
      </c>
    </row>
    <row r="71" spans="1:7" ht="105" x14ac:dyDescent="0.2">
      <c r="A71" s="1" t="s">
        <v>139</v>
      </c>
      <c r="B71" s="1" t="s">
        <v>140</v>
      </c>
      <c r="C71" s="5">
        <v>43970.390567129631</v>
      </c>
      <c r="D71" s="1" t="s">
        <v>5</v>
      </c>
      <c r="E71" s="8" t="s">
        <v>327</v>
      </c>
      <c r="F71" s="8">
        <f t="shared" si="1"/>
        <v>3</v>
      </c>
      <c r="G71" s="8" t="s">
        <v>327</v>
      </c>
    </row>
    <row r="72" spans="1:7" ht="30" x14ac:dyDescent="0.2">
      <c r="A72" s="1" t="s">
        <v>141</v>
      </c>
      <c r="B72" s="1" t="s">
        <v>142</v>
      </c>
      <c r="C72" s="5">
        <v>43969.731145833335</v>
      </c>
      <c r="D72" s="1" t="s">
        <v>5</v>
      </c>
      <c r="E72" s="8" t="s">
        <v>327</v>
      </c>
      <c r="F72" s="8">
        <f t="shared" si="1"/>
        <v>3</v>
      </c>
      <c r="G72" s="8" t="s">
        <v>327</v>
      </c>
    </row>
    <row r="73" spans="1:7" ht="60" x14ac:dyDescent="0.2">
      <c r="A73" s="1" t="s">
        <v>143</v>
      </c>
      <c r="B73" s="1" t="s">
        <v>144</v>
      </c>
      <c r="C73" s="5">
        <v>43966.838379629633</v>
      </c>
      <c r="D73" s="1" t="s">
        <v>5</v>
      </c>
      <c r="E73" s="8" t="s">
        <v>327</v>
      </c>
      <c r="F73" s="8">
        <f t="shared" si="1"/>
        <v>3</v>
      </c>
      <c r="G73" s="8" t="s">
        <v>327</v>
      </c>
    </row>
    <row r="74" spans="1:7" ht="75" x14ac:dyDescent="0.2">
      <c r="A74" s="1" t="s">
        <v>145</v>
      </c>
      <c r="B74" s="1" t="s">
        <v>146</v>
      </c>
      <c r="C74" s="5">
        <v>43966.836377314816</v>
      </c>
      <c r="D74" s="1" t="s">
        <v>5</v>
      </c>
      <c r="E74" s="8" t="s">
        <v>327</v>
      </c>
      <c r="F74" s="8">
        <f t="shared" si="1"/>
        <v>3</v>
      </c>
      <c r="G74" s="8" t="s">
        <v>327</v>
      </c>
    </row>
    <row r="75" spans="1:7" ht="60" x14ac:dyDescent="0.2">
      <c r="A75" s="1" t="s">
        <v>147</v>
      </c>
      <c r="B75" s="1" t="s">
        <v>148</v>
      </c>
      <c r="C75" s="5">
        <v>43966.540625000001</v>
      </c>
      <c r="D75" s="1" t="s">
        <v>5</v>
      </c>
      <c r="E75" s="8" t="s">
        <v>342</v>
      </c>
      <c r="F75" s="8">
        <f t="shared" si="1"/>
        <v>3</v>
      </c>
      <c r="G75" s="8" t="s">
        <v>327</v>
      </c>
    </row>
    <row r="76" spans="1:7" ht="60" x14ac:dyDescent="0.2">
      <c r="A76" s="1" t="s">
        <v>149</v>
      </c>
      <c r="B76" s="1" t="s">
        <v>150</v>
      </c>
      <c r="C76" s="5">
        <v>43965.697650462964</v>
      </c>
      <c r="D76" s="1" t="s">
        <v>5</v>
      </c>
      <c r="E76" s="8" t="s">
        <v>327</v>
      </c>
      <c r="F76" s="8">
        <f t="shared" si="1"/>
        <v>3</v>
      </c>
      <c r="G76" s="8" t="s">
        <v>327</v>
      </c>
    </row>
    <row r="77" spans="1:7" ht="75" x14ac:dyDescent="0.2">
      <c r="A77" s="1" t="s">
        <v>151</v>
      </c>
      <c r="B77" s="1" t="s">
        <v>152</v>
      </c>
      <c r="C77" s="5">
        <v>43964.516064814816</v>
      </c>
      <c r="D77" s="1" t="s">
        <v>5</v>
      </c>
      <c r="E77" s="8" t="s">
        <v>327</v>
      </c>
      <c r="F77" s="8">
        <f t="shared" si="1"/>
        <v>3</v>
      </c>
      <c r="G77" s="8" t="s">
        <v>327</v>
      </c>
    </row>
    <row r="78" spans="1:7" ht="30" x14ac:dyDescent="0.2">
      <c r="A78" s="1" t="s">
        <v>153</v>
      </c>
      <c r="B78" s="1" t="s">
        <v>154</v>
      </c>
      <c r="C78" s="5">
        <v>43963.598124999997</v>
      </c>
      <c r="D78" s="1" t="s">
        <v>5</v>
      </c>
      <c r="E78" s="8" t="s">
        <v>327</v>
      </c>
      <c r="F78" s="8">
        <f t="shared" si="1"/>
        <v>3</v>
      </c>
      <c r="G78" s="8" t="s">
        <v>327</v>
      </c>
    </row>
    <row r="79" spans="1:7" ht="90" x14ac:dyDescent="0.2">
      <c r="A79" s="1" t="s">
        <v>155</v>
      </c>
      <c r="B79" s="1" t="s">
        <v>156</v>
      </c>
      <c r="C79" s="5">
        <v>43962.878136574072</v>
      </c>
      <c r="D79" s="1" t="s">
        <v>5</v>
      </c>
      <c r="E79" s="8" t="s">
        <v>327</v>
      </c>
      <c r="F79" s="8">
        <f t="shared" si="1"/>
        <v>3</v>
      </c>
      <c r="G79" s="8" t="s">
        <v>327</v>
      </c>
    </row>
    <row r="80" spans="1:7" ht="105" x14ac:dyDescent="0.2">
      <c r="A80" s="1" t="s">
        <v>157</v>
      </c>
      <c r="B80" s="1" t="s">
        <v>158</v>
      </c>
      <c r="C80" s="5">
        <v>43962.580937500003</v>
      </c>
      <c r="D80" s="1" t="s">
        <v>5</v>
      </c>
      <c r="E80" s="8" t="s">
        <v>327</v>
      </c>
      <c r="F80" s="8">
        <f t="shared" si="1"/>
        <v>3</v>
      </c>
      <c r="G80" s="8" t="s">
        <v>328</v>
      </c>
    </row>
    <row r="81" spans="1:7" ht="90" x14ac:dyDescent="0.2">
      <c r="A81" s="1" t="s">
        <v>159</v>
      </c>
      <c r="B81" s="1" t="s">
        <v>160</v>
      </c>
      <c r="C81" s="5">
        <v>43951.548425925925</v>
      </c>
      <c r="D81" s="1" t="s">
        <v>5</v>
      </c>
      <c r="E81" s="8" t="s">
        <v>327</v>
      </c>
      <c r="F81" s="8">
        <f t="shared" si="1"/>
        <v>3</v>
      </c>
      <c r="G81" s="8" t="s">
        <v>327</v>
      </c>
    </row>
    <row r="82" spans="1:7" ht="30" x14ac:dyDescent="0.2">
      <c r="A82" s="1" t="s">
        <v>161</v>
      </c>
      <c r="B82" s="1" t="s">
        <v>162</v>
      </c>
      <c r="C82" s="5">
        <v>43945.783819444441</v>
      </c>
      <c r="D82" s="1" t="s">
        <v>5</v>
      </c>
      <c r="E82" s="8" t="s">
        <v>327</v>
      </c>
      <c r="F82" s="8">
        <f t="shared" si="1"/>
        <v>3</v>
      </c>
      <c r="G82" s="8" t="s">
        <v>327</v>
      </c>
    </row>
    <row r="83" spans="1:7" ht="75" x14ac:dyDescent="0.2">
      <c r="A83" s="1" t="s">
        <v>163</v>
      </c>
      <c r="B83" s="1" t="s">
        <v>164</v>
      </c>
      <c r="C83" s="5">
        <v>43944.426388888889</v>
      </c>
      <c r="D83" s="1" t="s">
        <v>5</v>
      </c>
      <c r="E83" s="8" t="s">
        <v>342</v>
      </c>
      <c r="F83" s="8">
        <f t="shared" si="1"/>
        <v>3</v>
      </c>
      <c r="G83" s="8" t="s">
        <v>327</v>
      </c>
    </row>
    <row r="84" spans="1:7" ht="60" x14ac:dyDescent="0.2">
      <c r="A84" s="1" t="s">
        <v>165</v>
      </c>
      <c r="B84" s="1" t="s">
        <v>166</v>
      </c>
      <c r="C84" s="5">
        <v>43943.847974537035</v>
      </c>
      <c r="D84" s="1" t="s">
        <v>5</v>
      </c>
      <c r="E84" s="8" t="s">
        <v>327</v>
      </c>
      <c r="F84" s="8">
        <f t="shared" si="1"/>
        <v>3</v>
      </c>
      <c r="G84" s="8" t="s">
        <v>327</v>
      </c>
    </row>
    <row r="85" spans="1:7" ht="45" x14ac:dyDescent="0.2">
      <c r="A85" s="1" t="s">
        <v>167</v>
      </c>
      <c r="B85" s="1" t="s">
        <v>168</v>
      </c>
      <c r="C85" s="5">
        <v>43943.494375000002</v>
      </c>
      <c r="D85" s="1" t="s">
        <v>5</v>
      </c>
      <c r="E85" s="8" t="s">
        <v>327</v>
      </c>
      <c r="F85" s="8">
        <f t="shared" si="1"/>
        <v>3</v>
      </c>
      <c r="G85" s="8" t="s">
        <v>327</v>
      </c>
    </row>
    <row r="86" spans="1:7" ht="30" x14ac:dyDescent="0.2">
      <c r="A86" s="1" t="s">
        <v>169</v>
      </c>
      <c r="B86" s="1" t="s">
        <v>170</v>
      </c>
      <c r="C86" s="5">
        <v>43941.694085648145</v>
      </c>
      <c r="D86" s="1" t="s">
        <v>5</v>
      </c>
      <c r="E86" s="8" t="s">
        <v>342</v>
      </c>
      <c r="F86" s="8">
        <f t="shared" si="1"/>
        <v>3</v>
      </c>
      <c r="G86" s="8" t="s">
        <v>327</v>
      </c>
    </row>
    <row r="87" spans="1:7" ht="75" x14ac:dyDescent="0.2">
      <c r="A87" s="1" t="s">
        <v>171</v>
      </c>
      <c r="B87" s="1" t="s">
        <v>172</v>
      </c>
      <c r="C87" s="5">
        <v>43937.818425925929</v>
      </c>
      <c r="D87" s="1" t="s">
        <v>5</v>
      </c>
      <c r="E87" s="8" t="s">
        <v>342</v>
      </c>
      <c r="F87" s="8">
        <f t="shared" si="1"/>
        <v>3</v>
      </c>
      <c r="G87" s="8" t="s">
        <v>327</v>
      </c>
    </row>
    <row r="88" spans="1:7" ht="90" x14ac:dyDescent="0.2">
      <c r="A88" s="1" t="s">
        <v>173</v>
      </c>
      <c r="B88" s="1" t="s">
        <v>174</v>
      </c>
      <c r="C88" s="5">
        <v>43936.652627314812</v>
      </c>
      <c r="D88" s="1" t="s">
        <v>5</v>
      </c>
      <c r="E88" s="8" t="s">
        <v>327</v>
      </c>
      <c r="F88" s="8">
        <f t="shared" si="1"/>
        <v>3</v>
      </c>
      <c r="G88" s="8" t="s">
        <v>327</v>
      </c>
    </row>
    <row r="89" spans="1:7" ht="45" x14ac:dyDescent="0.2">
      <c r="A89" s="1" t="s">
        <v>175</v>
      </c>
      <c r="B89" s="1" t="s">
        <v>176</v>
      </c>
      <c r="C89" s="5">
        <v>43935.699340277781</v>
      </c>
      <c r="D89" s="1" t="s">
        <v>5</v>
      </c>
      <c r="E89" s="8" t="s">
        <v>342</v>
      </c>
      <c r="F89" s="8">
        <f t="shared" si="1"/>
        <v>3</v>
      </c>
      <c r="G89" s="8" t="s">
        <v>328</v>
      </c>
    </row>
    <row r="90" spans="1:7" ht="30" x14ac:dyDescent="0.2">
      <c r="A90" s="1" t="s">
        <v>177</v>
      </c>
      <c r="B90" s="1" t="s">
        <v>178</v>
      </c>
      <c r="C90" s="5">
        <v>43934.371631944443</v>
      </c>
      <c r="D90" s="1" t="s">
        <v>5</v>
      </c>
      <c r="E90" s="8" t="s">
        <v>343</v>
      </c>
      <c r="F90" s="8">
        <v>4</v>
      </c>
      <c r="G90" s="8" t="s">
        <v>328</v>
      </c>
    </row>
    <row r="91" spans="1:7" ht="45" x14ac:dyDescent="0.2">
      <c r="A91" s="1" t="s">
        <v>179</v>
      </c>
      <c r="B91" s="1" t="s">
        <v>180</v>
      </c>
      <c r="C91" s="5">
        <v>43934.369618055556</v>
      </c>
      <c r="D91" s="1" t="s">
        <v>5</v>
      </c>
      <c r="E91" s="8" t="s">
        <v>343</v>
      </c>
      <c r="F91" s="8">
        <v>4</v>
      </c>
      <c r="G91" s="8" t="s">
        <v>328</v>
      </c>
    </row>
    <row r="92" spans="1:7" ht="30" x14ac:dyDescent="0.2">
      <c r="A92" s="1" t="s">
        <v>181</v>
      </c>
      <c r="B92" s="1" t="s">
        <v>182</v>
      </c>
      <c r="C92" s="5">
        <v>43934.366562499999</v>
      </c>
      <c r="D92" s="1" t="s">
        <v>5</v>
      </c>
      <c r="E92" s="8" t="s">
        <v>343</v>
      </c>
      <c r="F92" s="8">
        <v>4</v>
      </c>
      <c r="G92" s="8" t="s">
        <v>328</v>
      </c>
    </row>
    <row r="93" spans="1:7" ht="60" x14ac:dyDescent="0.2">
      <c r="A93" s="1" t="s">
        <v>183</v>
      </c>
      <c r="B93" s="1" t="s">
        <v>184</v>
      </c>
      <c r="C93" s="5">
        <v>43931.524965277778</v>
      </c>
      <c r="D93" s="1" t="s">
        <v>5</v>
      </c>
      <c r="E93" s="8" t="s">
        <v>327</v>
      </c>
      <c r="F93" s="8">
        <f t="shared" si="1"/>
        <v>3</v>
      </c>
      <c r="G93" s="8" t="s">
        <v>327</v>
      </c>
    </row>
    <row r="94" spans="1:7" ht="60" x14ac:dyDescent="0.2">
      <c r="A94" s="1" t="s">
        <v>185</v>
      </c>
      <c r="B94" s="1" t="s">
        <v>186</v>
      </c>
      <c r="C94" s="5">
        <v>43930.653993055559</v>
      </c>
      <c r="D94" s="1" t="s">
        <v>5</v>
      </c>
      <c r="E94" s="8" t="s">
        <v>327</v>
      </c>
      <c r="F94" s="8">
        <f t="shared" si="1"/>
        <v>3</v>
      </c>
      <c r="G94" s="8" t="s">
        <v>327</v>
      </c>
    </row>
    <row r="95" spans="1:7" ht="45" x14ac:dyDescent="0.2">
      <c r="A95" s="1" t="s">
        <v>187</v>
      </c>
      <c r="B95" s="1" t="s">
        <v>188</v>
      </c>
      <c r="C95" s="5">
        <v>43927.752789351849</v>
      </c>
      <c r="D95" s="1" t="s">
        <v>5</v>
      </c>
      <c r="E95" s="8" t="s">
        <v>327</v>
      </c>
      <c r="F95" s="8">
        <f t="shared" si="1"/>
        <v>3</v>
      </c>
      <c r="G95" s="8" t="s">
        <v>327</v>
      </c>
    </row>
    <row r="96" spans="1:7" ht="45" x14ac:dyDescent="0.2">
      <c r="A96" s="1" t="s">
        <v>189</v>
      </c>
      <c r="B96" s="1" t="s">
        <v>188</v>
      </c>
      <c r="C96" s="5">
        <v>43927.747303240743</v>
      </c>
      <c r="D96" s="1" t="s">
        <v>5</v>
      </c>
      <c r="E96" s="8" t="s">
        <v>327</v>
      </c>
      <c r="F96" s="8">
        <f t="shared" si="1"/>
        <v>3</v>
      </c>
      <c r="G96" s="8" t="s">
        <v>327</v>
      </c>
    </row>
    <row r="97" spans="1:7" ht="30" x14ac:dyDescent="0.2">
      <c r="A97" s="1" t="s">
        <v>190</v>
      </c>
      <c r="B97" s="1" t="s">
        <v>170</v>
      </c>
      <c r="C97" s="5">
        <v>43924.683368055557</v>
      </c>
      <c r="D97" s="1" t="s">
        <v>5</v>
      </c>
      <c r="E97" s="8" t="s">
        <v>342</v>
      </c>
      <c r="F97" s="8">
        <f t="shared" si="1"/>
        <v>3</v>
      </c>
      <c r="G97" s="8" t="s">
        <v>328</v>
      </c>
    </row>
    <row r="98" spans="1:7" ht="45" x14ac:dyDescent="0.2">
      <c r="A98" s="1" t="s">
        <v>191</v>
      </c>
      <c r="B98" s="1" t="s">
        <v>192</v>
      </c>
      <c r="C98" s="5">
        <v>43924.676111111112</v>
      </c>
      <c r="D98" s="1" t="s">
        <v>5</v>
      </c>
      <c r="E98" s="8" t="s">
        <v>342</v>
      </c>
      <c r="F98" s="8">
        <f t="shared" si="1"/>
        <v>3</v>
      </c>
      <c r="G98" s="8" t="s">
        <v>328</v>
      </c>
    </row>
    <row r="99" spans="1:7" ht="90" x14ac:dyDescent="0.2">
      <c r="A99" s="1" t="s">
        <v>193</v>
      </c>
      <c r="B99" s="1" t="s">
        <v>194</v>
      </c>
      <c r="C99" s="5">
        <v>43924.474814814814</v>
      </c>
      <c r="D99" s="1" t="s">
        <v>5</v>
      </c>
      <c r="E99" s="8" t="s">
        <v>342</v>
      </c>
      <c r="F99" s="8">
        <f t="shared" si="1"/>
        <v>3</v>
      </c>
      <c r="G99" s="8" t="s">
        <v>328</v>
      </c>
    </row>
    <row r="100" spans="1:7" ht="75" x14ac:dyDescent="0.2">
      <c r="A100" s="1" t="s">
        <v>195</v>
      </c>
      <c r="B100" s="1" t="s">
        <v>196</v>
      </c>
      <c r="C100" s="5">
        <v>43922.736979166664</v>
      </c>
      <c r="D100" s="1" t="s">
        <v>5</v>
      </c>
      <c r="E100" s="8" t="s">
        <v>342</v>
      </c>
      <c r="F100" s="8">
        <f t="shared" si="1"/>
        <v>3</v>
      </c>
      <c r="G100" s="8" t="s">
        <v>327</v>
      </c>
    </row>
    <row r="101" spans="1:7" ht="30" x14ac:dyDescent="0.2">
      <c r="A101" s="1" t="s">
        <v>197</v>
      </c>
      <c r="B101" s="1" t="s">
        <v>198</v>
      </c>
      <c r="C101" s="5">
        <v>43922.62572916667</v>
      </c>
      <c r="D101" s="1" t="s">
        <v>5</v>
      </c>
      <c r="E101" s="8" t="s">
        <v>327</v>
      </c>
      <c r="F101" s="8">
        <f t="shared" si="1"/>
        <v>3</v>
      </c>
      <c r="G101" s="8" t="s">
        <v>327</v>
      </c>
    </row>
    <row r="102" spans="1:7" ht="90" x14ac:dyDescent="0.2">
      <c r="A102" s="1" t="s">
        <v>199</v>
      </c>
      <c r="B102" s="1" t="s">
        <v>200</v>
      </c>
      <c r="C102" s="5">
        <v>43921.646527777775</v>
      </c>
      <c r="D102" s="1" t="s">
        <v>5</v>
      </c>
      <c r="E102" s="8" t="s">
        <v>327</v>
      </c>
      <c r="F102" s="8">
        <f t="shared" si="1"/>
        <v>2</v>
      </c>
      <c r="G102" s="8" t="s">
        <v>327</v>
      </c>
    </row>
    <row r="103" spans="1:7" ht="60" x14ac:dyDescent="0.2">
      <c r="A103" s="1" t="s">
        <v>201</v>
      </c>
      <c r="B103" s="1" t="s">
        <v>202</v>
      </c>
      <c r="C103" s="5">
        <v>43920.628263888888</v>
      </c>
      <c r="D103" s="1" t="s">
        <v>5</v>
      </c>
      <c r="E103" s="8" t="s">
        <v>327</v>
      </c>
      <c r="F103" s="8">
        <f t="shared" si="1"/>
        <v>2</v>
      </c>
      <c r="G103" s="8" t="s">
        <v>327</v>
      </c>
    </row>
    <row r="104" spans="1:7" ht="135" x14ac:dyDescent="0.2">
      <c r="A104" s="1" t="s">
        <v>203</v>
      </c>
      <c r="B104" s="1" t="s">
        <v>204</v>
      </c>
      <c r="C104" s="5">
        <v>43915.691365740742</v>
      </c>
      <c r="D104" s="1" t="s">
        <v>5</v>
      </c>
      <c r="E104" s="8" t="s">
        <v>342</v>
      </c>
      <c r="F104" s="8">
        <f t="shared" si="1"/>
        <v>2</v>
      </c>
      <c r="G104" s="8" t="s">
        <v>327</v>
      </c>
    </row>
    <row r="105" spans="1:7" ht="135" x14ac:dyDescent="0.2">
      <c r="A105" s="1" t="s">
        <v>205</v>
      </c>
      <c r="B105" s="1" t="s">
        <v>206</v>
      </c>
      <c r="C105" s="5">
        <v>43915.683703703704</v>
      </c>
      <c r="D105" s="1" t="s">
        <v>5</v>
      </c>
      <c r="E105" s="8" t="s">
        <v>342</v>
      </c>
      <c r="F105" s="8">
        <f t="shared" si="1"/>
        <v>2</v>
      </c>
      <c r="G105" s="8" t="s">
        <v>327</v>
      </c>
    </row>
    <row r="106" spans="1:7" ht="135" x14ac:dyDescent="0.2">
      <c r="A106" s="1" t="s">
        <v>207</v>
      </c>
      <c r="B106" s="1" t="s">
        <v>208</v>
      </c>
      <c r="C106" s="5">
        <v>43915.679664351854</v>
      </c>
      <c r="D106" s="1" t="s">
        <v>5</v>
      </c>
      <c r="E106" s="8" t="s">
        <v>342</v>
      </c>
      <c r="F106" s="8">
        <f t="shared" si="1"/>
        <v>2</v>
      </c>
      <c r="G106" s="8" t="s">
        <v>327</v>
      </c>
    </row>
    <row r="107" spans="1:7" ht="135" x14ac:dyDescent="0.2">
      <c r="A107" s="1" t="s">
        <v>209</v>
      </c>
      <c r="B107" s="1" t="s">
        <v>210</v>
      </c>
      <c r="C107" s="5">
        <v>43915.677106481482</v>
      </c>
      <c r="D107" s="1" t="s">
        <v>5</v>
      </c>
      <c r="E107" s="8" t="s">
        <v>327</v>
      </c>
      <c r="F107" s="8">
        <f t="shared" si="1"/>
        <v>2</v>
      </c>
      <c r="G107" s="8" t="s">
        <v>327</v>
      </c>
    </row>
    <row r="108" spans="1:7" ht="105" x14ac:dyDescent="0.2">
      <c r="A108" s="1" t="s">
        <v>211</v>
      </c>
      <c r="B108" s="1" t="s">
        <v>212</v>
      </c>
      <c r="C108" s="5">
        <v>43915.607002314813</v>
      </c>
      <c r="D108" s="1" t="s">
        <v>5</v>
      </c>
      <c r="E108" s="8" t="s">
        <v>342</v>
      </c>
      <c r="F108" s="8">
        <f t="shared" si="1"/>
        <v>2</v>
      </c>
      <c r="G108" s="8" t="s">
        <v>327</v>
      </c>
    </row>
    <row r="109" spans="1:7" ht="30" x14ac:dyDescent="0.2">
      <c r="A109" s="1" t="s">
        <v>213</v>
      </c>
      <c r="B109" s="1" t="s">
        <v>214</v>
      </c>
      <c r="C109" s="5">
        <v>43914.465671296297</v>
      </c>
      <c r="D109" s="1" t="s">
        <v>5</v>
      </c>
      <c r="E109" s="8" t="s">
        <v>327</v>
      </c>
      <c r="F109" s="8">
        <f t="shared" si="1"/>
        <v>2</v>
      </c>
      <c r="G109" s="8" t="s">
        <v>327</v>
      </c>
    </row>
    <row r="110" spans="1:7" ht="30" x14ac:dyDescent="0.2">
      <c r="A110" s="1" t="s">
        <v>215</v>
      </c>
      <c r="B110" s="1" t="s">
        <v>216</v>
      </c>
      <c r="C110" s="5">
        <v>43913.796932870369</v>
      </c>
      <c r="D110" s="1" t="s">
        <v>12</v>
      </c>
      <c r="E110" s="8" t="s">
        <v>327</v>
      </c>
      <c r="F110" s="8">
        <f t="shared" si="1"/>
        <v>2</v>
      </c>
      <c r="G110" s="8" t="s">
        <v>327</v>
      </c>
    </row>
    <row r="111" spans="1:7" ht="60" x14ac:dyDescent="0.2">
      <c r="A111" s="1" t="s">
        <v>217</v>
      </c>
      <c r="B111" s="1" t="s">
        <v>218</v>
      </c>
      <c r="C111" s="5">
        <v>43910.808344907404</v>
      </c>
      <c r="D111" s="1" t="s">
        <v>5</v>
      </c>
      <c r="E111" s="8" t="s">
        <v>327</v>
      </c>
      <c r="F111" s="8">
        <f t="shared" si="1"/>
        <v>2</v>
      </c>
      <c r="G111" s="8" t="s">
        <v>327</v>
      </c>
    </row>
    <row r="112" spans="1:7" ht="135" x14ac:dyDescent="0.2">
      <c r="A112" s="1" t="s">
        <v>219</v>
      </c>
      <c r="B112" s="1" t="s">
        <v>220</v>
      </c>
      <c r="C112" s="5">
        <v>43910.669849537036</v>
      </c>
      <c r="D112" s="1" t="s">
        <v>5</v>
      </c>
      <c r="E112" s="8" t="s">
        <v>327</v>
      </c>
      <c r="F112" s="8">
        <f t="shared" si="1"/>
        <v>2</v>
      </c>
      <c r="G112" s="8" t="s">
        <v>328</v>
      </c>
    </row>
    <row r="113" spans="1:7" ht="60" x14ac:dyDescent="0.2">
      <c r="A113" s="1" t="s">
        <v>221</v>
      </c>
      <c r="B113" s="1" t="s">
        <v>202</v>
      </c>
      <c r="C113" s="5">
        <v>43909.727650462963</v>
      </c>
      <c r="D113" s="1" t="s">
        <v>5</v>
      </c>
      <c r="E113" s="8" t="s">
        <v>327</v>
      </c>
      <c r="F113" s="8">
        <f t="shared" si="1"/>
        <v>2</v>
      </c>
      <c r="G113" s="8" t="s">
        <v>327</v>
      </c>
    </row>
    <row r="114" spans="1:7" ht="60" x14ac:dyDescent="0.2">
      <c r="A114" s="1" t="s">
        <v>222</v>
      </c>
      <c r="B114" s="1" t="s">
        <v>223</v>
      </c>
      <c r="C114" s="5">
        <v>43909.658738425926</v>
      </c>
      <c r="D114" s="1" t="s">
        <v>5</v>
      </c>
      <c r="E114" s="8" t="s">
        <v>327</v>
      </c>
      <c r="F114" s="8">
        <f t="shared" si="1"/>
        <v>2</v>
      </c>
      <c r="G114" s="8" t="s">
        <v>327</v>
      </c>
    </row>
    <row r="115" spans="1:7" ht="60" x14ac:dyDescent="0.2">
      <c r="A115" s="1" t="s">
        <v>224</v>
      </c>
      <c r="B115" s="1" t="s">
        <v>225</v>
      </c>
      <c r="C115" s="5">
        <v>43909.638425925928</v>
      </c>
      <c r="D115" s="1" t="s">
        <v>5</v>
      </c>
      <c r="E115" s="8" t="s">
        <v>342</v>
      </c>
      <c r="F115" s="8">
        <f t="shared" si="1"/>
        <v>2</v>
      </c>
      <c r="G115" s="8" t="s">
        <v>327</v>
      </c>
    </row>
    <row r="116" spans="1:7" ht="60" x14ac:dyDescent="0.2">
      <c r="A116" s="1" t="s">
        <v>226</v>
      </c>
      <c r="B116" s="1" t="s">
        <v>227</v>
      </c>
      <c r="C116" s="5">
        <v>43909.616481481484</v>
      </c>
      <c r="D116" s="1" t="s">
        <v>5</v>
      </c>
      <c r="E116" s="8" t="s">
        <v>327</v>
      </c>
      <c r="F116" s="8">
        <f t="shared" si="1"/>
        <v>2</v>
      </c>
      <c r="G116" s="8" t="s">
        <v>327</v>
      </c>
    </row>
    <row r="117" spans="1:7" ht="90" x14ac:dyDescent="0.2">
      <c r="A117" s="1" t="s">
        <v>228</v>
      </c>
      <c r="B117" s="1" t="s">
        <v>229</v>
      </c>
      <c r="C117" s="5">
        <v>43908.444618055553</v>
      </c>
      <c r="D117" s="1" t="s">
        <v>5</v>
      </c>
      <c r="E117" s="8" t="s">
        <v>327</v>
      </c>
      <c r="F117" s="8">
        <f t="shared" si="1"/>
        <v>2</v>
      </c>
      <c r="G117" s="8" t="s">
        <v>327</v>
      </c>
    </row>
    <row r="118" spans="1:7" ht="30" x14ac:dyDescent="0.2">
      <c r="A118" s="1" t="s">
        <v>230</v>
      </c>
      <c r="B118" s="1" t="s">
        <v>231</v>
      </c>
      <c r="C118" s="5">
        <v>43901.705138888887</v>
      </c>
      <c r="D118" s="1" t="s">
        <v>5</v>
      </c>
      <c r="E118" s="8" t="s">
        <v>327</v>
      </c>
      <c r="F118" s="8">
        <f t="shared" si="1"/>
        <v>2</v>
      </c>
      <c r="G118" s="8" t="s">
        <v>327</v>
      </c>
    </row>
    <row r="119" spans="1:7" ht="75" x14ac:dyDescent="0.2">
      <c r="A119" s="1" t="s">
        <v>232</v>
      </c>
      <c r="B119" s="1" t="s">
        <v>233</v>
      </c>
      <c r="C119" s="5">
        <v>43901.433946759258</v>
      </c>
      <c r="D119" s="1" t="s">
        <v>5</v>
      </c>
      <c r="E119" s="8" t="s">
        <v>342</v>
      </c>
      <c r="F119" s="8">
        <f t="shared" si="1"/>
        <v>2</v>
      </c>
      <c r="G119" s="8" t="s">
        <v>327</v>
      </c>
    </row>
    <row r="120" spans="1:7" ht="30" x14ac:dyDescent="0.2">
      <c r="A120" s="1" t="s">
        <v>234</v>
      </c>
      <c r="B120" s="1" t="s">
        <v>235</v>
      </c>
      <c r="C120" s="5">
        <v>43899.668796296297</v>
      </c>
      <c r="D120" s="1" t="s">
        <v>5</v>
      </c>
      <c r="E120" s="8" t="s">
        <v>327</v>
      </c>
      <c r="F120" s="8">
        <f t="shared" si="1"/>
        <v>2</v>
      </c>
      <c r="G120" s="8" t="s">
        <v>327</v>
      </c>
    </row>
    <row r="121" spans="1:7" ht="135" x14ac:dyDescent="0.2">
      <c r="A121" s="1" t="s">
        <v>236</v>
      </c>
      <c r="B121" s="1" t="s">
        <v>237</v>
      </c>
      <c r="C121" s="5">
        <v>43895.43041666667</v>
      </c>
      <c r="D121" s="1" t="s">
        <v>5</v>
      </c>
      <c r="E121" s="8" t="s">
        <v>342</v>
      </c>
      <c r="F121" s="8">
        <f t="shared" si="1"/>
        <v>2</v>
      </c>
      <c r="G121" s="8" t="s">
        <v>327</v>
      </c>
    </row>
    <row r="122" spans="1:7" ht="105" x14ac:dyDescent="0.2">
      <c r="A122" s="1" t="s">
        <v>238</v>
      </c>
      <c r="B122" s="1" t="s">
        <v>239</v>
      </c>
      <c r="C122" s="5">
        <v>43894.498796296299</v>
      </c>
      <c r="D122" s="1" t="s">
        <v>5</v>
      </c>
      <c r="E122" s="8" t="s">
        <v>327</v>
      </c>
      <c r="F122" s="8">
        <f t="shared" si="1"/>
        <v>2</v>
      </c>
      <c r="G122" s="8" t="s">
        <v>327</v>
      </c>
    </row>
    <row r="123" spans="1:7" ht="30" x14ac:dyDescent="0.2">
      <c r="A123" s="1" t="s">
        <v>240</v>
      </c>
      <c r="B123" s="1" t="s">
        <v>170</v>
      </c>
      <c r="C123" s="5">
        <v>43889.582256944443</v>
      </c>
      <c r="D123" s="1" t="s">
        <v>5</v>
      </c>
      <c r="E123" s="8" t="s">
        <v>327</v>
      </c>
      <c r="F123" s="8">
        <f t="shared" si="1"/>
        <v>2</v>
      </c>
      <c r="G123" s="8" t="s">
        <v>327</v>
      </c>
    </row>
    <row r="124" spans="1:7" ht="30" x14ac:dyDescent="0.2">
      <c r="A124" s="1" t="s">
        <v>241</v>
      </c>
      <c r="B124" s="1" t="s">
        <v>242</v>
      </c>
      <c r="C124" s="5">
        <v>43888.574305555558</v>
      </c>
      <c r="D124" s="1" t="s">
        <v>5</v>
      </c>
      <c r="E124" s="8" t="s">
        <v>327</v>
      </c>
      <c r="F124" s="8">
        <f t="shared" si="1"/>
        <v>2</v>
      </c>
      <c r="G124" s="8" t="s">
        <v>327</v>
      </c>
    </row>
    <row r="125" spans="1:7" ht="90" x14ac:dyDescent="0.2">
      <c r="A125" s="1" t="s">
        <v>243</v>
      </c>
      <c r="B125" s="1" t="s">
        <v>244</v>
      </c>
      <c r="C125" s="5">
        <v>43888.503449074073</v>
      </c>
      <c r="D125" s="1" t="s">
        <v>5</v>
      </c>
      <c r="E125" s="8" t="s">
        <v>327</v>
      </c>
      <c r="F125" s="8">
        <f t="shared" si="1"/>
        <v>2</v>
      </c>
      <c r="G125" s="8" t="s">
        <v>327</v>
      </c>
    </row>
    <row r="126" spans="1:7" ht="195" x14ac:dyDescent="0.2">
      <c r="A126" s="1" t="s">
        <v>245</v>
      </c>
      <c r="B126" s="1" t="s">
        <v>246</v>
      </c>
      <c r="C126" s="5">
        <v>43888.446423611109</v>
      </c>
      <c r="D126" s="1" t="s">
        <v>5</v>
      </c>
      <c r="E126" s="8" t="s">
        <v>342</v>
      </c>
      <c r="F126" s="8">
        <f t="shared" si="1"/>
        <v>2</v>
      </c>
      <c r="G126" s="8" t="s">
        <v>327</v>
      </c>
    </row>
    <row r="127" spans="1:7" ht="60" x14ac:dyDescent="0.2">
      <c r="A127" s="1" t="s">
        <v>247</v>
      </c>
      <c r="B127" s="1" t="s">
        <v>248</v>
      </c>
      <c r="C127" s="5">
        <v>43887.679178240738</v>
      </c>
      <c r="D127" s="1" t="s">
        <v>5</v>
      </c>
      <c r="E127" s="8" t="s">
        <v>327</v>
      </c>
      <c r="F127" s="8">
        <f t="shared" si="1"/>
        <v>2</v>
      </c>
      <c r="G127" s="8" t="s">
        <v>327</v>
      </c>
    </row>
    <row r="128" spans="1:7" ht="90" x14ac:dyDescent="0.2">
      <c r="A128" s="1" t="s">
        <v>249</v>
      </c>
      <c r="B128" s="1" t="s">
        <v>250</v>
      </c>
      <c r="C128" s="5">
        <v>43887.439386574071</v>
      </c>
      <c r="D128" s="1" t="s">
        <v>5</v>
      </c>
      <c r="E128" s="8" t="s">
        <v>327</v>
      </c>
      <c r="F128" s="8">
        <f t="shared" si="1"/>
        <v>2</v>
      </c>
      <c r="G128" s="8" t="s">
        <v>327</v>
      </c>
    </row>
    <row r="129" spans="1:7" ht="30" x14ac:dyDescent="0.2">
      <c r="A129" s="1" t="s">
        <v>251</v>
      </c>
      <c r="B129" s="1" t="s">
        <v>252</v>
      </c>
      <c r="C129" s="5">
        <v>43886.754791666666</v>
      </c>
      <c r="D129" s="1" t="s">
        <v>5</v>
      </c>
      <c r="E129" s="8" t="s">
        <v>327</v>
      </c>
      <c r="F129" s="8">
        <f t="shared" si="1"/>
        <v>2</v>
      </c>
      <c r="G129" s="8" t="s">
        <v>327</v>
      </c>
    </row>
    <row r="130" spans="1:7" ht="120" x14ac:dyDescent="0.2">
      <c r="A130" s="1" t="s">
        <v>253</v>
      </c>
      <c r="B130" s="1" t="s">
        <v>254</v>
      </c>
      <c r="C130" s="5">
        <v>43885.911516203705</v>
      </c>
      <c r="D130" s="1" t="s">
        <v>5</v>
      </c>
      <c r="E130" s="8" t="s">
        <v>327</v>
      </c>
      <c r="F130" s="8">
        <f t="shared" si="1"/>
        <v>2</v>
      </c>
      <c r="G130" s="8" t="s">
        <v>327</v>
      </c>
    </row>
    <row r="131" spans="1:7" ht="120" x14ac:dyDescent="0.2">
      <c r="A131" s="1" t="s">
        <v>255</v>
      </c>
      <c r="B131" s="1" t="s">
        <v>254</v>
      </c>
      <c r="C131" s="5">
        <v>43885.907268518517</v>
      </c>
      <c r="D131" s="1" t="s">
        <v>5</v>
      </c>
      <c r="E131" s="8" t="s">
        <v>327</v>
      </c>
      <c r="F131" s="8">
        <f t="shared" ref="F131:F194" si="2">CHOOSE(MONTH(C131),2,2,2,3,3,3,4,4,4,1,1,1)</f>
        <v>2</v>
      </c>
      <c r="G131" s="8" t="s">
        <v>327</v>
      </c>
    </row>
    <row r="132" spans="1:7" ht="105" x14ac:dyDescent="0.2">
      <c r="A132" s="1" t="s">
        <v>256</v>
      </c>
      <c r="B132" s="1" t="s">
        <v>257</v>
      </c>
      <c r="C132" s="5">
        <v>43885.880752314813</v>
      </c>
      <c r="D132" s="1" t="s">
        <v>5</v>
      </c>
      <c r="E132" s="8" t="s">
        <v>327</v>
      </c>
      <c r="F132" s="8">
        <f t="shared" si="2"/>
        <v>2</v>
      </c>
      <c r="G132" s="8" t="s">
        <v>327</v>
      </c>
    </row>
    <row r="133" spans="1:7" ht="60" x14ac:dyDescent="0.2">
      <c r="A133" s="1" t="s">
        <v>258</v>
      </c>
      <c r="B133" s="1" t="s">
        <v>259</v>
      </c>
      <c r="C133" s="5">
        <v>43885.658668981479</v>
      </c>
      <c r="D133" s="1" t="s">
        <v>5</v>
      </c>
      <c r="E133" s="8" t="s">
        <v>327</v>
      </c>
      <c r="F133" s="8">
        <f t="shared" si="2"/>
        <v>2</v>
      </c>
      <c r="G133" s="8" t="s">
        <v>327</v>
      </c>
    </row>
    <row r="134" spans="1:7" ht="30" x14ac:dyDescent="0.2">
      <c r="A134" s="1" t="s">
        <v>260</v>
      </c>
      <c r="B134" s="1" t="s">
        <v>261</v>
      </c>
      <c r="C134" s="5">
        <v>43882.521423611113</v>
      </c>
      <c r="D134" s="1" t="s">
        <v>5</v>
      </c>
      <c r="E134" s="8" t="s">
        <v>327</v>
      </c>
      <c r="F134" s="8">
        <f t="shared" si="2"/>
        <v>2</v>
      </c>
      <c r="G134" s="8" t="s">
        <v>327</v>
      </c>
    </row>
    <row r="135" spans="1:7" ht="120" x14ac:dyDescent="0.2">
      <c r="A135" s="1" t="s">
        <v>262</v>
      </c>
      <c r="B135" s="1" t="s">
        <v>254</v>
      </c>
      <c r="C135" s="5">
        <v>43881.696064814816</v>
      </c>
      <c r="D135" s="1" t="s">
        <v>5</v>
      </c>
      <c r="E135" s="8" t="s">
        <v>327</v>
      </c>
      <c r="F135" s="8">
        <f t="shared" si="2"/>
        <v>2</v>
      </c>
      <c r="G135" s="8" t="s">
        <v>327</v>
      </c>
    </row>
    <row r="136" spans="1:7" ht="30" x14ac:dyDescent="0.2">
      <c r="A136" s="1" t="s">
        <v>263</v>
      </c>
      <c r="B136" s="1" t="s">
        <v>170</v>
      </c>
      <c r="C136" s="5">
        <v>43879.792037037034</v>
      </c>
      <c r="D136" s="1" t="s">
        <v>5</v>
      </c>
      <c r="E136" s="8" t="s">
        <v>327</v>
      </c>
      <c r="F136" s="8">
        <f t="shared" si="2"/>
        <v>2</v>
      </c>
      <c r="G136" s="8" t="s">
        <v>327</v>
      </c>
    </row>
    <row r="137" spans="1:7" ht="105" x14ac:dyDescent="0.2">
      <c r="A137" s="1" t="s">
        <v>264</v>
      </c>
      <c r="B137" s="1" t="s">
        <v>265</v>
      </c>
      <c r="C137" s="5">
        <v>43878.406435185185</v>
      </c>
      <c r="D137" s="1" t="s">
        <v>5</v>
      </c>
      <c r="E137" s="8" t="s">
        <v>327</v>
      </c>
      <c r="F137" s="8">
        <f t="shared" si="2"/>
        <v>2</v>
      </c>
      <c r="G137" s="8" t="s">
        <v>327</v>
      </c>
    </row>
    <row r="138" spans="1:7" ht="30" x14ac:dyDescent="0.2">
      <c r="A138" s="1" t="s">
        <v>266</v>
      </c>
      <c r="B138" s="1" t="s">
        <v>267</v>
      </c>
      <c r="C138" s="5">
        <v>43875.584837962961</v>
      </c>
      <c r="D138" s="1" t="s">
        <v>5</v>
      </c>
      <c r="E138" s="8" t="s">
        <v>327</v>
      </c>
      <c r="F138" s="8">
        <f t="shared" si="2"/>
        <v>2</v>
      </c>
      <c r="G138" s="8" t="s">
        <v>327</v>
      </c>
    </row>
    <row r="139" spans="1:7" ht="30" x14ac:dyDescent="0.2">
      <c r="A139" s="1" t="s">
        <v>268</v>
      </c>
      <c r="B139" s="1" t="s">
        <v>269</v>
      </c>
      <c r="C139" s="5">
        <v>43874.463391203702</v>
      </c>
      <c r="D139" s="1" t="s">
        <v>5</v>
      </c>
      <c r="E139" s="8" t="s">
        <v>342</v>
      </c>
      <c r="F139" s="8">
        <f t="shared" si="2"/>
        <v>2</v>
      </c>
      <c r="G139" s="8" t="s">
        <v>327</v>
      </c>
    </row>
    <row r="140" spans="1:7" ht="60" x14ac:dyDescent="0.2">
      <c r="A140" s="1" t="s">
        <v>270</v>
      </c>
      <c r="B140" s="1" t="s">
        <v>271</v>
      </c>
      <c r="C140" s="5">
        <v>43873.612557870372</v>
      </c>
      <c r="D140" s="1" t="s">
        <v>5</v>
      </c>
      <c r="E140" s="8" t="s">
        <v>327</v>
      </c>
      <c r="F140" s="8">
        <f t="shared" si="2"/>
        <v>2</v>
      </c>
      <c r="G140" s="8" t="s">
        <v>327</v>
      </c>
    </row>
    <row r="141" spans="1:7" ht="90" x14ac:dyDescent="0.2">
      <c r="A141" s="1" t="s">
        <v>272</v>
      </c>
      <c r="B141" s="1" t="s">
        <v>273</v>
      </c>
      <c r="C141" s="5">
        <v>43872.842534722222</v>
      </c>
      <c r="D141" s="1" t="s">
        <v>5</v>
      </c>
      <c r="E141" s="8" t="s">
        <v>327</v>
      </c>
      <c r="F141" s="8">
        <f t="shared" si="2"/>
        <v>2</v>
      </c>
      <c r="G141" s="8" t="s">
        <v>327</v>
      </c>
    </row>
    <row r="142" spans="1:7" ht="30" x14ac:dyDescent="0.2">
      <c r="A142" s="1" t="s">
        <v>274</v>
      </c>
      <c r="B142" s="1" t="s">
        <v>275</v>
      </c>
      <c r="C142" s="5">
        <v>43871.58384259259</v>
      </c>
      <c r="D142" s="1" t="s">
        <v>5</v>
      </c>
      <c r="E142" s="8" t="s">
        <v>327</v>
      </c>
      <c r="F142" s="8">
        <f t="shared" si="2"/>
        <v>2</v>
      </c>
      <c r="G142" s="8" t="s">
        <v>327</v>
      </c>
    </row>
    <row r="143" spans="1:7" ht="30" x14ac:dyDescent="0.2">
      <c r="A143" s="1" t="s">
        <v>276</v>
      </c>
      <c r="B143" s="1" t="s">
        <v>277</v>
      </c>
      <c r="C143" s="5">
        <v>43871.582615740743</v>
      </c>
      <c r="D143" s="1" t="s">
        <v>5</v>
      </c>
      <c r="E143" s="8" t="s">
        <v>327</v>
      </c>
      <c r="F143" s="8">
        <f t="shared" si="2"/>
        <v>2</v>
      </c>
      <c r="G143" s="8" t="s">
        <v>327</v>
      </c>
    </row>
    <row r="144" spans="1:7" ht="90" x14ac:dyDescent="0.2">
      <c r="A144" s="1" t="s">
        <v>278</v>
      </c>
      <c r="B144" s="1" t="s">
        <v>279</v>
      </c>
      <c r="C144" s="5">
        <v>43867.480254629627</v>
      </c>
      <c r="D144" s="1" t="s">
        <v>5</v>
      </c>
      <c r="E144" s="8" t="s">
        <v>327</v>
      </c>
      <c r="F144" s="8">
        <f t="shared" si="2"/>
        <v>2</v>
      </c>
      <c r="G144" s="8" t="s">
        <v>327</v>
      </c>
    </row>
    <row r="145" spans="1:7" ht="60" x14ac:dyDescent="0.2">
      <c r="A145" s="1" t="s">
        <v>280</v>
      </c>
      <c r="B145" s="1" t="s">
        <v>281</v>
      </c>
      <c r="C145" s="5">
        <v>43867.480185185188</v>
      </c>
      <c r="D145" s="1" t="s">
        <v>5</v>
      </c>
      <c r="E145" s="8" t="s">
        <v>327</v>
      </c>
      <c r="F145" s="8">
        <f t="shared" si="2"/>
        <v>2</v>
      </c>
      <c r="G145" s="8" t="s">
        <v>327</v>
      </c>
    </row>
    <row r="146" spans="1:7" ht="105" x14ac:dyDescent="0.2">
      <c r="A146" s="1" t="s">
        <v>282</v>
      </c>
      <c r="B146" s="1" t="s">
        <v>283</v>
      </c>
      <c r="C146" s="5">
        <v>43866.627835648149</v>
      </c>
      <c r="D146" s="1" t="s">
        <v>5</v>
      </c>
      <c r="E146" s="8" t="s">
        <v>327</v>
      </c>
      <c r="F146" s="8">
        <f t="shared" si="2"/>
        <v>2</v>
      </c>
      <c r="G146" s="8" t="s">
        <v>327</v>
      </c>
    </row>
    <row r="147" spans="1:7" ht="60" x14ac:dyDescent="0.2">
      <c r="A147" s="1" t="s">
        <v>284</v>
      </c>
      <c r="B147" s="1" t="s">
        <v>285</v>
      </c>
      <c r="C147" s="5">
        <v>43866.608599537038</v>
      </c>
      <c r="D147" s="1" t="s">
        <v>5</v>
      </c>
      <c r="E147" s="8" t="s">
        <v>327</v>
      </c>
      <c r="F147" s="8">
        <f t="shared" si="2"/>
        <v>2</v>
      </c>
      <c r="G147" s="8" t="s">
        <v>327</v>
      </c>
    </row>
    <row r="148" spans="1:7" ht="120" x14ac:dyDescent="0.2">
      <c r="A148" s="1" t="s">
        <v>286</v>
      </c>
      <c r="B148" s="1" t="s">
        <v>287</v>
      </c>
      <c r="C148" s="5">
        <v>43866.60701388889</v>
      </c>
      <c r="D148" s="1" t="s">
        <v>5</v>
      </c>
      <c r="E148" s="8" t="s">
        <v>327</v>
      </c>
      <c r="F148" s="8">
        <f t="shared" si="2"/>
        <v>2</v>
      </c>
      <c r="G148" s="8" t="s">
        <v>327</v>
      </c>
    </row>
    <row r="149" spans="1:7" ht="75" x14ac:dyDescent="0.2">
      <c r="A149" s="1" t="s">
        <v>288</v>
      </c>
      <c r="B149" s="1" t="s">
        <v>289</v>
      </c>
      <c r="C149" s="5">
        <v>43866.600694444445</v>
      </c>
      <c r="D149" s="1" t="s">
        <v>5</v>
      </c>
      <c r="E149" s="8" t="s">
        <v>327</v>
      </c>
      <c r="F149" s="8">
        <f t="shared" si="2"/>
        <v>2</v>
      </c>
      <c r="G149" s="8" t="s">
        <v>327</v>
      </c>
    </row>
    <row r="150" spans="1:7" ht="30" x14ac:dyDescent="0.2">
      <c r="A150" s="1" t="s">
        <v>290</v>
      </c>
      <c r="B150" s="1" t="s">
        <v>291</v>
      </c>
      <c r="C150" s="5">
        <v>43865.789768518516</v>
      </c>
      <c r="D150" s="1" t="s">
        <v>5</v>
      </c>
      <c r="E150" s="8" t="s">
        <v>342</v>
      </c>
      <c r="F150" s="8">
        <f t="shared" si="2"/>
        <v>2</v>
      </c>
      <c r="G150" s="8" t="s">
        <v>327</v>
      </c>
    </row>
    <row r="151" spans="1:7" ht="30" x14ac:dyDescent="0.2">
      <c r="A151" s="1" t="s">
        <v>292</v>
      </c>
      <c r="B151" s="1" t="s">
        <v>293</v>
      </c>
      <c r="C151" s="5">
        <v>43864.714143518519</v>
      </c>
      <c r="D151" s="1" t="s">
        <v>5</v>
      </c>
      <c r="E151" s="8" t="s">
        <v>342</v>
      </c>
      <c r="F151" s="8">
        <f t="shared" si="2"/>
        <v>2</v>
      </c>
      <c r="G151" s="8" t="s">
        <v>327</v>
      </c>
    </row>
    <row r="152" spans="1:7" ht="30" x14ac:dyDescent="0.2">
      <c r="A152" s="1" t="s">
        <v>294</v>
      </c>
      <c r="B152" s="1" t="s">
        <v>170</v>
      </c>
      <c r="C152" s="5">
        <v>43853.814039351855</v>
      </c>
      <c r="D152" s="1" t="s">
        <v>12</v>
      </c>
      <c r="E152" s="8" t="s">
        <v>342</v>
      </c>
      <c r="F152" s="8">
        <f t="shared" si="2"/>
        <v>2</v>
      </c>
      <c r="G152" s="8" t="s">
        <v>327</v>
      </c>
    </row>
    <row r="153" spans="1:7" ht="30" x14ac:dyDescent="0.2">
      <c r="A153" s="1" t="s">
        <v>295</v>
      </c>
      <c r="B153" s="1" t="s">
        <v>296</v>
      </c>
      <c r="C153" s="5">
        <v>43846.583391203705</v>
      </c>
      <c r="D153" s="1" t="s">
        <v>12</v>
      </c>
      <c r="E153" s="8" t="s">
        <v>342</v>
      </c>
      <c r="F153" s="8">
        <f t="shared" si="2"/>
        <v>2</v>
      </c>
      <c r="G153" s="8" t="s">
        <v>327</v>
      </c>
    </row>
    <row r="154" spans="1:7" ht="30" x14ac:dyDescent="0.2">
      <c r="A154" s="1" t="s">
        <v>297</v>
      </c>
      <c r="B154" s="1" t="s">
        <v>170</v>
      </c>
      <c r="C154" s="5">
        <v>43838.6327662037</v>
      </c>
      <c r="D154" s="1" t="s">
        <v>12</v>
      </c>
      <c r="E154" s="8" t="s">
        <v>342</v>
      </c>
      <c r="F154" s="8">
        <f t="shared" si="2"/>
        <v>2</v>
      </c>
      <c r="G154" s="8" t="s">
        <v>327</v>
      </c>
    </row>
    <row r="155" spans="1:7" ht="30" x14ac:dyDescent="0.2">
      <c r="A155" s="1" t="s">
        <v>298</v>
      </c>
      <c r="B155" s="1" t="s">
        <v>299</v>
      </c>
      <c r="C155" s="5">
        <v>43822.533900462964</v>
      </c>
      <c r="D155" s="1" t="s">
        <v>12</v>
      </c>
      <c r="E155" s="8" t="s">
        <v>342</v>
      </c>
      <c r="F155" s="8">
        <f t="shared" si="2"/>
        <v>1</v>
      </c>
      <c r="G155" s="8" t="s">
        <v>327</v>
      </c>
    </row>
    <row r="156" spans="1:7" ht="30" x14ac:dyDescent="0.2">
      <c r="A156" s="1" t="s">
        <v>300</v>
      </c>
      <c r="B156" s="1" t="s">
        <v>301</v>
      </c>
      <c r="C156" s="5">
        <v>43822.530324074076</v>
      </c>
      <c r="D156" s="1" t="s">
        <v>12</v>
      </c>
      <c r="E156" s="8" t="s">
        <v>342</v>
      </c>
      <c r="F156" s="8">
        <f t="shared" si="2"/>
        <v>1</v>
      </c>
      <c r="G156" s="8" t="s">
        <v>327</v>
      </c>
    </row>
    <row r="157" spans="1:7" ht="30" x14ac:dyDescent="0.2">
      <c r="A157" s="1" t="s">
        <v>302</v>
      </c>
      <c r="B157" s="1" t="s">
        <v>170</v>
      </c>
      <c r="C157" s="5">
        <v>43784.658032407409</v>
      </c>
      <c r="D157" s="1" t="s">
        <v>5</v>
      </c>
      <c r="E157" s="8" t="s">
        <v>342</v>
      </c>
      <c r="F157" s="8">
        <f t="shared" si="2"/>
        <v>1</v>
      </c>
      <c r="G157" s="8" t="s">
        <v>327</v>
      </c>
    </row>
    <row r="158" spans="1:7" ht="30" x14ac:dyDescent="0.2">
      <c r="A158" s="1" t="s">
        <v>303</v>
      </c>
      <c r="B158" s="1" t="s">
        <v>304</v>
      </c>
      <c r="C158" s="5">
        <v>43783.760625000003</v>
      </c>
      <c r="D158" s="1" t="s">
        <v>12</v>
      </c>
      <c r="E158" s="8" t="s">
        <v>342</v>
      </c>
      <c r="F158" s="8">
        <f t="shared" si="2"/>
        <v>1</v>
      </c>
      <c r="G158" s="8" t="s">
        <v>327</v>
      </c>
    </row>
    <row r="159" spans="1:7" ht="30" x14ac:dyDescent="0.2">
      <c r="A159" s="1" t="s">
        <v>305</v>
      </c>
      <c r="B159" s="1" t="s">
        <v>306</v>
      </c>
      <c r="C159" s="5">
        <v>43782.772986111115</v>
      </c>
      <c r="D159" s="1" t="s">
        <v>5</v>
      </c>
      <c r="E159" s="8" t="s">
        <v>342</v>
      </c>
      <c r="F159" s="8">
        <f t="shared" si="2"/>
        <v>1</v>
      </c>
      <c r="G159" s="8" t="s">
        <v>327</v>
      </c>
    </row>
    <row r="160" spans="1:7" ht="30" x14ac:dyDescent="0.2">
      <c r="A160" s="1" t="s">
        <v>307</v>
      </c>
      <c r="B160" s="1" t="s">
        <v>308</v>
      </c>
      <c r="C160" s="5">
        <v>43773.445081018515</v>
      </c>
      <c r="D160" s="1" t="s">
        <v>12</v>
      </c>
      <c r="E160" s="8" t="s">
        <v>342</v>
      </c>
      <c r="F160" s="8">
        <f t="shared" si="2"/>
        <v>1</v>
      </c>
      <c r="G160" s="8" t="s">
        <v>327</v>
      </c>
    </row>
    <row r="161" spans="1:7" ht="30" x14ac:dyDescent="0.2">
      <c r="A161" s="1" t="s">
        <v>309</v>
      </c>
      <c r="B161" s="1" t="s">
        <v>310</v>
      </c>
      <c r="C161" s="5">
        <v>43759.520150462966</v>
      </c>
      <c r="D161" s="1" t="s">
        <v>12</v>
      </c>
      <c r="E161" s="8" t="s">
        <v>342</v>
      </c>
      <c r="F161" s="8">
        <f t="shared" si="2"/>
        <v>1</v>
      </c>
      <c r="G161" s="8" t="s">
        <v>327</v>
      </c>
    </row>
    <row r="162" spans="1:7" ht="30" x14ac:dyDescent="0.2">
      <c r="A162" s="1" t="s">
        <v>311</v>
      </c>
      <c r="B162" s="1" t="s">
        <v>304</v>
      </c>
      <c r="C162" s="5">
        <v>43759.518506944441</v>
      </c>
      <c r="D162" s="1" t="s">
        <v>12</v>
      </c>
      <c r="E162" s="8" t="s">
        <v>342</v>
      </c>
      <c r="F162" s="8">
        <f t="shared" si="2"/>
        <v>1</v>
      </c>
      <c r="G162" s="8" t="s">
        <v>327</v>
      </c>
    </row>
    <row r="163" spans="1:7" ht="105" x14ac:dyDescent="0.2">
      <c r="A163" s="1" t="s">
        <v>312</v>
      </c>
      <c r="B163" s="1" t="s">
        <v>313</v>
      </c>
      <c r="C163" s="5">
        <v>43752.733472222222</v>
      </c>
      <c r="D163" s="1" t="s">
        <v>12</v>
      </c>
      <c r="E163" s="8" t="s">
        <v>342</v>
      </c>
      <c r="F163" s="8">
        <f t="shared" si="2"/>
        <v>1</v>
      </c>
      <c r="G163" s="8" t="s">
        <v>327</v>
      </c>
    </row>
    <row r="164" spans="1:7" ht="30" x14ac:dyDescent="0.2">
      <c r="A164" s="1" t="s">
        <v>314</v>
      </c>
      <c r="B164" s="1" t="s">
        <v>170</v>
      </c>
      <c r="C164" s="5">
        <v>43747.660173611112</v>
      </c>
      <c r="D164" s="1" t="s">
        <v>5</v>
      </c>
      <c r="E164" s="8" t="s">
        <v>342</v>
      </c>
      <c r="F164" s="8">
        <f t="shared" si="2"/>
        <v>1</v>
      </c>
      <c r="G164" s="8" t="s">
        <v>327</v>
      </c>
    </row>
    <row r="165" spans="1:7" ht="30" x14ac:dyDescent="0.2">
      <c r="A165" s="1" t="s">
        <v>315</v>
      </c>
      <c r="B165" s="1" t="s">
        <v>316</v>
      </c>
      <c r="C165" s="5">
        <v>43747.477789351855</v>
      </c>
      <c r="D165" s="1" t="s">
        <v>5</v>
      </c>
      <c r="E165" s="8" t="s">
        <v>342</v>
      </c>
      <c r="F165" s="8">
        <f t="shared" si="2"/>
        <v>1</v>
      </c>
      <c r="G165" s="8" t="s">
        <v>327</v>
      </c>
    </row>
    <row r="166" spans="1:7" ht="30" x14ac:dyDescent="0.2">
      <c r="A166" s="1" t="s">
        <v>317</v>
      </c>
      <c r="B166" s="1" t="s">
        <v>318</v>
      </c>
      <c r="C166" s="5">
        <v>43745.491770833331</v>
      </c>
      <c r="D166" s="1" t="s">
        <v>5</v>
      </c>
      <c r="E166" s="8" t="s">
        <v>342</v>
      </c>
      <c r="F166" s="8">
        <f t="shared" si="2"/>
        <v>1</v>
      </c>
      <c r="G166" s="8" t="s">
        <v>327</v>
      </c>
    </row>
    <row r="167" spans="1:7" ht="30" x14ac:dyDescent="0.2">
      <c r="A167" s="1" t="s">
        <v>319</v>
      </c>
      <c r="B167" s="1" t="s">
        <v>320</v>
      </c>
      <c r="C167" s="5">
        <v>43742.499618055554</v>
      </c>
      <c r="D167" s="1" t="s">
        <v>12</v>
      </c>
      <c r="E167" s="8" t="s">
        <v>342</v>
      </c>
      <c r="F167" s="8">
        <f t="shared" si="2"/>
        <v>1</v>
      </c>
      <c r="G167" s="8" t="s">
        <v>327</v>
      </c>
    </row>
    <row r="168" spans="1:7" ht="30" x14ac:dyDescent="0.2">
      <c r="A168" s="1" t="s">
        <v>321</v>
      </c>
      <c r="B168" s="1" t="s">
        <v>322</v>
      </c>
      <c r="C168" s="5">
        <v>43742.496631944443</v>
      </c>
      <c r="D168" s="1" t="s">
        <v>12</v>
      </c>
      <c r="E168" s="8" t="s">
        <v>342</v>
      </c>
      <c r="F168" s="8">
        <f t="shared" si="2"/>
        <v>1</v>
      </c>
      <c r="G168" s="8" t="s">
        <v>327</v>
      </c>
    </row>
    <row r="169" spans="1:7" x14ac:dyDescent="0.2">
      <c r="A169" s="15" t="s">
        <v>402</v>
      </c>
      <c r="B169" s="16" t="s">
        <v>345</v>
      </c>
      <c r="C169" s="20">
        <v>43739</v>
      </c>
      <c r="D169" s="15"/>
      <c r="E169" s="17" t="s">
        <v>343</v>
      </c>
      <c r="F169" s="17">
        <f t="shared" si="2"/>
        <v>1</v>
      </c>
      <c r="G169" s="17" t="s">
        <v>328</v>
      </c>
    </row>
    <row r="170" spans="1:7" x14ac:dyDescent="0.2">
      <c r="A170" s="15" t="s">
        <v>402</v>
      </c>
      <c r="B170" s="16" t="s">
        <v>346</v>
      </c>
      <c r="C170" s="20">
        <v>43739</v>
      </c>
      <c r="D170" s="15"/>
      <c r="E170" s="17" t="s">
        <v>342</v>
      </c>
      <c r="F170" s="17">
        <f t="shared" si="2"/>
        <v>1</v>
      </c>
      <c r="G170" s="17" t="s">
        <v>328</v>
      </c>
    </row>
    <row r="171" spans="1:7" x14ac:dyDescent="0.2">
      <c r="A171" s="15" t="s">
        <v>402</v>
      </c>
      <c r="B171" s="16" t="s">
        <v>347</v>
      </c>
      <c r="C171" s="20">
        <v>43739</v>
      </c>
      <c r="D171" s="15"/>
      <c r="E171" s="17" t="s">
        <v>342</v>
      </c>
      <c r="F171" s="17">
        <f t="shared" si="2"/>
        <v>1</v>
      </c>
      <c r="G171" s="17" t="s">
        <v>327</v>
      </c>
    </row>
    <row r="172" spans="1:7" x14ac:dyDescent="0.2">
      <c r="A172" s="15" t="s">
        <v>402</v>
      </c>
      <c r="B172" s="16" t="s">
        <v>348</v>
      </c>
      <c r="C172" s="20">
        <v>43739</v>
      </c>
      <c r="D172" s="15"/>
      <c r="E172" s="17" t="s">
        <v>327</v>
      </c>
      <c r="F172" s="17">
        <f t="shared" si="2"/>
        <v>1</v>
      </c>
      <c r="G172" s="17" t="s">
        <v>327</v>
      </c>
    </row>
    <row r="173" spans="1:7" x14ac:dyDescent="0.2">
      <c r="A173" s="15" t="s">
        <v>402</v>
      </c>
      <c r="B173" s="16" t="s">
        <v>349</v>
      </c>
      <c r="C173" s="20">
        <v>43739</v>
      </c>
      <c r="D173" s="16"/>
      <c r="E173" s="17" t="s">
        <v>327</v>
      </c>
      <c r="F173" s="17">
        <f t="shared" si="2"/>
        <v>1</v>
      </c>
      <c r="G173" s="17" t="s">
        <v>327</v>
      </c>
    </row>
    <row r="174" spans="1:7" x14ac:dyDescent="0.2">
      <c r="A174" s="15" t="s">
        <v>402</v>
      </c>
      <c r="B174" s="16" t="s">
        <v>350</v>
      </c>
      <c r="C174" s="20">
        <v>43739</v>
      </c>
      <c r="D174" s="16"/>
      <c r="E174" s="17" t="s">
        <v>327</v>
      </c>
      <c r="F174" s="17">
        <f t="shared" si="2"/>
        <v>1</v>
      </c>
      <c r="G174" s="17" t="s">
        <v>327</v>
      </c>
    </row>
    <row r="175" spans="1:7" x14ac:dyDescent="0.2">
      <c r="A175" s="15" t="s">
        <v>402</v>
      </c>
      <c r="B175" s="16" t="s">
        <v>351</v>
      </c>
      <c r="C175" s="20">
        <v>43739</v>
      </c>
      <c r="D175" s="16"/>
      <c r="E175" s="17" t="s">
        <v>343</v>
      </c>
      <c r="F175" s="17">
        <f t="shared" si="2"/>
        <v>1</v>
      </c>
      <c r="G175" s="17" t="s">
        <v>328</v>
      </c>
    </row>
    <row r="176" spans="1:7" x14ac:dyDescent="0.2">
      <c r="A176" s="15" t="s">
        <v>402</v>
      </c>
      <c r="B176" s="16" t="s">
        <v>352</v>
      </c>
      <c r="C176" s="20">
        <v>43739</v>
      </c>
      <c r="D176" s="16"/>
      <c r="E176" s="17" t="s">
        <v>342</v>
      </c>
      <c r="F176" s="17">
        <f t="shared" si="2"/>
        <v>1</v>
      </c>
      <c r="G176" s="17" t="s">
        <v>328</v>
      </c>
    </row>
    <row r="177" spans="1:7" x14ac:dyDescent="0.2">
      <c r="A177" s="15" t="s">
        <v>402</v>
      </c>
      <c r="B177" s="16" t="s">
        <v>353</v>
      </c>
      <c r="C177" s="20">
        <v>43770</v>
      </c>
      <c r="D177" s="16"/>
      <c r="E177" s="17" t="s">
        <v>327</v>
      </c>
      <c r="F177" s="17">
        <f t="shared" si="2"/>
        <v>1</v>
      </c>
      <c r="G177" s="17" t="s">
        <v>327</v>
      </c>
    </row>
    <row r="178" spans="1:7" x14ac:dyDescent="0.2">
      <c r="A178" s="15" t="s">
        <v>402</v>
      </c>
      <c r="B178" s="16" t="s">
        <v>354</v>
      </c>
      <c r="C178" s="20">
        <v>43770</v>
      </c>
      <c r="D178" s="16"/>
      <c r="E178" s="17" t="s">
        <v>327</v>
      </c>
      <c r="F178" s="17">
        <f t="shared" si="2"/>
        <v>1</v>
      </c>
      <c r="G178" s="17" t="s">
        <v>327</v>
      </c>
    </row>
    <row r="179" spans="1:7" x14ac:dyDescent="0.2">
      <c r="A179" s="15" t="s">
        <v>402</v>
      </c>
      <c r="B179" s="16" t="s">
        <v>349</v>
      </c>
      <c r="C179" s="20">
        <v>43770</v>
      </c>
      <c r="D179" s="16"/>
      <c r="E179" s="17" t="s">
        <v>327</v>
      </c>
      <c r="F179" s="17">
        <f t="shared" si="2"/>
        <v>1</v>
      </c>
      <c r="G179" s="17" t="s">
        <v>327</v>
      </c>
    </row>
    <row r="180" spans="1:7" x14ac:dyDescent="0.2">
      <c r="A180" s="15" t="s">
        <v>402</v>
      </c>
      <c r="B180" s="16" t="s">
        <v>355</v>
      </c>
      <c r="C180" s="20">
        <v>43770</v>
      </c>
      <c r="D180" s="16"/>
      <c r="E180" s="17" t="s">
        <v>342</v>
      </c>
      <c r="F180" s="17">
        <f t="shared" si="2"/>
        <v>1</v>
      </c>
      <c r="G180" s="17" t="s">
        <v>327</v>
      </c>
    </row>
    <row r="181" spans="1:7" x14ac:dyDescent="0.2">
      <c r="A181" s="15" t="s">
        <v>402</v>
      </c>
      <c r="B181" s="16" t="s">
        <v>356</v>
      </c>
      <c r="C181" s="20">
        <v>43770</v>
      </c>
      <c r="D181" s="16"/>
      <c r="E181" s="17" t="s">
        <v>342</v>
      </c>
      <c r="F181" s="17">
        <f t="shared" si="2"/>
        <v>1</v>
      </c>
      <c r="G181" s="17" t="s">
        <v>328</v>
      </c>
    </row>
    <row r="182" spans="1:7" x14ac:dyDescent="0.2">
      <c r="A182" s="15" t="s">
        <v>402</v>
      </c>
      <c r="B182" s="16" t="s">
        <v>357</v>
      </c>
      <c r="C182" s="20">
        <v>43800</v>
      </c>
      <c r="D182" s="16"/>
      <c r="E182" s="17" t="s">
        <v>342</v>
      </c>
      <c r="F182" s="17">
        <f t="shared" si="2"/>
        <v>1</v>
      </c>
      <c r="G182" s="17" t="s">
        <v>328</v>
      </c>
    </row>
    <row r="183" spans="1:7" x14ac:dyDescent="0.2">
      <c r="A183" s="15" t="s">
        <v>402</v>
      </c>
      <c r="B183" s="16" t="s">
        <v>358</v>
      </c>
      <c r="C183" s="20">
        <v>43831</v>
      </c>
      <c r="D183" s="16"/>
      <c r="E183" s="17" t="s">
        <v>343</v>
      </c>
      <c r="F183" s="17">
        <f t="shared" si="2"/>
        <v>2</v>
      </c>
      <c r="G183" s="17" t="s">
        <v>328</v>
      </c>
    </row>
    <row r="184" spans="1:7" x14ac:dyDescent="0.2">
      <c r="A184" s="15" t="s">
        <v>402</v>
      </c>
      <c r="B184" s="16" t="s">
        <v>359</v>
      </c>
      <c r="C184" s="20">
        <v>43831</v>
      </c>
      <c r="D184" s="16"/>
      <c r="E184" s="17" t="s">
        <v>342</v>
      </c>
      <c r="F184" s="17">
        <f t="shared" si="2"/>
        <v>2</v>
      </c>
      <c r="G184" s="17" t="s">
        <v>327</v>
      </c>
    </row>
    <row r="185" spans="1:7" x14ac:dyDescent="0.2">
      <c r="A185" s="15" t="s">
        <v>402</v>
      </c>
      <c r="B185" s="16" t="s">
        <v>360</v>
      </c>
      <c r="C185" s="20">
        <v>44197</v>
      </c>
      <c r="D185" s="16"/>
      <c r="E185" s="17" t="s">
        <v>342</v>
      </c>
      <c r="F185" s="17">
        <f t="shared" si="2"/>
        <v>2</v>
      </c>
      <c r="G185" s="17" t="s">
        <v>327</v>
      </c>
    </row>
    <row r="186" spans="1:7" x14ac:dyDescent="0.2">
      <c r="A186" s="15" t="s">
        <v>402</v>
      </c>
      <c r="B186" s="16" t="s">
        <v>361</v>
      </c>
      <c r="C186" s="20">
        <v>43831</v>
      </c>
      <c r="D186" s="16"/>
      <c r="E186" s="17" t="s">
        <v>342</v>
      </c>
      <c r="F186" s="17">
        <f t="shared" si="2"/>
        <v>2</v>
      </c>
      <c r="G186" s="17" t="s">
        <v>327</v>
      </c>
    </row>
    <row r="187" spans="1:7" x14ac:dyDescent="0.2">
      <c r="A187" s="15" t="s">
        <v>402</v>
      </c>
      <c r="B187" s="16" t="s">
        <v>349</v>
      </c>
      <c r="C187" s="20">
        <v>43831</v>
      </c>
      <c r="D187" s="16"/>
      <c r="E187" s="17" t="s">
        <v>327</v>
      </c>
      <c r="F187" s="17">
        <f t="shared" si="2"/>
        <v>2</v>
      </c>
      <c r="G187" s="17" t="s">
        <v>327</v>
      </c>
    </row>
    <row r="188" spans="1:7" x14ac:dyDescent="0.2">
      <c r="A188" s="15" t="s">
        <v>402</v>
      </c>
      <c r="B188" s="16" t="s">
        <v>362</v>
      </c>
      <c r="C188" s="20">
        <v>44228</v>
      </c>
      <c r="D188" s="16"/>
      <c r="E188" s="17" t="s">
        <v>342</v>
      </c>
      <c r="F188" s="17">
        <f t="shared" si="2"/>
        <v>2</v>
      </c>
      <c r="G188" s="17" t="s">
        <v>328</v>
      </c>
    </row>
    <row r="189" spans="1:7" x14ac:dyDescent="0.2">
      <c r="A189" s="15" t="s">
        <v>402</v>
      </c>
      <c r="B189" s="16" t="s">
        <v>359</v>
      </c>
      <c r="C189" s="20">
        <v>43862</v>
      </c>
      <c r="D189" s="16"/>
      <c r="E189" s="17" t="s">
        <v>342</v>
      </c>
      <c r="F189" s="17">
        <f t="shared" si="2"/>
        <v>2</v>
      </c>
      <c r="G189" s="17" t="s">
        <v>327</v>
      </c>
    </row>
    <row r="190" spans="1:7" x14ac:dyDescent="0.2">
      <c r="A190" s="15" t="s">
        <v>402</v>
      </c>
      <c r="B190" s="16" t="s">
        <v>360</v>
      </c>
      <c r="C190" s="20">
        <v>43862</v>
      </c>
      <c r="D190" s="16"/>
      <c r="E190" s="17" t="s">
        <v>327</v>
      </c>
      <c r="F190" s="17">
        <f t="shared" si="2"/>
        <v>2</v>
      </c>
      <c r="G190" s="17" t="s">
        <v>327</v>
      </c>
    </row>
    <row r="191" spans="1:7" x14ac:dyDescent="0.2">
      <c r="A191" s="15" t="s">
        <v>402</v>
      </c>
      <c r="B191" s="16" t="s">
        <v>363</v>
      </c>
      <c r="C191" s="20">
        <v>43862</v>
      </c>
      <c r="D191" s="16"/>
      <c r="E191" s="17" t="s">
        <v>342</v>
      </c>
      <c r="F191" s="17">
        <f t="shared" si="2"/>
        <v>2</v>
      </c>
      <c r="G191" s="17" t="s">
        <v>328</v>
      </c>
    </row>
    <row r="192" spans="1:7" x14ac:dyDescent="0.2">
      <c r="A192" s="15" t="s">
        <v>402</v>
      </c>
      <c r="B192" s="16" t="s">
        <v>349</v>
      </c>
      <c r="C192" s="20">
        <v>43862</v>
      </c>
      <c r="D192" s="16"/>
      <c r="E192" s="17" t="s">
        <v>327</v>
      </c>
      <c r="F192" s="17">
        <f t="shared" si="2"/>
        <v>2</v>
      </c>
      <c r="G192" s="17" t="s">
        <v>327</v>
      </c>
    </row>
    <row r="193" spans="1:7" x14ac:dyDescent="0.2">
      <c r="A193" s="15" t="s">
        <v>402</v>
      </c>
      <c r="B193" s="16" t="s">
        <v>364</v>
      </c>
      <c r="C193" s="20">
        <v>43891</v>
      </c>
      <c r="D193" s="16"/>
      <c r="E193" s="17" t="s">
        <v>342</v>
      </c>
      <c r="F193" s="17">
        <f t="shared" si="2"/>
        <v>2</v>
      </c>
      <c r="G193" s="17" t="s">
        <v>328</v>
      </c>
    </row>
    <row r="194" spans="1:7" x14ac:dyDescent="0.2">
      <c r="A194" s="15" t="s">
        <v>402</v>
      </c>
      <c r="B194" s="16" t="s">
        <v>359</v>
      </c>
      <c r="C194" s="20">
        <v>43891</v>
      </c>
      <c r="D194" s="16"/>
      <c r="E194" s="17" t="s">
        <v>327</v>
      </c>
      <c r="F194" s="17">
        <f t="shared" si="2"/>
        <v>2</v>
      </c>
      <c r="G194" s="17" t="s">
        <v>327</v>
      </c>
    </row>
    <row r="195" spans="1:7" x14ac:dyDescent="0.2">
      <c r="A195" s="15" t="s">
        <v>402</v>
      </c>
      <c r="B195" s="16" t="s">
        <v>360</v>
      </c>
      <c r="C195" s="20">
        <v>43891</v>
      </c>
      <c r="D195" s="16"/>
      <c r="E195" s="17" t="s">
        <v>342</v>
      </c>
      <c r="F195" s="17">
        <f t="shared" ref="F195:F237" si="3">CHOOSE(MONTH(C195),2,2,2,3,3,3,4,4,4,1,1,1)</f>
        <v>2</v>
      </c>
      <c r="G195" s="17" t="s">
        <v>327</v>
      </c>
    </row>
    <row r="196" spans="1:7" x14ac:dyDescent="0.2">
      <c r="A196" s="15" t="s">
        <v>402</v>
      </c>
      <c r="B196" s="16" t="s">
        <v>365</v>
      </c>
      <c r="C196" s="20">
        <v>43891</v>
      </c>
      <c r="D196" s="16"/>
      <c r="E196" s="17" t="s">
        <v>327</v>
      </c>
      <c r="F196" s="17">
        <f t="shared" si="3"/>
        <v>2</v>
      </c>
      <c r="G196" s="17" t="s">
        <v>327</v>
      </c>
    </row>
    <row r="197" spans="1:7" x14ac:dyDescent="0.2">
      <c r="A197" s="15" t="s">
        <v>402</v>
      </c>
      <c r="B197" s="16" t="s">
        <v>351</v>
      </c>
      <c r="C197" s="20">
        <v>43891</v>
      </c>
      <c r="D197" s="16"/>
      <c r="E197" s="17" t="s">
        <v>343</v>
      </c>
      <c r="F197" s="17">
        <f t="shared" si="3"/>
        <v>2</v>
      </c>
      <c r="G197" s="17" t="s">
        <v>328</v>
      </c>
    </row>
    <row r="198" spans="1:7" x14ac:dyDescent="0.2">
      <c r="A198" s="15" t="s">
        <v>402</v>
      </c>
      <c r="B198" s="16" t="s">
        <v>349</v>
      </c>
      <c r="C198" s="20">
        <v>43891</v>
      </c>
      <c r="D198" s="16"/>
      <c r="E198" s="17" t="s">
        <v>327</v>
      </c>
      <c r="F198" s="17">
        <f t="shared" si="3"/>
        <v>2</v>
      </c>
      <c r="G198" s="17" t="s">
        <v>327</v>
      </c>
    </row>
    <row r="199" spans="1:7" x14ac:dyDescent="0.2">
      <c r="A199" s="15" t="s">
        <v>402</v>
      </c>
      <c r="B199" s="16" t="s">
        <v>366</v>
      </c>
      <c r="C199" s="20">
        <v>43891</v>
      </c>
      <c r="D199" s="16"/>
      <c r="E199" s="17" t="s">
        <v>342</v>
      </c>
      <c r="F199" s="17">
        <f t="shared" si="3"/>
        <v>2</v>
      </c>
      <c r="G199" s="17" t="s">
        <v>328</v>
      </c>
    </row>
    <row r="200" spans="1:7" x14ac:dyDescent="0.2">
      <c r="A200" s="15" t="s">
        <v>402</v>
      </c>
      <c r="B200" s="16" t="s">
        <v>359</v>
      </c>
      <c r="C200" s="20">
        <v>43922</v>
      </c>
      <c r="D200" s="16"/>
      <c r="E200" s="17" t="s">
        <v>327</v>
      </c>
      <c r="F200" s="17">
        <f t="shared" si="3"/>
        <v>3</v>
      </c>
      <c r="G200" s="17" t="s">
        <v>327</v>
      </c>
    </row>
    <row r="201" spans="1:7" x14ac:dyDescent="0.2">
      <c r="A201" s="15" t="s">
        <v>402</v>
      </c>
      <c r="B201" s="16" t="s">
        <v>367</v>
      </c>
      <c r="C201" s="20">
        <v>43952</v>
      </c>
      <c r="D201" s="16"/>
      <c r="E201" s="17" t="s">
        <v>343</v>
      </c>
      <c r="F201" s="17">
        <f t="shared" si="3"/>
        <v>3</v>
      </c>
      <c r="G201" s="17" t="s">
        <v>328</v>
      </c>
    </row>
    <row r="202" spans="1:7" x14ac:dyDescent="0.2">
      <c r="A202" s="15" t="s">
        <v>402</v>
      </c>
      <c r="B202" s="16" t="s">
        <v>368</v>
      </c>
      <c r="C202" s="20">
        <v>43983</v>
      </c>
      <c r="D202" s="16"/>
      <c r="E202" s="17" t="s">
        <v>342</v>
      </c>
      <c r="F202" s="17">
        <f t="shared" si="3"/>
        <v>3</v>
      </c>
      <c r="G202" s="17" t="s">
        <v>327</v>
      </c>
    </row>
    <row r="203" spans="1:7" x14ac:dyDescent="0.2">
      <c r="A203" s="15" t="s">
        <v>402</v>
      </c>
      <c r="B203" s="16" t="s">
        <v>369</v>
      </c>
      <c r="C203" s="20">
        <v>43983</v>
      </c>
      <c r="D203" s="16"/>
      <c r="E203" s="17" t="s">
        <v>343</v>
      </c>
      <c r="F203" s="17">
        <f t="shared" si="3"/>
        <v>3</v>
      </c>
      <c r="G203" s="17" t="s">
        <v>328</v>
      </c>
    </row>
    <row r="204" spans="1:7" x14ac:dyDescent="0.2">
      <c r="A204" s="15" t="s">
        <v>402</v>
      </c>
      <c r="B204" s="16" t="s">
        <v>359</v>
      </c>
      <c r="C204" s="20">
        <v>44013</v>
      </c>
      <c r="D204" s="16"/>
      <c r="E204" s="17" t="s">
        <v>327</v>
      </c>
      <c r="F204" s="17">
        <f t="shared" si="3"/>
        <v>4</v>
      </c>
      <c r="G204" s="17" t="s">
        <v>327</v>
      </c>
    </row>
    <row r="205" spans="1:7" x14ac:dyDescent="0.2">
      <c r="A205" s="15" t="s">
        <v>402</v>
      </c>
      <c r="B205" s="16" t="s">
        <v>370</v>
      </c>
      <c r="C205" s="20">
        <v>44013</v>
      </c>
      <c r="D205" s="16"/>
      <c r="E205" s="17" t="s">
        <v>342</v>
      </c>
      <c r="F205" s="17">
        <f t="shared" si="3"/>
        <v>4</v>
      </c>
      <c r="G205" s="17" t="s">
        <v>327</v>
      </c>
    </row>
    <row r="206" spans="1:7" x14ac:dyDescent="0.2">
      <c r="A206" s="15" t="s">
        <v>402</v>
      </c>
      <c r="B206" s="16" t="s">
        <v>371</v>
      </c>
      <c r="C206" s="20">
        <v>44013</v>
      </c>
      <c r="D206" s="16"/>
      <c r="E206" s="17" t="s">
        <v>343</v>
      </c>
      <c r="F206" s="17">
        <f t="shared" si="3"/>
        <v>4</v>
      </c>
      <c r="G206" s="17" t="s">
        <v>328</v>
      </c>
    </row>
    <row r="207" spans="1:7" x14ac:dyDescent="0.2">
      <c r="A207" s="15" t="s">
        <v>402</v>
      </c>
      <c r="B207" s="16" t="s">
        <v>359</v>
      </c>
      <c r="C207" s="20">
        <v>44044</v>
      </c>
      <c r="D207" s="16"/>
      <c r="E207" s="17" t="s">
        <v>327</v>
      </c>
      <c r="F207" s="17">
        <f t="shared" si="3"/>
        <v>4</v>
      </c>
      <c r="G207" s="17" t="s">
        <v>327</v>
      </c>
    </row>
    <row r="208" spans="1:7" x14ac:dyDescent="0.2">
      <c r="A208" s="15" t="s">
        <v>402</v>
      </c>
      <c r="B208" s="16" t="s">
        <v>372</v>
      </c>
      <c r="C208" s="20">
        <v>44075</v>
      </c>
      <c r="D208" s="16"/>
      <c r="E208" s="17" t="s">
        <v>343</v>
      </c>
      <c r="F208" s="17">
        <f t="shared" si="3"/>
        <v>4</v>
      </c>
      <c r="G208" s="17" t="s">
        <v>328</v>
      </c>
    </row>
    <row r="209" spans="1:7" x14ac:dyDescent="0.2">
      <c r="A209" s="15" t="s">
        <v>402</v>
      </c>
      <c r="B209" s="16" t="s">
        <v>373</v>
      </c>
      <c r="C209" s="20">
        <v>44075</v>
      </c>
      <c r="D209" s="16"/>
      <c r="E209" s="17" t="s">
        <v>327</v>
      </c>
      <c r="F209" s="17">
        <f t="shared" si="3"/>
        <v>4</v>
      </c>
      <c r="G209" s="17" t="s">
        <v>327</v>
      </c>
    </row>
    <row r="210" spans="1:7" x14ac:dyDescent="0.2">
      <c r="A210" s="15" t="s">
        <v>402</v>
      </c>
      <c r="B210" s="18" t="s">
        <v>374</v>
      </c>
      <c r="C210" s="20">
        <v>43739</v>
      </c>
      <c r="D210" s="16"/>
      <c r="E210" s="17" t="s">
        <v>342</v>
      </c>
      <c r="F210" s="17">
        <f t="shared" si="3"/>
        <v>1</v>
      </c>
      <c r="G210" s="17" t="s">
        <v>327</v>
      </c>
    </row>
    <row r="211" spans="1:7" x14ac:dyDescent="0.2">
      <c r="A211" s="15" t="s">
        <v>402</v>
      </c>
      <c r="B211" s="18" t="s">
        <v>375</v>
      </c>
      <c r="C211" s="20">
        <v>43759</v>
      </c>
      <c r="D211" s="16"/>
      <c r="E211" s="17" t="s">
        <v>327</v>
      </c>
      <c r="F211" s="17">
        <f t="shared" si="3"/>
        <v>1</v>
      </c>
      <c r="G211" s="17" t="s">
        <v>327</v>
      </c>
    </row>
    <row r="212" spans="1:7" x14ac:dyDescent="0.2">
      <c r="A212" s="15" t="s">
        <v>402</v>
      </c>
      <c r="B212" s="18" t="s">
        <v>376</v>
      </c>
      <c r="C212" s="20">
        <v>43769</v>
      </c>
      <c r="D212" s="16"/>
      <c r="E212" s="17" t="s">
        <v>343</v>
      </c>
      <c r="F212" s="17">
        <f t="shared" si="3"/>
        <v>1</v>
      </c>
      <c r="G212" s="17" t="s">
        <v>327</v>
      </c>
    </row>
    <row r="213" spans="1:7" x14ac:dyDescent="0.2">
      <c r="A213" s="15" t="s">
        <v>402</v>
      </c>
      <c r="B213" s="18" t="s">
        <v>377</v>
      </c>
      <c r="C213" s="20">
        <v>43787</v>
      </c>
      <c r="D213" s="16"/>
      <c r="E213" s="17" t="s">
        <v>327</v>
      </c>
      <c r="F213" s="17">
        <f t="shared" si="3"/>
        <v>1</v>
      </c>
      <c r="G213" s="17" t="s">
        <v>327</v>
      </c>
    </row>
    <row r="214" spans="1:7" x14ac:dyDescent="0.2">
      <c r="A214" s="15" t="s">
        <v>402</v>
      </c>
      <c r="B214" s="18" t="s">
        <v>378</v>
      </c>
      <c r="C214" s="20">
        <v>43836</v>
      </c>
      <c r="D214" s="16"/>
      <c r="E214" s="17" t="s">
        <v>342</v>
      </c>
      <c r="F214" s="17">
        <f t="shared" si="3"/>
        <v>2</v>
      </c>
      <c r="G214" s="17" t="s">
        <v>327</v>
      </c>
    </row>
    <row r="215" spans="1:7" x14ac:dyDescent="0.2">
      <c r="A215" s="15" t="s">
        <v>402</v>
      </c>
      <c r="B215" s="18" t="s">
        <v>379</v>
      </c>
      <c r="C215" s="20">
        <v>43864</v>
      </c>
      <c r="D215" s="16"/>
      <c r="E215" s="17" t="s">
        <v>327</v>
      </c>
      <c r="F215" s="17">
        <f t="shared" si="3"/>
        <v>2</v>
      </c>
      <c r="G215" s="17" t="s">
        <v>327</v>
      </c>
    </row>
    <row r="216" spans="1:7" x14ac:dyDescent="0.2">
      <c r="A216" s="15" t="s">
        <v>402</v>
      </c>
      <c r="B216" s="18" t="s">
        <v>380</v>
      </c>
      <c r="C216" s="20">
        <v>43892</v>
      </c>
      <c r="D216" s="16"/>
      <c r="E216" s="17" t="s">
        <v>327</v>
      </c>
      <c r="F216" s="17">
        <f t="shared" si="3"/>
        <v>2</v>
      </c>
      <c r="G216" s="17" t="s">
        <v>327</v>
      </c>
    </row>
    <row r="217" spans="1:7" x14ac:dyDescent="0.2">
      <c r="A217" s="15" t="s">
        <v>402</v>
      </c>
      <c r="B217" s="18" t="s">
        <v>381</v>
      </c>
      <c r="C217" s="20">
        <v>43894</v>
      </c>
      <c r="D217" s="16"/>
      <c r="E217" s="17" t="s">
        <v>342</v>
      </c>
      <c r="F217" s="17">
        <f t="shared" si="3"/>
        <v>2</v>
      </c>
      <c r="G217" s="17" t="s">
        <v>327</v>
      </c>
    </row>
    <row r="218" spans="1:7" x14ac:dyDescent="0.2">
      <c r="A218" s="15" t="s">
        <v>402</v>
      </c>
      <c r="B218" s="18" t="s">
        <v>382</v>
      </c>
      <c r="C218" s="20">
        <v>43934</v>
      </c>
      <c r="D218" s="16"/>
      <c r="E218" s="17" t="s">
        <v>343</v>
      </c>
      <c r="F218" s="17">
        <f t="shared" si="3"/>
        <v>3</v>
      </c>
      <c r="G218" s="17" t="s">
        <v>327</v>
      </c>
    </row>
    <row r="219" spans="1:7" x14ac:dyDescent="0.2">
      <c r="A219" s="15" t="s">
        <v>402</v>
      </c>
      <c r="B219" s="18" t="s">
        <v>383</v>
      </c>
      <c r="C219" s="20">
        <v>43966</v>
      </c>
      <c r="D219" s="16"/>
      <c r="E219" s="17" t="s">
        <v>342</v>
      </c>
      <c r="F219" s="17">
        <f t="shared" si="3"/>
        <v>3</v>
      </c>
      <c r="G219" s="17" t="s">
        <v>327</v>
      </c>
    </row>
    <row r="220" spans="1:7" x14ac:dyDescent="0.2">
      <c r="A220" s="15" t="s">
        <v>402</v>
      </c>
      <c r="B220" s="19" t="s">
        <v>384</v>
      </c>
      <c r="C220" s="20">
        <v>43998</v>
      </c>
      <c r="D220" s="16"/>
      <c r="E220" s="17" t="s">
        <v>343</v>
      </c>
      <c r="F220" s="17">
        <f t="shared" si="3"/>
        <v>3</v>
      </c>
      <c r="G220" s="17" t="s">
        <v>327</v>
      </c>
    </row>
    <row r="221" spans="1:7" x14ac:dyDescent="0.2">
      <c r="A221" s="15" t="s">
        <v>402</v>
      </c>
      <c r="B221" s="18" t="s">
        <v>385</v>
      </c>
      <c r="C221" s="20">
        <v>44028</v>
      </c>
      <c r="D221" s="16"/>
      <c r="E221" s="17" t="s">
        <v>342</v>
      </c>
      <c r="F221" s="17">
        <f t="shared" si="3"/>
        <v>4</v>
      </c>
      <c r="G221" s="17" t="s">
        <v>327</v>
      </c>
    </row>
    <row r="222" spans="1:7" x14ac:dyDescent="0.2">
      <c r="A222" s="15" t="s">
        <v>402</v>
      </c>
      <c r="B222" s="18" t="s">
        <v>386</v>
      </c>
      <c r="C222" s="20">
        <v>44060</v>
      </c>
      <c r="D222" s="16"/>
      <c r="E222" s="17" t="s">
        <v>343</v>
      </c>
      <c r="F222" s="17">
        <f t="shared" si="3"/>
        <v>4</v>
      </c>
      <c r="G222" s="17" t="s">
        <v>327</v>
      </c>
    </row>
    <row r="223" spans="1:7" x14ac:dyDescent="0.2">
      <c r="A223" s="15" t="s">
        <v>402</v>
      </c>
      <c r="B223" s="18" t="s">
        <v>387</v>
      </c>
      <c r="C223" s="20">
        <v>44095</v>
      </c>
      <c r="D223" s="16"/>
      <c r="E223" s="17" t="s">
        <v>342</v>
      </c>
      <c r="F223" s="17">
        <f t="shared" si="3"/>
        <v>4</v>
      </c>
      <c r="G223" s="17" t="s">
        <v>327</v>
      </c>
    </row>
    <row r="224" spans="1:7" x14ac:dyDescent="0.2">
      <c r="A224" s="15" t="s">
        <v>402</v>
      </c>
      <c r="B224" s="18" t="s">
        <v>388</v>
      </c>
      <c r="C224" s="20">
        <v>43731</v>
      </c>
      <c r="D224" s="16"/>
      <c r="E224" s="17" t="s">
        <v>343</v>
      </c>
      <c r="F224" s="17">
        <f t="shared" si="3"/>
        <v>4</v>
      </c>
      <c r="G224" s="8" t="s">
        <v>328</v>
      </c>
    </row>
    <row r="225" spans="1:7" x14ac:dyDescent="0.2">
      <c r="A225" s="15" t="s">
        <v>402</v>
      </c>
      <c r="B225" s="18" t="s">
        <v>389</v>
      </c>
      <c r="C225" s="20">
        <v>43937</v>
      </c>
      <c r="D225" s="16"/>
      <c r="E225" s="17" t="s">
        <v>343</v>
      </c>
      <c r="F225" s="17">
        <f t="shared" si="3"/>
        <v>3</v>
      </c>
      <c r="G225" s="8" t="s">
        <v>328</v>
      </c>
    </row>
    <row r="226" spans="1:7" x14ac:dyDescent="0.2">
      <c r="A226" s="15" t="s">
        <v>402</v>
      </c>
      <c r="B226" s="16" t="s">
        <v>390</v>
      </c>
      <c r="C226" s="20">
        <v>43739</v>
      </c>
      <c r="D226" s="16"/>
      <c r="E226" s="17" t="s">
        <v>342</v>
      </c>
      <c r="F226" s="17">
        <f t="shared" si="3"/>
        <v>1</v>
      </c>
      <c r="G226" s="17" t="s">
        <v>327</v>
      </c>
    </row>
    <row r="227" spans="1:7" x14ac:dyDescent="0.2">
      <c r="A227" s="15" t="s">
        <v>402</v>
      </c>
      <c r="B227" s="16" t="s">
        <v>391</v>
      </c>
      <c r="C227" s="20">
        <v>43752</v>
      </c>
      <c r="D227" s="16"/>
      <c r="E227" s="17" t="s">
        <v>327</v>
      </c>
      <c r="F227" s="17">
        <f t="shared" si="3"/>
        <v>1</v>
      </c>
      <c r="G227" s="17" t="s">
        <v>327</v>
      </c>
    </row>
    <row r="228" spans="1:7" x14ac:dyDescent="0.2">
      <c r="A228" s="15" t="s">
        <v>402</v>
      </c>
      <c r="B228" s="16" t="s">
        <v>392</v>
      </c>
      <c r="C228" s="20">
        <v>43756</v>
      </c>
      <c r="D228" s="16"/>
      <c r="E228" s="17" t="s">
        <v>342</v>
      </c>
      <c r="F228" s="17">
        <f t="shared" si="3"/>
        <v>1</v>
      </c>
      <c r="G228" s="17" t="s">
        <v>327</v>
      </c>
    </row>
    <row r="229" spans="1:7" x14ac:dyDescent="0.2">
      <c r="A229" s="15" t="s">
        <v>402</v>
      </c>
      <c r="B229" s="16" t="s">
        <v>393</v>
      </c>
      <c r="C229" s="20">
        <v>43773</v>
      </c>
      <c r="D229" s="16"/>
      <c r="E229" s="17" t="s">
        <v>342</v>
      </c>
      <c r="F229" s="17">
        <f t="shared" si="3"/>
        <v>1</v>
      </c>
      <c r="G229" s="17" t="s">
        <v>327</v>
      </c>
    </row>
    <row r="230" spans="1:7" x14ac:dyDescent="0.2">
      <c r="A230" s="15" t="s">
        <v>402</v>
      </c>
      <c r="B230" s="16" t="s">
        <v>394</v>
      </c>
      <c r="C230" s="20">
        <v>43787</v>
      </c>
      <c r="D230" s="16"/>
      <c r="E230" s="17" t="s">
        <v>342</v>
      </c>
      <c r="F230" s="17">
        <f t="shared" si="3"/>
        <v>1</v>
      </c>
      <c r="G230" s="17" t="s">
        <v>327</v>
      </c>
    </row>
    <row r="231" spans="1:7" x14ac:dyDescent="0.2">
      <c r="A231" s="15" t="s">
        <v>402</v>
      </c>
      <c r="B231" s="16" t="s">
        <v>395</v>
      </c>
      <c r="C231" s="20">
        <v>43839</v>
      </c>
      <c r="D231" s="16"/>
      <c r="E231" s="17" t="s">
        <v>342</v>
      </c>
      <c r="F231" s="17">
        <f t="shared" si="3"/>
        <v>2</v>
      </c>
      <c r="G231" s="17" t="s">
        <v>327</v>
      </c>
    </row>
    <row r="232" spans="1:7" x14ac:dyDescent="0.2">
      <c r="A232" s="15" t="s">
        <v>402</v>
      </c>
      <c r="B232" s="16" t="s">
        <v>396</v>
      </c>
      <c r="C232" s="20">
        <v>43853</v>
      </c>
      <c r="D232" s="16"/>
      <c r="E232" s="17" t="s">
        <v>342</v>
      </c>
      <c r="F232" s="17">
        <f t="shared" si="3"/>
        <v>2</v>
      </c>
      <c r="G232" s="17" t="s">
        <v>327</v>
      </c>
    </row>
    <row r="233" spans="1:7" x14ac:dyDescent="0.2">
      <c r="A233" s="15" t="s">
        <v>402</v>
      </c>
      <c r="B233" s="16" t="s">
        <v>397</v>
      </c>
      <c r="C233" s="20">
        <v>43873</v>
      </c>
      <c r="D233" s="16"/>
      <c r="E233" s="17" t="s">
        <v>342</v>
      </c>
      <c r="F233" s="17">
        <f t="shared" si="3"/>
        <v>2</v>
      </c>
      <c r="G233" s="17" t="s">
        <v>327</v>
      </c>
    </row>
    <row r="234" spans="1:7" x14ac:dyDescent="0.2">
      <c r="A234" s="15" t="s">
        <v>402</v>
      </c>
      <c r="B234" s="16" t="s">
        <v>398</v>
      </c>
      <c r="C234" s="20">
        <v>43887</v>
      </c>
      <c r="D234" s="16"/>
      <c r="E234" s="17" t="s">
        <v>342</v>
      </c>
      <c r="F234" s="17">
        <f t="shared" si="3"/>
        <v>2</v>
      </c>
      <c r="G234" s="17" t="s">
        <v>327</v>
      </c>
    </row>
    <row r="235" spans="1:7" x14ac:dyDescent="0.2">
      <c r="A235" s="15" t="s">
        <v>402</v>
      </c>
      <c r="B235" s="16" t="s">
        <v>399</v>
      </c>
      <c r="C235" s="20">
        <v>43908</v>
      </c>
      <c r="D235" s="16"/>
      <c r="E235" s="17" t="s">
        <v>342</v>
      </c>
      <c r="F235" s="17">
        <f t="shared" si="3"/>
        <v>2</v>
      </c>
      <c r="G235" s="17" t="s">
        <v>327</v>
      </c>
    </row>
    <row r="236" spans="1:7" x14ac:dyDescent="0.2">
      <c r="A236" s="15" t="s">
        <v>402</v>
      </c>
      <c r="B236" s="16" t="s">
        <v>400</v>
      </c>
      <c r="C236" s="20">
        <v>43917</v>
      </c>
      <c r="D236" s="16"/>
      <c r="E236" s="17" t="s">
        <v>342</v>
      </c>
      <c r="F236" s="17">
        <f t="shared" si="3"/>
        <v>2</v>
      </c>
      <c r="G236" s="17" t="s">
        <v>327</v>
      </c>
    </row>
    <row r="237" spans="1:7" x14ac:dyDescent="0.2">
      <c r="A237" s="15" t="s">
        <v>402</v>
      </c>
      <c r="B237" s="16" t="s">
        <v>401</v>
      </c>
      <c r="C237" s="20">
        <v>43934</v>
      </c>
      <c r="D237" s="16"/>
      <c r="E237" s="17" t="s">
        <v>342</v>
      </c>
      <c r="F237" s="17">
        <f t="shared" si="3"/>
        <v>3</v>
      </c>
      <c r="G237" s="17" t="s">
        <v>327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Metrics</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2020-09-14T15:33:14Z</dcterms:created>
  <dcterms:modified xsi:type="dcterms:W3CDTF">2020-09-14T21:36:11Z</dcterms:modified>
</cp:coreProperties>
</file>