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v\excel\"/>
    </mc:Choice>
  </mc:AlternateContent>
  <xr:revisionPtr revIDLastSave="0" documentId="8_{AB4CF656-D3EB-4277-9AED-5BA562187FF4}" xr6:coauthVersionLast="47" xr6:coauthVersionMax="47" xr10:uidLastSave="{00000000-0000-0000-0000-000000000000}"/>
  <bookViews>
    <workbookView xWindow="-108" yWindow="-108" windowWidth="23256" windowHeight="12456" xr2:uid="{F5E6DABD-0E70-422C-832F-E0923BC9BF50}"/>
  </bookViews>
  <sheets>
    <sheet name="Pareto" sheetId="1" r:id="rId1"/>
    <sheet name="MPI" sheetId="2" r:id="rId2"/>
    <sheet name="Scenario Summary" sheetId="8" r:id="rId3"/>
    <sheet name="What if Analysis" sheetId="3" r:id="rId4"/>
    <sheet name="Manual Pareto" sheetId="4" r:id="rId5"/>
  </sheets>
  <definedNames>
    <definedName name="_xlchart.v1.0" hidden="1">Pareto!$A$2:$A$5</definedName>
    <definedName name="_xlchart.v1.1" hidden="1">Pareto!$B$1</definedName>
    <definedName name="_xlchart.v1.2" hidden="1">Pareto!$B$2:$B$5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G9" i="2"/>
  <c r="L2" i="2" s="1"/>
  <c r="D9" i="2"/>
  <c r="G4" i="2" s="1"/>
  <c r="C9" i="2"/>
  <c r="F2" i="2" s="1"/>
  <c r="B9" i="2"/>
  <c r="E5" i="2" s="1"/>
  <c r="C3" i="4"/>
  <c r="C4" i="4"/>
  <c r="C5" i="4"/>
  <c r="C2" i="4"/>
  <c r="L6" i="2" l="1"/>
  <c r="L5" i="2"/>
  <c r="L4" i="2"/>
  <c r="L3" i="2"/>
  <c r="E3" i="2"/>
  <c r="E2" i="2"/>
  <c r="E6" i="2"/>
  <c r="G2" i="2"/>
  <c r="E4" i="2"/>
  <c r="G3" i="2"/>
  <c r="F5" i="2"/>
  <c r="F4" i="2"/>
  <c r="G6" i="2"/>
  <c r="F3" i="2"/>
  <c r="G5" i="2"/>
  <c r="F6" i="2"/>
  <c r="H2" i="2" l="1"/>
  <c r="H4" i="2"/>
  <c r="H5" i="2"/>
  <c r="H3" i="2"/>
  <c r="H6" i="2"/>
  <c r="I6" i="2" l="1"/>
  <c r="F9" i="2"/>
  <c r="K5" i="2" s="1"/>
  <c r="I4" i="2"/>
  <c r="I3" i="2"/>
  <c r="I2" i="2"/>
  <c r="I5" i="2"/>
  <c r="K4" i="2" l="1"/>
  <c r="K2" i="2"/>
  <c r="K3" i="2"/>
  <c r="K6" i="2"/>
</calcChain>
</file>

<file path=xl/sharedStrings.xml><?xml version="1.0" encoding="utf-8"?>
<sst xmlns="http://schemas.openxmlformats.org/spreadsheetml/2006/main" count="65" uniqueCount="57">
  <si>
    <t>Cause</t>
  </si>
  <si>
    <t>Count</t>
  </si>
  <si>
    <t>Delay in Supply</t>
  </si>
  <si>
    <t>Quality Issue</t>
  </si>
  <si>
    <t>Miscommunication</t>
  </si>
  <si>
    <t>Others</t>
  </si>
  <si>
    <t>Region</t>
  </si>
  <si>
    <t>Avg Income</t>
  </si>
  <si>
    <t>Population</t>
  </si>
  <si>
    <t>Sales</t>
  </si>
  <si>
    <t>North</t>
  </si>
  <si>
    <t>South</t>
  </si>
  <si>
    <t>East</t>
  </si>
  <si>
    <t>West</t>
  </si>
  <si>
    <t>Central</t>
  </si>
  <si>
    <t>Month</t>
  </si>
  <si>
    <t>TV Spend ($)</t>
  </si>
  <si>
    <t>Radio Spend ($)</t>
  </si>
  <si>
    <t>Newspaper Spend ($)</t>
  </si>
  <si>
    <t>Revenue ($)</t>
  </si>
  <si>
    <t>Jan</t>
  </si>
  <si>
    <t>Feb</t>
  </si>
  <si>
    <t>Mar</t>
  </si>
  <si>
    <t>Apr</t>
  </si>
  <si>
    <t>May</t>
  </si>
  <si>
    <t>Cumulative frequency</t>
  </si>
  <si>
    <t>Max Income</t>
  </si>
  <si>
    <t>Max Population</t>
  </si>
  <si>
    <t>Max Sales</t>
  </si>
  <si>
    <t>Income Index</t>
  </si>
  <si>
    <t>Population Index</t>
  </si>
  <si>
    <t>Sales Index</t>
  </si>
  <si>
    <t>MPI</t>
  </si>
  <si>
    <t>Rank</t>
  </si>
  <si>
    <t>Market influence Index</t>
  </si>
  <si>
    <t>Average MII</t>
  </si>
  <si>
    <t>Average MPI</t>
  </si>
  <si>
    <t>Influence</t>
  </si>
  <si>
    <t>ROI</t>
  </si>
  <si>
    <t>%TV</t>
  </si>
  <si>
    <t>%Radio</t>
  </si>
  <si>
    <t>%Newspaper</t>
  </si>
  <si>
    <t>$C$2</t>
  </si>
  <si>
    <t>$F$2</t>
  </si>
  <si>
    <t>$G$2</t>
  </si>
  <si>
    <t>$H$2</t>
  </si>
  <si>
    <t>$I$2</t>
  </si>
  <si>
    <t>Higher Spend on Radio</t>
  </si>
  <si>
    <t>Created by Admin on 9/16/2025</t>
  </si>
  <si>
    <t>Low spend on Radio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</si>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</sst>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1" applyFont="1"/>
    <xf numFmtId="0" fontId="0" fillId="2" borderId="0" xfId="0" applyFill="1"/>
    <xf numFmtId="3" fontId="0" fillId="2" borderId="0" xfId="0" applyNumberFormat="1" applyFill="1"/>
    <xf numFmtId="9" fontId="0" fillId="0" borderId="0" xfId="0" applyNumberFormat="1"/>
    <xf numFmtId="9" fontId="0" fillId="0" borderId="2" xfId="0" applyNumberFormat="1" applyBorder="1"/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4" xfId="0" applyBorder="1"/>
    <xf numFmtId="0" fontId="4" fillId="4" borderId="0" xfId="0" applyFont="1" applyFill="1" applyAlignment="1">
      <alignment horizontal="left"/>
    </xf>
    <xf numFmtId="0" fontId="5" fillId="4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0" fillId="5" borderId="0" xfId="0" applyFill="1"/>
    <xf numFmtId="0" fontId="7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influence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2-4D1F-8665-A66257220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2-4D1F-8665-A66257220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02-4D1F-8665-A66257220E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02-4D1F-8665-A66257220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02-4D1F-8665-A66257220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MPI!$J$2:$J$6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40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F-4C0D-9A11-ED15B9DD98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influence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MPI!$H$2:$H$6</c:f>
              <c:numCache>
                <c:formatCode>General</c:formatCode>
                <c:ptCount val="5"/>
                <c:pt idx="0">
                  <c:v>81.990430622009569</c:v>
                </c:pt>
                <c:pt idx="1">
                  <c:v>89</c:v>
                </c:pt>
                <c:pt idx="2">
                  <c:v>77.559808612440179</c:v>
                </c:pt>
                <c:pt idx="3">
                  <c:v>77.31100478468899</c:v>
                </c:pt>
                <c:pt idx="4">
                  <c:v>81.933014354066984</c:v>
                </c:pt>
              </c:numCache>
            </c:numRef>
          </c:xVal>
          <c:yVal>
            <c:numRef>
              <c:f>MPI!$J$2:$J$6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40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2-469F-96A2-C10CF9BD92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9398920"/>
        <c:axId val="609410440"/>
      </c:scatterChart>
      <c:valAx>
        <c:axId val="6093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0440"/>
        <c:crosses val="autoZero"/>
        <c:crossBetween val="midCat"/>
      </c:valAx>
      <c:valAx>
        <c:axId val="60941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 Pareto'!$B$1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'Manual Pareto'!$A$2:$A$5</c:f>
              <c:strCache>
                <c:ptCount val="4"/>
                <c:pt idx="0">
                  <c:v>Delay in Supply</c:v>
                </c:pt>
                <c:pt idx="1">
                  <c:v>Quality Issue</c:v>
                </c:pt>
                <c:pt idx="2">
                  <c:v>Miscommunication</c:v>
                </c:pt>
                <c:pt idx="3">
                  <c:v>Others</c:v>
                </c:pt>
              </c:strCache>
            </c:strRef>
          </c:cat>
          <c:val>
            <c:numRef>
              <c:f>'Manual Pareto'!$B$2:$B$5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D-488A-98A5-2717FE8F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3716824"/>
        <c:axId val="603718624"/>
      </c:barChart>
      <c:lineChart>
        <c:grouping val="standard"/>
        <c:varyColors val="0"/>
        <c:ser>
          <c:idx val="1"/>
          <c:order val="1"/>
          <c:tx>
            <c:strRef>
              <c:f>'Manual Pareto'!$C$1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381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2D-488A-98A5-2717FE8F08B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D-488A-98A5-2717FE8F08B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2D-488A-98A5-2717FE8F08B2}"/>
              </c:ext>
            </c:extLst>
          </c:dPt>
          <c:val>
            <c:numRef>
              <c:f>'Manual Pareto'!$C$2:$C$5</c:f>
              <c:numCache>
                <c:formatCode>0%</c:formatCode>
                <c:ptCount val="4"/>
                <c:pt idx="0">
                  <c:v>0.47368421052631576</c:v>
                </c:pt>
                <c:pt idx="1">
                  <c:v>0.73684210526315785</c:v>
                </c:pt>
                <c:pt idx="2">
                  <c:v>0.89473684210526316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D-488A-98A5-2717FE8F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01440"/>
        <c:axId val="609402880"/>
      </c:lineChart>
      <c:catAx>
        <c:axId val="60371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18624"/>
        <c:crosses val="autoZero"/>
        <c:auto val="1"/>
        <c:lblAlgn val="ctr"/>
        <c:lblOffset val="100"/>
        <c:noMultiLvlLbl val="0"/>
      </c:catAx>
      <c:valAx>
        <c:axId val="603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16824"/>
        <c:crosses val="autoZero"/>
        <c:crossBetween val="between"/>
      </c:valAx>
      <c:valAx>
        <c:axId val="60940288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1440"/>
        <c:crosses val="max"/>
        <c:crossBetween val="between"/>
      </c:valAx>
      <c:catAx>
        <c:axId val="60940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0940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782AB82-61D4-4162-A243-9427FA44D174}">
          <cx:tx>
            <cx:txData>
              <cx:f>_xlchart.v1.1</cx:f>
              <cx:v>Count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A97FC63-F699-43F6-9578-3F7E8C9E8F04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240030</xdr:rowOff>
    </xdr:from>
    <xdr:to>
      <xdr:col>12</xdr:col>
      <xdr:colOff>15240</xdr:colOff>
      <xdr:row>17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C6B008-55FF-9085-8935-792B71BD8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54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10</xdr:row>
      <xdr:rowOff>7620</xdr:rowOff>
    </xdr:from>
    <xdr:to>
      <xdr:col>7</xdr:col>
      <xdr:colOff>53340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90CBD-1BFF-B4DD-B714-2C2A1F05F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10</xdr:row>
      <xdr:rowOff>0</xdr:rowOff>
    </xdr:from>
    <xdr:to>
      <xdr:col>13</xdr:col>
      <xdr:colOff>152400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E1CFB-9F87-02ED-E2CC-83E6BCF69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129540</xdr:rowOff>
    </xdr:from>
    <xdr:to>
      <xdr:col>14</xdr:col>
      <xdr:colOff>152400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3D601-5A2D-F934-9486-23D80906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C3FE-CB72-4205-A492-A6DD5412173E}">
  <dimension ref="A1:B5"/>
  <sheetViews>
    <sheetView tabSelected="1" workbookViewId="0">
      <selection sqref="A1:B5"/>
    </sheetView>
  </sheetViews>
  <sheetFormatPr defaultRowHeight="14.4" x14ac:dyDescent="0.3"/>
  <cols>
    <col min="3" max="3" width="18.88671875" bestFit="1" customWidth="1"/>
  </cols>
  <sheetData>
    <row r="1" spans="1:2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2">
        <v>45</v>
      </c>
    </row>
    <row r="3" spans="1:2" ht="28.8" x14ac:dyDescent="0.3">
      <c r="A3" s="2" t="s">
        <v>3</v>
      </c>
      <c r="B3" s="2">
        <v>25</v>
      </c>
    </row>
    <row r="4" spans="1:2" ht="43.2" x14ac:dyDescent="0.3">
      <c r="A4" s="2" t="s">
        <v>4</v>
      </c>
      <c r="B4" s="2">
        <v>15</v>
      </c>
    </row>
    <row r="5" spans="1:2" x14ac:dyDescent="0.3">
      <c r="A5" s="2" t="s">
        <v>5</v>
      </c>
      <c r="B5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0D4-154E-4DA7-9555-E8A1B82C22E6}">
  <dimension ref="A1:L9"/>
  <sheetViews>
    <sheetView workbookViewId="0">
      <selection activeCell="M4" sqref="M4"/>
    </sheetView>
  </sheetViews>
  <sheetFormatPr defaultRowHeight="14.4" x14ac:dyDescent="0.3"/>
  <cols>
    <col min="2" max="2" width="11.109375" bestFit="1" customWidth="1"/>
    <col min="3" max="3" width="13.88671875" bestFit="1" customWidth="1"/>
    <col min="4" max="4" width="9.109375" bestFit="1" customWidth="1"/>
    <col min="5" max="5" width="7.33203125" bestFit="1" customWidth="1"/>
    <col min="6" max="7" width="12" bestFit="1" customWidth="1"/>
    <col min="11" max="11" width="20.88671875" bestFit="1" customWidth="1"/>
    <col min="12" max="12" width="12.5546875" bestFit="1" customWidth="1"/>
  </cols>
  <sheetData>
    <row r="1" spans="1:12" ht="43.2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32</v>
      </c>
      <c r="L1" s="1" t="s">
        <v>37</v>
      </c>
    </row>
    <row r="2" spans="1:12" x14ac:dyDescent="0.3">
      <c r="A2" s="2" t="s">
        <v>10</v>
      </c>
      <c r="B2" s="3">
        <v>45000</v>
      </c>
      <c r="C2" s="3">
        <v>1200000</v>
      </c>
      <c r="D2" s="3">
        <v>80000</v>
      </c>
      <c r="E2">
        <f t="shared" ref="E2:E6" si="0">B2/$B$9*100</f>
        <v>81.818181818181827</v>
      </c>
      <c r="F2">
        <f>C2/$C$9*100</f>
        <v>80</v>
      </c>
      <c r="G2">
        <f>D2/$D$9*100</f>
        <v>84.210526315789465</v>
      </c>
      <c r="H2">
        <f>0.4*E2+0.3*F2+0.3*G2</f>
        <v>81.990430622009569</v>
      </c>
      <c r="I2">
        <f>RANK(H2,$H$2:$H$6,0)</f>
        <v>2</v>
      </c>
      <c r="J2">
        <v>60</v>
      </c>
      <c r="K2" t="str">
        <f>IF(H2&gt;$F$9,"High MPI",IF(H2&lt;$F$9,"Low MPI","AVERAGE"))</f>
        <v>High MPI</v>
      </c>
      <c r="L2" t="str">
        <f>IF(J2&gt;$G$9,"High Influence",IF(J2&lt;$G$9,"Low Influence","AVERAGE"))</f>
        <v>High Influence</v>
      </c>
    </row>
    <row r="3" spans="1:12" x14ac:dyDescent="0.3">
      <c r="A3" s="2" t="s">
        <v>11</v>
      </c>
      <c r="B3" s="3">
        <v>55000</v>
      </c>
      <c r="C3" s="3">
        <v>950000</v>
      </c>
      <c r="D3" s="3">
        <v>95000</v>
      </c>
      <c r="E3">
        <f t="shared" si="0"/>
        <v>100</v>
      </c>
      <c r="F3">
        <f t="shared" ref="F3:F6" si="1">C3/$C$9*100</f>
        <v>63.333333333333329</v>
      </c>
      <c r="G3">
        <f t="shared" ref="G3:G6" si="2">D3/$D$9*100</f>
        <v>100</v>
      </c>
      <c r="H3">
        <f t="shared" ref="H3:H6" si="3">0.4*E3+0.3*F3+0.3*G3</f>
        <v>89</v>
      </c>
      <c r="I3">
        <f t="shared" ref="I3:I6" si="4">RANK(H3,$H$2:$H$6,0)</f>
        <v>1</v>
      </c>
      <c r="J3">
        <v>50</v>
      </c>
      <c r="K3" t="str">
        <f t="shared" ref="K3:K6" si="5">IF(H3&gt;$F$9,"High MPI",IF(H3&lt;$F$9,"Low MPI","AVERAGE"))</f>
        <v>High MPI</v>
      </c>
      <c r="L3" t="str">
        <f t="shared" ref="L3:L6" si="6">IF(J3&gt;$G$9,"High Influence",IF(J3&lt;$G$9,"Low Influence","AVERAGE"))</f>
        <v>Low Influence</v>
      </c>
    </row>
    <row r="4" spans="1:12" x14ac:dyDescent="0.3">
      <c r="A4" s="2" t="s">
        <v>12</v>
      </c>
      <c r="B4" s="3">
        <v>35000</v>
      </c>
      <c r="C4" s="3">
        <v>1500000</v>
      </c>
      <c r="D4" s="3">
        <v>70000</v>
      </c>
      <c r="E4">
        <f t="shared" si="0"/>
        <v>63.636363636363633</v>
      </c>
      <c r="F4">
        <f t="shared" si="1"/>
        <v>100</v>
      </c>
      <c r="G4">
        <f t="shared" si="2"/>
        <v>73.68421052631578</v>
      </c>
      <c r="H4">
        <f t="shared" si="3"/>
        <v>77.559808612440179</v>
      </c>
      <c r="I4">
        <f t="shared" si="4"/>
        <v>4</v>
      </c>
      <c r="J4">
        <v>70</v>
      </c>
      <c r="K4" t="str">
        <f t="shared" si="5"/>
        <v>Low MPI</v>
      </c>
      <c r="L4" t="str">
        <f t="shared" si="6"/>
        <v>High Influence</v>
      </c>
    </row>
    <row r="5" spans="1:12" x14ac:dyDescent="0.3">
      <c r="A5" s="2" t="s">
        <v>13</v>
      </c>
      <c r="B5" s="3">
        <v>50000</v>
      </c>
      <c r="C5" s="3">
        <v>1100000</v>
      </c>
      <c r="D5" s="3">
        <v>60000</v>
      </c>
      <c r="E5">
        <f t="shared" si="0"/>
        <v>90.909090909090907</v>
      </c>
      <c r="F5">
        <f t="shared" si="1"/>
        <v>73.333333333333329</v>
      </c>
      <c r="G5">
        <f t="shared" si="2"/>
        <v>63.157894736842103</v>
      </c>
      <c r="H5">
        <f t="shared" si="3"/>
        <v>77.31100478468899</v>
      </c>
      <c r="I5">
        <f t="shared" si="4"/>
        <v>5</v>
      </c>
      <c r="J5">
        <v>40</v>
      </c>
      <c r="K5" t="str">
        <f t="shared" si="5"/>
        <v>Low MPI</v>
      </c>
      <c r="L5" t="str">
        <f t="shared" si="6"/>
        <v>Low Influence</v>
      </c>
    </row>
    <row r="6" spans="1:12" x14ac:dyDescent="0.3">
      <c r="A6" s="2" t="s">
        <v>14</v>
      </c>
      <c r="B6" s="3">
        <v>40000</v>
      </c>
      <c r="C6" s="3">
        <v>1300000</v>
      </c>
      <c r="D6" s="3">
        <v>85000</v>
      </c>
      <c r="E6">
        <f t="shared" si="0"/>
        <v>72.727272727272734</v>
      </c>
      <c r="F6">
        <f t="shared" si="1"/>
        <v>86.666666666666671</v>
      </c>
      <c r="G6">
        <f t="shared" si="2"/>
        <v>89.473684210526315</v>
      </c>
      <c r="H6">
        <f t="shared" si="3"/>
        <v>81.933014354066984</v>
      </c>
      <c r="I6">
        <f t="shared" si="4"/>
        <v>3</v>
      </c>
      <c r="J6">
        <v>55</v>
      </c>
      <c r="K6" t="str">
        <f t="shared" si="5"/>
        <v>High MPI</v>
      </c>
      <c r="L6" t="str">
        <f t="shared" si="6"/>
        <v>AVERAGE</v>
      </c>
    </row>
    <row r="8" spans="1:12" x14ac:dyDescent="0.3">
      <c r="B8" s="5" t="s">
        <v>26</v>
      </c>
      <c r="C8" s="5" t="s">
        <v>27</v>
      </c>
      <c r="D8" s="5" t="s">
        <v>28</v>
      </c>
      <c r="F8" s="5" t="s">
        <v>36</v>
      </c>
      <c r="G8" s="5" t="s">
        <v>35</v>
      </c>
    </row>
    <row r="9" spans="1:12" x14ac:dyDescent="0.3">
      <c r="B9" s="6">
        <f>MAX(B2:B6)</f>
        <v>55000</v>
      </c>
      <c r="C9" s="6">
        <f>MAX(C2:C6)</f>
        <v>1500000</v>
      </c>
      <c r="D9" s="6">
        <f>MAX(D2:D6)</f>
        <v>95000</v>
      </c>
      <c r="F9">
        <f>AVERAGE(H2:H6)</f>
        <v>81.558851674641147</v>
      </c>
      <c r="G9">
        <f>AVERAGE(J2:J6)</f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32F3-598D-4BFC-B92D-23ED5933A6AC}">
  <sheetPr>
    <outlinePr summaryBelow="0"/>
  </sheetPr>
  <dimension ref="B1:F14"/>
  <sheetViews>
    <sheetView showGridLines="0" workbookViewId="0">
      <selection activeCell="I21" sqref="I21"/>
    </sheetView>
  </sheetViews>
  <sheetFormatPr defaultRowHeight="14.4" outlineLevelRow="1" outlineLevelCol="1" x14ac:dyDescent="0.3"/>
  <cols>
    <col min="3" max="3" width="5.21875" bestFit="1" customWidth="1"/>
    <col min="4" max="6" width="18.77734375" bestFit="1" customWidth="1" outlineLevel="1"/>
  </cols>
  <sheetData>
    <row r="1" spans="2:6" ht="15" thickBot="1" x14ac:dyDescent="0.35"/>
    <row r="2" spans="2:6" ht="15.6" x14ac:dyDescent="0.3">
      <c r="B2" s="10" t="s">
        <v>50</v>
      </c>
      <c r="C2" s="10"/>
      <c r="D2" s="15"/>
      <c r="E2" s="15"/>
      <c r="F2" s="15"/>
    </row>
    <row r="3" spans="2:6" ht="15.6" collapsed="1" x14ac:dyDescent="0.3">
      <c r="B3" s="9"/>
      <c r="C3" s="9"/>
      <c r="D3" s="16" t="s">
        <v>52</v>
      </c>
      <c r="E3" s="16" t="s">
        <v>47</v>
      </c>
      <c r="F3" s="16" t="s">
        <v>49</v>
      </c>
    </row>
    <row r="4" spans="2:6" ht="20.399999999999999" hidden="1" outlineLevel="1" x14ac:dyDescent="0.3">
      <c r="B4" s="12"/>
      <c r="C4" s="12"/>
      <c r="E4" s="18" t="s">
        <v>48</v>
      </c>
      <c r="F4" s="18" t="s">
        <v>48</v>
      </c>
    </row>
    <row r="5" spans="2:6" x14ac:dyDescent="0.3">
      <c r="B5" s="13" t="s">
        <v>51</v>
      </c>
      <c r="C5" s="13"/>
      <c r="D5" s="11"/>
      <c r="E5" s="11"/>
      <c r="F5" s="11"/>
    </row>
    <row r="6" spans="2:6" outlineLevel="1" x14ac:dyDescent="0.3">
      <c r="B6" s="12"/>
      <c r="C6" s="12" t="s">
        <v>42</v>
      </c>
      <c r="D6">
        <v>2000</v>
      </c>
      <c r="E6" s="17">
        <v>5000</v>
      </c>
      <c r="F6" s="17">
        <v>800</v>
      </c>
    </row>
    <row r="7" spans="2:6" x14ac:dyDescent="0.3">
      <c r="B7" s="13" t="s">
        <v>53</v>
      </c>
      <c r="C7" s="13"/>
      <c r="D7" s="11"/>
      <c r="E7" s="11"/>
      <c r="F7" s="11"/>
    </row>
    <row r="8" spans="2:6" outlineLevel="1" x14ac:dyDescent="0.3">
      <c r="B8" s="12"/>
      <c r="C8" s="12" t="s">
        <v>43</v>
      </c>
      <c r="D8" s="7">
        <v>0.875</v>
      </c>
      <c r="E8" s="7">
        <v>0.36363636363636398</v>
      </c>
      <c r="F8" s="7">
        <v>1.20588235294118</v>
      </c>
    </row>
    <row r="9" spans="2:6" outlineLevel="1" x14ac:dyDescent="0.3">
      <c r="B9" s="12"/>
      <c r="C9" s="12" t="s">
        <v>44</v>
      </c>
      <c r="D9" s="7">
        <v>0.625</v>
      </c>
      <c r="E9" s="7">
        <v>0.45454545454545497</v>
      </c>
      <c r="F9" s="7">
        <v>0.73529411764705899</v>
      </c>
    </row>
    <row r="10" spans="2:6" outlineLevel="1" x14ac:dyDescent="0.3">
      <c r="B10" s="12"/>
      <c r="C10" s="12" t="s">
        <v>45</v>
      </c>
      <c r="D10" s="7">
        <v>0.25</v>
      </c>
      <c r="E10" s="7">
        <v>0.45454545454545497</v>
      </c>
      <c r="F10" s="7">
        <v>0.11764705882352899</v>
      </c>
    </row>
    <row r="11" spans="2:6" ht="15" outlineLevel="1" thickBot="1" x14ac:dyDescent="0.35">
      <c r="B11" s="14"/>
      <c r="C11" s="14" t="s">
        <v>46</v>
      </c>
      <c r="D11" s="8">
        <v>0.125</v>
      </c>
      <c r="E11" s="8">
        <v>9.0909090909090898E-2</v>
      </c>
      <c r="F11" s="8">
        <v>0.14705882352941199</v>
      </c>
    </row>
    <row r="12" spans="2:6" x14ac:dyDescent="0.3">
      <c r="B12" t="s">
        <v>54</v>
      </c>
    </row>
    <row r="13" spans="2:6" x14ac:dyDescent="0.3">
      <c r="B13" t="s">
        <v>55</v>
      </c>
    </row>
    <row r="14" spans="2:6" x14ac:dyDescent="0.3">
      <c r="B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39EE-C751-48C5-9A53-5E049B087D2E}">
  <dimension ref="A1:I6"/>
  <sheetViews>
    <sheetView workbookViewId="0">
      <selection activeCell="F2" sqref="F2 G2 H2 I2"/>
    </sheetView>
  </sheetViews>
  <sheetFormatPr defaultRowHeight="14.4" x14ac:dyDescent="0.3"/>
  <sheetData>
    <row r="1" spans="1:9" ht="43.2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9" x14ac:dyDescent="0.3">
      <c r="A2" s="2" t="s">
        <v>20</v>
      </c>
      <c r="B2" s="2">
        <v>5000</v>
      </c>
      <c r="C2" s="2">
        <v>2000</v>
      </c>
      <c r="D2" s="2">
        <v>1000</v>
      </c>
      <c r="E2" s="2">
        <v>15000</v>
      </c>
      <c r="F2" s="4">
        <f>(E2-(B2+C2+D2))/(B2+C2+D2)</f>
        <v>0.875</v>
      </c>
      <c r="G2" s="4">
        <f>B2/SUM(B2:D2)</f>
        <v>0.625</v>
      </c>
      <c r="H2" s="4">
        <f>C2/SUM(B2:D2)</f>
        <v>0.25</v>
      </c>
      <c r="I2" s="4">
        <f>D2/SUM(B2:D2)</f>
        <v>0.125</v>
      </c>
    </row>
    <row r="3" spans="1:9" x14ac:dyDescent="0.3">
      <c r="A3" s="2" t="s">
        <v>21</v>
      </c>
      <c r="B3" s="2">
        <v>6000</v>
      </c>
      <c r="C3" s="2">
        <v>2500</v>
      </c>
      <c r="D3" s="2">
        <v>1200</v>
      </c>
      <c r="E3" s="2">
        <v>17000</v>
      </c>
      <c r="F3" s="4">
        <f t="shared" ref="F3:F6" si="0">(E3-(B3+C3+D3))/(B3+C3+D3)</f>
        <v>0.75257731958762886</v>
      </c>
      <c r="G3" s="4">
        <f t="shared" ref="G3:G6" si="1">B3/SUM(B3:D3)</f>
        <v>0.61855670103092786</v>
      </c>
      <c r="H3" s="4">
        <f t="shared" ref="H3:H6" si="2">C3/SUM(B3:D3)</f>
        <v>0.25773195876288657</v>
      </c>
      <c r="I3" s="4">
        <f t="shared" ref="I3:I6" si="3">D3/SUM(B3:D3)</f>
        <v>0.12371134020618557</v>
      </c>
    </row>
    <row r="4" spans="1:9" x14ac:dyDescent="0.3">
      <c r="A4" s="2" t="s">
        <v>22</v>
      </c>
      <c r="B4" s="2">
        <v>5500</v>
      </c>
      <c r="C4" s="2">
        <v>2200</v>
      </c>
      <c r="D4" s="2">
        <v>1500</v>
      </c>
      <c r="E4" s="2">
        <v>16000</v>
      </c>
      <c r="F4" s="4">
        <f t="shared" si="0"/>
        <v>0.73913043478260865</v>
      </c>
      <c r="G4" s="4">
        <f t="shared" si="1"/>
        <v>0.59782608695652173</v>
      </c>
      <c r="H4" s="4">
        <f t="shared" si="2"/>
        <v>0.2391304347826087</v>
      </c>
      <c r="I4" s="4">
        <f t="shared" si="3"/>
        <v>0.16304347826086957</v>
      </c>
    </row>
    <row r="5" spans="1:9" x14ac:dyDescent="0.3">
      <c r="A5" s="2" t="s">
        <v>23</v>
      </c>
      <c r="B5" s="2">
        <v>7000</v>
      </c>
      <c r="C5" s="2">
        <v>3000</v>
      </c>
      <c r="D5" s="2">
        <v>1800</v>
      </c>
      <c r="E5" s="2">
        <v>20000</v>
      </c>
      <c r="F5" s="4">
        <f t="shared" si="0"/>
        <v>0.69491525423728817</v>
      </c>
      <c r="G5" s="4">
        <f t="shared" si="1"/>
        <v>0.59322033898305082</v>
      </c>
      <c r="H5" s="4">
        <f t="shared" si="2"/>
        <v>0.25423728813559321</v>
      </c>
      <c r="I5" s="4">
        <f t="shared" si="3"/>
        <v>0.15254237288135594</v>
      </c>
    </row>
    <row r="6" spans="1:9" x14ac:dyDescent="0.3">
      <c r="A6" s="2" t="s">
        <v>24</v>
      </c>
      <c r="B6" s="2">
        <v>6500</v>
      </c>
      <c r="C6" s="2">
        <v>2700</v>
      </c>
      <c r="D6" s="2">
        <v>1600</v>
      </c>
      <c r="E6" s="2">
        <v>19000</v>
      </c>
      <c r="F6" s="4">
        <f t="shared" si="0"/>
        <v>0.7592592592592593</v>
      </c>
      <c r="G6" s="4">
        <f t="shared" si="1"/>
        <v>0.60185185185185186</v>
      </c>
      <c r="H6" s="4">
        <f t="shared" si="2"/>
        <v>0.25</v>
      </c>
      <c r="I6" s="4">
        <f t="shared" si="3"/>
        <v>0.14814814814814814</v>
      </c>
    </row>
  </sheetData>
  <scenarios current="0" sqref="F2 G2 H2 I2">
    <scenario name="Higher Spend on Radio" locked="1" count="1" user="Admin" comment="Created by Admin on 9/16/2025">
      <inputCells r="C2" val="5000"/>
    </scenario>
    <scenario name="Low spend on Radio" locked="1" count="1" user="Admin" comment="Created by Admin on 9/16/2025">
      <inputCells r="C2" val="800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264A-8AA8-4477-A988-93B1A5BA67F9}">
  <dimension ref="A1:C5"/>
  <sheetViews>
    <sheetView workbookViewId="0">
      <selection activeCell="I3" sqref="I3"/>
    </sheetView>
  </sheetViews>
  <sheetFormatPr defaultRowHeight="14.4" x14ac:dyDescent="0.3"/>
  <cols>
    <col min="3" max="3" width="18.88671875" bestFit="1" customWidth="1"/>
  </cols>
  <sheetData>
    <row r="1" spans="1:3" x14ac:dyDescent="0.3">
      <c r="A1" s="1" t="s">
        <v>0</v>
      </c>
      <c r="B1" s="1" t="s">
        <v>1</v>
      </c>
      <c r="C1" t="s">
        <v>25</v>
      </c>
    </row>
    <row r="2" spans="1:3" ht="28.8" x14ac:dyDescent="0.3">
      <c r="A2" s="2" t="s">
        <v>2</v>
      </c>
      <c r="B2" s="2">
        <v>45</v>
      </c>
      <c r="C2" s="4">
        <f>SUM($B$2:B2)/SUM($B$2:$B$5)</f>
        <v>0.47368421052631576</v>
      </c>
    </row>
    <row r="3" spans="1:3" ht="28.8" x14ac:dyDescent="0.3">
      <c r="A3" s="2" t="s">
        <v>3</v>
      </c>
      <c r="B3" s="2">
        <v>25</v>
      </c>
      <c r="C3" s="4">
        <f>SUM($B$2:B3)/SUM($B$2:$B$5)</f>
        <v>0.73684210526315785</v>
      </c>
    </row>
    <row r="4" spans="1:3" ht="43.2" x14ac:dyDescent="0.3">
      <c r="A4" s="2" t="s">
        <v>4</v>
      </c>
      <c r="B4" s="2">
        <v>15</v>
      </c>
      <c r="C4" s="4">
        <f>SUM($B$2:B4)/SUM($B$2:$B$5)</f>
        <v>0.89473684210526316</v>
      </c>
    </row>
    <row r="5" spans="1:3" x14ac:dyDescent="0.3">
      <c r="A5" s="2" t="s">
        <v>5</v>
      </c>
      <c r="B5" s="2">
        <v>10</v>
      </c>
      <c r="C5" s="4">
        <f>SUM($B$2:B5)/SUM($B$2:$B$5)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Pareto</vt:lpstr>
      <vt:lpstr>MPI</vt:lpstr>
      <vt:lpstr>Scenario Summary</vt:lpstr>
      <vt:lpstr>What if Analysis</vt:lpstr>
      <vt:lpstr>Manual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Prajyot Tugaonkar</dc:creator>
  <cp:lastModifiedBy>siddhraj thakor</cp:lastModifiedBy>
  <dcterms:created xsi:type="dcterms:W3CDTF">2025-09-16T06:56:06Z</dcterms:created>
  <dcterms:modified xsi:type="dcterms:W3CDTF">2025-09-18T12:02:36Z</dcterms:modified>
</cp:coreProperties>
</file>