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ssignment 1\"/>
    </mc:Choice>
  </mc:AlternateContent>
  <xr:revisionPtr revIDLastSave="0" documentId="8_{ADCED7F3-6C72-4B65-B2B8-195CB2291D32}" xr6:coauthVersionLast="47" xr6:coauthVersionMax="47" xr10:uidLastSave="{00000000-0000-0000-0000-000000000000}"/>
  <bookViews>
    <workbookView xWindow="-14640" yWindow="1560" windowWidth="14580" windowHeight="13920" xr2:uid="{00000000-000D-0000-FFFF-FFFF00000000}"/>
  </bookViews>
  <sheets>
    <sheet name="Crowdfunding" sheetId="1" r:id="rId1"/>
    <sheet name="crowdfunding analysis goal" sheetId="5" r:id="rId2"/>
    <sheet name="statistical analysis " sheetId="6" r:id="rId3"/>
    <sheet name="line graph" sheetId="2" r:id="rId4"/>
    <sheet name="sub category success" sheetId="3" r:id="rId5"/>
    <sheet name="outcome success" sheetId="4" r:id="rId6"/>
  </sheets>
  <calcPr calcId="191029" concurrentCalc="0"/>
  <pivotCaches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6" l="1"/>
  <c r="I7" i="6"/>
  <c r="I6" i="6"/>
  <c r="I5" i="6"/>
  <c r="I4" i="6"/>
  <c r="I3" i="6"/>
  <c r="G8" i="6"/>
  <c r="G7" i="6"/>
  <c r="G6" i="6"/>
  <c r="G5" i="6"/>
  <c r="G4" i="6"/>
  <c r="G3" i="6"/>
  <c r="D3" i="5"/>
  <c r="B3" i="5"/>
  <c r="C3" i="5"/>
  <c r="E3" i="5"/>
  <c r="H3" i="5"/>
  <c r="D4" i="5"/>
  <c r="B4" i="5"/>
  <c r="C4" i="5"/>
  <c r="E4" i="5"/>
  <c r="H4" i="5"/>
  <c r="D5" i="5"/>
  <c r="B5" i="5"/>
  <c r="C5" i="5"/>
  <c r="E5" i="5"/>
  <c r="H5" i="5"/>
  <c r="D6" i="5"/>
  <c r="B6" i="5"/>
  <c r="C6" i="5"/>
  <c r="E6" i="5"/>
  <c r="H6" i="5"/>
  <c r="D7" i="5"/>
  <c r="B7" i="5"/>
  <c r="C7" i="5"/>
  <c r="E7" i="5"/>
  <c r="H7" i="5"/>
  <c r="D8" i="5"/>
  <c r="B8" i="5"/>
  <c r="C8" i="5"/>
  <c r="E8" i="5"/>
  <c r="H8" i="5"/>
  <c r="D9" i="5"/>
  <c r="B9" i="5"/>
  <c r="C9" i="5"/>
  <c r="E9" i="5"/>
  <c r="H9" i="5"/>
  <c r="D10" i="5"/>
  <c r="B10" i="5"/>
  <c r="C10" i="5"/>
  <c r="E10" i="5"/>
  <c r="H10" i="5"/>
  <c r="D11" i="5"/>
  <c r="B11" i="5"/>
  <c r="C11" i="5"/>
  <c r="E11" i="5"/>
  <c r="H11" i="5"/>
  <c r="D12" i="5"/>
  <c r="B12" i="5"/>
  <c r="C12" i="5"/>
  <c r="E12" i="5"/>
  <c r="H12" i="5"/>
  <c r="D13" i="5"/>
  <c r="B13" i="5"/>
  <c r="C13" i="5"/>
  <c r="E13" i="5"/>
  <c r="H13" i="5"/>
  <c r="G3" i="5"/>
  <c r="G4" i="5"/>
  <c r="G5" i="5"/>
  <c r="G6" i="5"/>
  <c r="G7" i="5"/>
  <c r="G8" i="5"/>
  <c r="G9" i="5"/>
  <c r="G10" i="5"/>
  <c r="G11" i="5"/>
  <c r="G12" i="5"/>
  <c r="G13" i="5"/>
  <c r="F3" i="5"/>
  <c r="F4" i="5"/>
  <c r="F5" i="5"/>
  <c r="F6" i="5"/>
  <c r="F7" i="5"/>
  <c r="F8" i="5"/>
  <c r="F9" i="5"/>
  <c r="F10" i="5"/>
  <c r="F11" i="5"/>
  <c r="F12" i="5"/>
  <c r="F13" i="5"/>
  <c r="B2" i="5"/>
  <c r="C2" i="5"/>
  <c r="D2" i="5"/>
  <c r="E2" i="5"/>
  <c r="H2" i="5"/>
  <c r="G2" i="5"/>
  <c r="F2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N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1000" i="1"/>
  <c r="H1000" i="1"/>
  <c r="H1000" i="1" a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<sst xmlns="http://schemas.openxmlformats.org/spreadsheetml/2006/main" count="9066" uniqueCount="2118">
  <si>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</si>
  <si>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</si>
  <si>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</si>
  <si>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</si>
  <si>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</si>
  <si>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</si>
  <si>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</si>
  <si>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</si>
  <si>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</si>
  <si>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</si>
  <si>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</si>
  <si>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</si>
  <si>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</si>
  <si>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</si>
  <si>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</si>
  <si>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</si>
  <si>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</si>
  <si>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</si>
  <si>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</si>
  <si>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</si>
  <si>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</si>
  <si>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</si>
  <si>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</si>
  <si>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</si>
  <si>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</si>
  <si>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</si>
  <si>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</si>
  <si>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</si>
  <si>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</si>
  <si>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</si>
  <si>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</si>
  <si>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</si>
  <si>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</si>
  <si>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</si>
  <si>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</si>
  <si>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</si>
  <si>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</si>
  <si>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</si>
  <si>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</si>
  <si>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</si>
  <si>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</si>
  <si>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</si>
  <si>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</si>
  <si>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</si>
  <si>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</si>
  <si>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</si>
  <si>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</si>
  <si>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</si>
  <si>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</si>
  <si>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</si>
  <si>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</si>
  <si>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</si>
  <si>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</si>
  <si>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</si>
  <si>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</si>
  <si>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</si>
  <si>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</si>
  <si>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</si>
  <si>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</si>
  <si>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</si>
  <si>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</si>
  <si>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</si>
  <si>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</si>
  <si>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</si>
  <si>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</si>
  <si>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</si>
  <si>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</si>
  <si>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</si>
  <si>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</si>
  <si>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</si>
  <si>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</si>
  <si>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</si>
  <si>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</si>
  <si>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</si>
  <si>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</si>
  <si>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</si>
  <si>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</si>
  <si>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</si>
  <si>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</si>
  <si>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</si>
  <si>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</si>
  <si>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</si>
  <si>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</si>
  <si>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</si>
  <si>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</si>
  <si>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</si>
  <si>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</si>
  <si>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</si>
  <si>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</si>
  <si>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</si>
  <si>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</si>
  <si>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</si>
  <si>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</si>
  <si>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</si>
  <si>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</si>
  <si>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</si>
  <si>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</si>
  <si>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</si>
  <si>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</si>
  <si>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</si>
  <si>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</si>
  <si>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</si>
  <si>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</si>
  <si>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</si>
  <si>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</si>
  <si>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</si>
  <si>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</si>
  <si>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</si>
  <si>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</si>
  <si>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</si>
  <si>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</si>
  <si>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</si>
  <si>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</si>
  <si>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</si>
  <si>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</si>
  <si>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</si>
  <si>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</si>
  <si>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</si>
  <si>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</si>
  <si>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</si>
  <si>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</si>
  <si>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</si>
  <si>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</si>
  <si>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</si>
  <si>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</si>
  <si>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</si>
  <si>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</si>
  <si>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</si>
  <si>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</si>
  <si>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</si>
  <si>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</si>
  <si>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</si>
  <si>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</si>
  <si>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</si>
  <si>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</si>
  <si>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</si>
  <si>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</si>
  <si>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</si>
  <si>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</si>
  <si>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</si>
  <si>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</si>
  <si>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</si>
  <si>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</si>
  <si>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</si>
  <si>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</si>
  <si>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</si>
  <si>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</si>
  <si>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</si>
  <si>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</si>
  <si>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</si>
  <si>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</si>
  <si>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</si>
  <si>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</si>
  <si>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</si>
  <si>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</si>
  <si>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</si>
  <si>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</si>
  <si>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</si>
  <si>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</si>
  <si>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</si>
  <si>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</si>
  <si>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</si>
  <si>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</si>
  <si>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</si>
  <si>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</si>
  <si>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</si>
  <si>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</si>
  <si>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</si>
  <si>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</si>
  <si>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</si>
  <si>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</si>
  <si>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</si>
  <si>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</si>
  <si>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</si>
  <si>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</si>
  <si>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</si>
  <si>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</si>
  <si>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</si>
  <si>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</si>
  <si>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</si>
  <si>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</si>
  <si>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</si>
  <si>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</si>
  <si>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</si>
  <si>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</si>
  <si>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</si>
  <si>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</si>
  <si>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</si>
  <si>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</si>
  <si>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</si>
  <si>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</si>
  <si>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</si>
  <si>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</si>
  <si>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</si>
  <si>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</si>
  <si>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</si>
  <si>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</si>
  <si>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</si>
  <si>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</si>
  <si>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</si>
  <si>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</si>
  <si>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</si>
  <si>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</si>
  <si>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</si>
  <si>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</si>
  <si>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</si>
  <si>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</si>
  <si>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</si>
  <si>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</si>
  <si>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</si>
  <si>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</si>
  <si>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</si>
  <si>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</si>
  <si>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</si>
  <si>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</si>
  <si>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</si>
  <si>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</si>
  <si>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</si>
  <si>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</si>
  <si>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</si>
  <si>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</si>
  <si>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</si>
  <si>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</si>
  <si>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</si>
  <si>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</si>
  <si>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</si>
  <si>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</si>
  <si>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</si>
  <si>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</si>
  <si>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</si>
  <si>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</si>
  <si>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</si>
  <si>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</si>
  <si>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</si>
  <si>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</si>
  <si>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</si>
  <si>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</si>
  <si>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</si>
  <si>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</si>
  <si>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</si>
  <si>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</si>
  <si>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</si>
  <si>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</si>
  <si>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</si>
  <si>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</si>
  <si>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</si>
  <si>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</si>
  <si>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</si>
  <si>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</si>
  <si>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</si>
  <si>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</si>
  <si>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</si>
  <si>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</si>
  <si>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</si>
  <si>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</si>
  <si>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</si>
  <si>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</si>
  <si>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</si>
  <si>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</si>
  <si>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</si>
  <si>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</si>
  <si>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</si>
  <si>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</si>
  <si>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</si>
  <si>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</si>
  <si>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</si>
  <si>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</si>
  <si>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</si>
  <si>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</si>
  <si>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</si>
  <si>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</si>
  <si>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</si>
  <si>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</si>
  <si>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</si>
  <si>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</si>
  <si>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</si>
  <si>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</si>
  <si>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</si>
  <si>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</si>
  <si>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</si>
  <si>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</si>
  <si>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</si>
  <si>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</si>
  <si>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</si>
  <si>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</si>
  <si>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</si>
  <si>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</si>
  <si>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</si>
  <si>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</si>
  <si>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</si>
  <si>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</si>
  <si>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</si>
  <si>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</si>
  <si>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</si>
  <si>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</si>
  <si>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</si>
  <si>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</si>
  <si>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</si>
  <si>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</si>
  <si>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</si>
  <si>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</si>
  <si>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</si>
  <si>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</si>
  <si>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</si>
  <si>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</si>
  <si>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</si>
  <si>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</si>
  <si>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</si>
  <si>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</si>
  <si>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</si>
  <si>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</si>
  <si>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</si>
  <si>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</si>
  <si>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</si>
  <si>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</si>
  <si>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</si>
  <si>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</si>
  <si>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</si>
  <si>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</si>
  <si>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</si>
  <si>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</si>
  <si>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</si>
  <si>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</si>
  <si>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</si>
  <si>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</si>
  <si>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</si>
  <si>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</si>
  <si>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</si>
  <si>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</si>
  <si>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</si>
  <si>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</si>
  <si>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</si>
  <si>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</si>
  <si>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</si>
  <si>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</si>
  <si>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</si>
  <si>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</si>
  <si>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</si>
  <si>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</si>
  <si>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</si>
  <si>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</si>
  <si>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</si>
  <si>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</si>
  <si>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</si>
  <si>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</si>
  <si>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</si>
  <si>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</si>
  <si>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</si>
  <si>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</si>
  <si>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</si>
  <si>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</si>
  <si>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</si>
  <si>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</si>
  <si>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</si>
  <si>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</si>
  <si>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</si>
  <si>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</si>
  <si>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</si>
  <si>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</si>
  <si>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</si>
  <si>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</si>
  <si>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</si>
  <si>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</si>
  <si>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</si>
  <si>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</si>
  <si>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</si>
  <si>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</si>
  <si>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</si>
  <si>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</si>
  <si>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</si>
  <si>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</si>
  <si>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</si>
  <si>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</si>
  <si>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</si>
  <si>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</si>
  <si>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</si>
  <si>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</si>
  <si>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</si>
  <si>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</si>
  <si>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</si>
  <si>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</si>
  <si>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</si>
  <si>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</si>
  <si>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</si>
  <si>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</si>
  <si>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</si>
  <si>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</si>
  <si>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</si>
  <si>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</si>
  <si>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</si>
  <si>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</si>
  <si>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</si>
  <si>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</si>
  <si>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</si>
  <si>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</si>
  <si>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</si>
  <si>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</si>
  <si>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</si>
  <si>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</si>
  <si>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</si>
  <si>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</si>
  <si>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</si>
  <si>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</si>
  <si>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</si>
  <si>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</si>
  <si>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</si>
  <si>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</si>
  <si>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</si>
  <si>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</si>
  <si>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</si>
  <si>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</si>
  <si>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</si>
  <si>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</si>
  <si>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</si>
  <si>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</si>
  <si>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</si>
  <si>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</si>
  <si>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</si>
  <si>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</si>
  <si>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</si>
  <si>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</si>
  <si>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</si>
  <si>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</si>
  <si>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</si>
  <si>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</si>
  <si>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</si>
  <si>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</si>
  <si>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</si>
  <si>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</si>
  <si>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</si>
  <si>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</si>
  <si>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</si>
  <si>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</si>
  <si>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</si>
  <si>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</si>
  <si>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</si>
  <si>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</si>
  <si>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</si>
  <si>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</si>
  <si>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</si>
  <si>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</si>
  <si>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</si>
  <si>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</si>
  <si>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</si>
  <si>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</si>
  <si>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</si>
  <si>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</si>
  <si>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</si>
  <si>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</si>
  <si>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</si>
  <si>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</si>
  <si>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</si>
  <si>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</si>
  <si>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</si>
  <si>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</si>
  <si>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</si>
  <si>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</si>
  <si>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</si>
  <si>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</si>
  <si>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</si>
  <si>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</si>
  <si>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</si>
  <si>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</si>
  <si>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</si>
  <si>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</si>
  <si>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</si>
  <si>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</si>
  <si>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</si>
  <si>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</si>
  <si>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</si>
  <si>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</si>
  <si>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</si>
  <si>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</si>
  <si>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</si>
  <si>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</si>
  <si>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</si>
  <si>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</si>
  <si>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</si>
  <si>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</si>
  <si>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</si>
  <si>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</si>
  <si>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</si>
  <si>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</si>
  <si>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</si>
  <si>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</si>
  <si>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</si>
  <si>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</si>
  <si>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</si>
  <si>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</si>
  <si>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</si>
  <si>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</si>
  <si>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</si>
  <si>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</si>
  <si>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</si>
  <si>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</si>
  <si>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</si>
  <si>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</si>
  <si>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</si>
  <si>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</si>
  <si>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</si>
  <si>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</si>
  <si>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</si>
  <si>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</si>
  <si>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</si>
  <si>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</si>
  <si>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</si>
  <si>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</si>
  <si>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</si>
  <si>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</si>
  <si>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</si>
  <si>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</si>
  <si>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</si>
  <si>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</si>
  <si>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</si>
  <si>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</si>
  <si>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</si>
  <si>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</si>
  <si>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</si>
  <si>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</si>
  <si>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</si>
  <si>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</si>
  <si>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</si>
  <si>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</si>
  <si>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</si>
  <si>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</si>
  <si>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</si>
  <si>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</si>
  <si>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</si>
  <si>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</si>
  <si>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</si>
  <si>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</si>
  <si>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</si>
  <si>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</si>
  <si>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</si>
  <si>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</si>
  <si>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</si>
  <si>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</si>
  <si>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</si>
  <si>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</si>
  <si>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</si>
  <si>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</si>
  <si>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</si>
  <si>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</si>
  <si>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</si>
  <si>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</si>
  <si>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</si>
  <si>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</si>
  <si>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</si>
  <si>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</si>
  <si>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</si>
  <si>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</si>
  <si>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</si>
  <si>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</si>
  <si>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</si>
  <si>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</si>
  <si>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</si>
  <si>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</si>
  <si>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</si>
  <si>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</si>
  <si>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</si>
  <si>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</si>
  <si>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</si>
  <si>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</si>
  <si>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</si>
  <si>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</si>
  <si>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</si>
  <si>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</si>
  <si>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</si>
  <si>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</si>
  <si>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</si>
  <si>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</si>
  <si>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</si>
  <si>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</si>
  <si>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</si>
  <si>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</si>
  <si>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</si>
  <si>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</si>
  <si>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</si>
  <si>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</si>
  <si>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</si>
  <si>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</si>
  <si>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</si>
  <si>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</si>
  <si>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</si>
  <si>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</si>
  <si>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</si>
  <si>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</si>
  <si>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</si>
  <si>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</si>
  <si>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</si>
  <si>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</si>
  <si>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</si>
  <si>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</si>
  <si>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</si>
  <si>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</si>
  <si>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</si>
  <si>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</si>
  <si>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</si>
  <si>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</si>
  <si>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</si>
  <si>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</si>
  <si>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</si>
  <si>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</si>
  <si>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</si>
  <si>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</si>
  <si>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</si>
  <si>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</si>
  <si>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</si>
  <si>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</si>
  <si>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</si>
  <si>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</si>
  <si>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</si>
  <si>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</si>
  <si>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</si>
  <si>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</si>
  <si>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</si>
  <si>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</si>
  <si>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</si>
  <si>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</si>
  <si>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</si>
  <si>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</si>
  <si>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</si>
  <si>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</si>
  <si>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</si>
  <si>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</si>
  <si>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</si>
  <si>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</si>
  <si>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</si>
  <si>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</si>
  <si>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</si>
  <si>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</si>
  <si>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</si>
  <si>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</si>
  <si>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</si>
  <si>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</si>
  <si>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</si>
  <si>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</si>
  <si>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</si>
  <si>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</si>
  <si>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</si>
  <si>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</si>
  <si>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</si>
  <si>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</si>
  <si>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</si>
  <si>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</si>
  <si>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</si>
  <si>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</si>
  <si>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</si>
  <si>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</si>
  <si>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</si>
  <si>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</si>
  <si>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</si>
  <si>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</si>
  <si>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</si>
  <si>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</si>
  <si>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</si>
  <si>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</si>
  <si>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</si>
  <si>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</si>
  <si>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</si>
  <si>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</si>
  <si>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</si>
  <si>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</si>
  <si>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</si>
  <si>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</si>
  <si>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</si>
  <si>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</si>
  <si>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</si>
  <si>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</si>
  <si>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</si>
  <si>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</si>
  <si>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</si>
  <si>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</si>
  <si>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</si>
  <si>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</si>
  <si>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</si>
  <si>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</si>
  <si>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</si>
  <si>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</si>
  <si>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</si>
  <si>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</si>
  <si>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</si>
  <si>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</si>
  <si>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</si>
  <si>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</si>
  <si>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</si>
  <si>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</si>
  <si>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</si>
  <si>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</si>
  <si>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</si>
  <si>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</si>
  <si>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</si>
  <si>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</si>
  <si>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</si>
  <si>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</si>
  <si>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</si>
  <si>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</si>
  <si>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</si>
  <si>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</si>
  <si>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</si>
  <si>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</si>
  <si>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</si>
  <si>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</si>
  <si>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</si>
  <si>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</si>
  <si>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</si>
  <si>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</si>
  <si>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</si>
  <si>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</si>
  <si>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</si>
  <si>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</si>
  <si>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</si>
  <si>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</si>
  <si>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</si>
  <si>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</si>
  <si>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</si>
  <si>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</si>
  <si>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</si>
  <si>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</si>
  <si>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</si>
  <si>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</si>
  <si>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</si>
  <si>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</si>
  <si>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</si>
  <si>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</si>
  <si>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</si>
  <si>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</si>
  <si>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</si>
  <si>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</si>
  <si>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</si>
  <si>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</si>
  <si>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</si>
  <si>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</si>
  <si>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</si>
  <si>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</si>
  <si>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</si>
  <si>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</si>
  <si>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</si>
  <si>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</si>
  <si>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</si>
  <si>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</si>
  <si>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</si>
  <si>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</si>
  <si>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</si>
  <si>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</si>
  <si>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</si>
  <si>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</si>
  <si>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</si>
  <si>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</si>
  <si>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</si>
  <si>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</si>
  <si>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</si>
  <si>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</si>
  <si>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</si>
  <si>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</si>
  <si>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</si>
  <si>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</si>
  <si>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</si>
  <si>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</si>
  <si>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</si>
  <si>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</si>
  <si>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</si>
  <si>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</si>
  <si>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</si>
  <si>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</si>
  <si>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</si>
  <si>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</si>
  <si>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</si>
  <si>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</si>
  <si>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</si>
  <si>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</si>
  <si>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</si>
  <si>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</si>
  <si>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</si>
  <si>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</si>
  <si>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</si>
  <si>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</si>
  <si>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</si>
  <si>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</si>
  <si>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</si>
  <si>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</si>
  <si>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</si>
  <si>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</si>
  <si>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</si>
  <si>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</si>
  <si>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</si>
  <si>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</si>
  <si>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</si>
  <si>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</si>
  <si>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</si>
  <si>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</si>
  <si>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</si>
  <si>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</si>
  <si>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</si>
  <si>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</si>
  <si>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</si>
  <si>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</si>
  <si>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</si>
  <si>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</si>
  <si>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</si>
  <si>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</si>
  <si>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</si>
  <si>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</si>
  <si>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</si>
  <si>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</si>
  <si>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</si>
  <si>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</si>
  <si>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</si>
  <si>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</si>
  <si>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</si>
  <si>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</si>
  <si>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</si>
  <si>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</si>
  <si>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</si>
  <si>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</si>
  <si>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</si>
  <si>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</si>
  <si>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</si>
  <si>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</si>
  <si>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</si>
  <si>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</si>
  <si>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</si>
  <si>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</si>
  <si>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</si>
  <si>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</si>
  <si>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</si>
  <si>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</si>
  <si>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</si>
  <si>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</si>
  <si>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</si>
  <si>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</si>
  <si>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</si>
  <si>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</si>
  <si>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</si>
  <si>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</si>
  <si>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</si>
  <si>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</si>
  <si>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</si>
  <si>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</si>
  <si>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</si>
  <si>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</si>
  <si>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</si>
  <si>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</si>
  <si>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</si>
  <si>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</si>
  <si>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</si>
  <si>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</si>
  <si>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</si>
  <si>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</si>
  <si>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</si>
  <si>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</si>
  <si>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</si>
  <si>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</si>
  <si>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</si>
  <si>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</si>
  <si>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</si>
  <si>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</si>
  <si>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</si>
  <si>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</si>
  <si>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</si>
  <si>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</si>
  <si>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</si>
  <si>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</si>
  <si>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</si>
  <si>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</si>
  <si>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</si>
  <si>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</si>
  <si>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</si>
  <si>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</si>
  <si>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</si>
  <si>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</si>
  <si>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</si>
  <si>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</si>
  <si>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</si>
  <si>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</si>
  <si>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</si>
  <si>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</si>
  <si>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</si>
  <si>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</si>
  <si>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</si>
  <si>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</si>
  <si>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</si>
  <si>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</si>
  <si>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</si>
  <si>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</si>
  <si>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</si>
  <si>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</si>
  <si>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</si>
  <si>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</si>
  <si>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</si>
  <si>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</si>
  <si>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</si>
  <si>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</si>
  <si>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</si>
  <si>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</si>
  <si>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</si>
  <si>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</si>
  <si>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</si>
  <si>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</si>
  <si>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</si>
  <si>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</si>
  <si>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</si>
  <si>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</si>
  <si>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</si>
  <si>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</si>
  <si>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</si>
  <si>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</si>
  <si>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</si>
  <si>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</si>
  <si>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</si>
  <si>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</si>
  <si>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</si>
  <si>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</si>
  <si>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</si>
  <si>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</si>
  <si>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</si>
  <si>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</si>
  <si>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</si>
  <si>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</si>
  <si>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</si>
  <si>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</si>
  <si>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</si>
  <si>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</si>
  <si>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</si>
  <si>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</si>
  <si>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</si>
  <si>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</si>
  <si>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</si>
  <si>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</si>
  <si>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</si>
  <si>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</si>
  <si>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</si>
  <si>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</si>
  <si>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</si>
  <si>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</si>
  <si>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</si>
  <si>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</si>
  <si>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</si>
  <si>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</si>
  <si>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</si>
  <si>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</si>
  <si>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</si>
  <si>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</si>
  <si>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</si>
  <si>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</si>
  <si>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</si>
  <si>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</si>
  <si>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</si>
  <si>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</si>
  <si>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</si>
  <si>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</si>
  <si>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</si>
  <si>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</si>
  <si>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</si>
  <si>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</si>
  <si>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</si>
  <si>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</si>
  <si>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</si>
  <si>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</si>
  <si>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</si>
  <si>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</si>
  <si>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</si>
  <si>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</si>
  <si>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</si>
  <si>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</si>
  <si>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</si>
  <si>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</si>
  <si>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</si>
  <si>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</si>
  <si>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</si>
  <si>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</si>
  <si>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</si>
  <si>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</si>
  <si>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</si>
  <si>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</si>
  <si>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</si>
  <si>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</si>
  <si>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</si>
  <si>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</si>
  <si>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</si>
  <si>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</si>
  <si>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</si>
  <si>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</si>
  <si>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</si>
  <si>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</si>
  <si>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</si>
  <si>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</si>
  <si>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</si>
  <si>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</si>
  <si>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</si>
  <si>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</si>
  <si>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</si>
  <si>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</si>
  <si>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</si>
  <si>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</si>
  <si>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</si>
  <si>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</si>
  <si>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</si>
  <si>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</si>
  <si>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</si>
  <si>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</si>
  <si>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</si>
  <si>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</si>
  <si>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</si>
  <si>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</si>
  <si>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</si>
  <si>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</si>
  <si>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</si>
  <si>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</si>
  <si>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</si>
  <si>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</si>
  <si>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</si>
  <si>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</si>
  <si>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</si>
  <si>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</si>
  <si>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</si>
  <si>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</si>
  <si>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</si>
  <si>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</si>
  <si>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</si>
  <si>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</si>
  <si>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</si>
  <si>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</si>
  <si>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</si>
  <si>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</si>
  <si>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</si>
  <si>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</si>
  <si>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</si>
  <si>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</si>
  <si>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</si>
  <si>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</si>
  <si>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</si>
  <si>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</si>
  <si>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</si>
  <si>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</si>
  <si>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</si>
  <si>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</si>
  <si>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</si>
  <si>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</si>
  <si>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</si>
  <si>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</si>
  <si>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</si>
  <si>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</si>
  <si>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</si>
  <si>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</si>
  <si>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</si>
  <si>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</si>
  <si>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</si>
  <si>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</si>
  <si>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</si>
  <si>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</si>
  <si>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</si>
  <si>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</si>
  <si>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</si>
  <si>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</si>
  <si>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</si>
  <si>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</si>
  <si>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</si>
  <si>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</si>
  <si>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</si>
  <si>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</si>
  <si>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</si>
  <si>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</si>
  <si>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</si>
  <si>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</si>
  <si>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</si>
  <si>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</si>
  <si>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</si>
  <si>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</si>
  <si>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</si>
  <si>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</si>
  <si>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</si>
  <si>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</si>
  <si>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</si>
  <si>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</si>
  <si>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</si>
  <si>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</si>
  <si>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</si>
  <si>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</si>
  <si>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</si>
  <si>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</si>
  <si>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</si>
  <si>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</si>
  <si>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</si>
  <si>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</si>
  <si>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</si>
  <si>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</si>
  <si>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</si>
  <si>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</si>
  <si>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</si>
  <si>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</si>
  <si>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</si>
  <si>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</si>
  <si>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</si>
  <si>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</si>
  <si>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</si>
  <si>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</si>
  <si>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</si>
  <si>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</si>
  <si>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</si>
  <si>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</si>
  <si>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</si>
  <si>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</si>
  <si>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</si>
  <si>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</si>
  <si>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</si>
  <si>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</si>
  <si>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</si>
  <si>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</si>
  <si>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</si>
  <si>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</si>
  <si>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</si>
  <si>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</si>
  <si>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</si>
  <si>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</si>
  <si>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</si>
  <si>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</si>
  <si>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</si>
  <si>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</si>
  <si>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</si>
  <si>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</si>
  <si>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</si>
  <si>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</si>
  <si>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</si>
  <si>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</si>
  <si>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</si>
  <si>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</si>
  <si>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</si>
  <si>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</si>
  <si>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</si>
  <si>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</si>
  <si>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</si>
  <si>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</si>
  <si>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</si>
  <si>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</si>
  <si>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</si>
  <si>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</si>
  <si>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</si>
  <si>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</si>
  <si>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</si>
  <si>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</si>
  <si>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</si>
  <si>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</si>
  <si>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</si>
  <si>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</si>
  <si>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</si>
  <si>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</si>
  <si>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</si>
  <si>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</si>
  <si>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</si>
  <si>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</si>
  <si>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</si>
  <si>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</si>
  <si>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</si>
  <si>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</si>
  <si>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</si>
  <si>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</si>
  <si>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</si>
  <si>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</si>
  <si>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</si>
  <si>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</si>
  <si>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</si>
  <si>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</si>
  <si>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</si>
  <si>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</si>
  <si>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</si>
  <si>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</si>
  <si>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</si>
  <si>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</si>
  <si>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</si>
  <si>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</si>
  <si>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</si>
  <si>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</si>
  <si>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</si>
  <si>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</si>
  <si>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</si>
  <si>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</si>
  <si>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</si>
  <si>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</si>
  <si>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</si>
  <si>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</si>
  <si>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</si>
  <si>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</si>
  <si>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</si>
  <si>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</si>
  <si>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</si>
  <si>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</si>
  <si>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</si>
  <si>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</si>
  <si>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</si>
  <si>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</si>
  <si>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</si>
  <si>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</si>
  <si>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</si>
  <si>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</si>
  <si>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</si>
  <si>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</si>
  <si>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</si>
  <si>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</si>
  <si>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</si>
  <si>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</si>
  <si>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</si>
  <si>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</si>
  <si>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</si>
  <si>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</si>
  <si>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</si>
  <si>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</si>
  <si>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</si>
  <si>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</si>
  <si>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</si>
  <si>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</si>
  <si>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</si>
  <si>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</si>
  <si>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</si>
  <si>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</si>
  <si>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</si>
  <si>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</si>
  <si>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</si>
  <si>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</si>
  <si>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</si>
  <si>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</si>
  <si>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</si>
  <si>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</si>
  <si>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</si>
  <si>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</si>
  <si>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</si>
  <si>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</si>
  <si>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</si>
  <si>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</si>
  <si>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</si>
  <si>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</si>
  <si>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</si>
  <si>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</si>
  <si>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</si>
  <si>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</si>
  <si>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</si>
  <si>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</si>
  <si>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</si>
  <si>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</si>
  <si>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</si>
  <si>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</si>
  <si>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</si>
  <si>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</si>
  <si>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</si>
  <si>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</si>
  <si>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</si>
  <si>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</si>
  <si>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</si>
  <si>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</si>
  <si>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</si>
  <si>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</si>
  <si>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</si>
  <si>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</si>
  <si>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</si>
  <si>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</si>
  <si>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</si>
  <si>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</si>
  <si>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</si>
  <si>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</si>
  <si>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</si>
  <si>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</si>
  <si>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</si>
  <si>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</si>
  <si>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</si>
  <si>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</si>
  <si>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</si>
  <si>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</si>
  <si>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</si>
  <si>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</si>
  <si>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</si>
  <si>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</si>
  <si>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</si>
  <si>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</si>
  <si>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</si>
  <si>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</si>
  <si>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</si>
  <si>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</si>
  <si>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</si>
  <si>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</si>
  <si>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</si>
  <si>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</si>
  <si>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</si>
  <si>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</si>
  <si>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</si>
  <si>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</si>
  <si>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</si>
  <si>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</si>
  <si>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</si>
  <si>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</si>
  <si>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</si>
  <si>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</si>
  <si>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</si>
  <si>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</si>
  <si>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</si>
  <si>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</si>
  <si>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</si>
  <si>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</si>
  <si>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</si>
  <si>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</si>
  <si>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</si>
  <si>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</si>
  <si>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</si>
  <si>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</si>
  <si>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</si>
  <si>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</si>
  <si>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</si>
  <si>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</si>
  <si>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</si>
  <si>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</si>
  <si>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</si>
  <si>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</si>
  <si>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</si>
  <si>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</si>
  <si>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</si>
  <si>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</si>
  <si>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</si>
  <si>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</si>
  <si>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</si>
  <si>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</si>
  <si>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</si>
  <si>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</si>
  <si>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</si>
  <si>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</si>
  <si>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</si>
  <si>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</si>
  <si>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</si>
  <si>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</si>
  <si>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</si>
  <si>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</si>
  <si>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</si>
  <si>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</si>
  <si>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</si>
  <si>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</si>
  <si>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</si>
  <si>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</si>
  <si>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</si>
  <si>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</si>
  <si>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</si>
  <si>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</si>
  <si>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</si>
  <si>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</si>
  <si>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</si>
  <si>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</si>
  <si>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</si>
  <si>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</si>
  <si>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</si>
  <si>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</si>
  <si>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</si>
  <si>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</si>
  <si>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</si>
  <si>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</si>
  <si>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</si>
  <si>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</si>
  <si>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</si>
  <si>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</si>
  <si>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</si>
  <si>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</si>
  <si>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</si>
  <si>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</si>
  <si>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</si>
  <si>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</si>
  <si>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</si>
  <si>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</si>
  <si>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</si>
  <si>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</si>
  <si>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</si>
  <si>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</si>
  <si>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</si>
  <si>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</si>
  <si>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</si>
  <si>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</si>
  <si>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</si>
  <si>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</si>
  <si>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</si>
  <si>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</si>
  <si>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</si>
  <si>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</si>
  <si>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</si>
  <si>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</si>
  <si>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</si>
  <si>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</si>
  <si>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</si>
  <si>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</si>
  <si>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</si>
  <si>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</si>
  <si>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</si>
  <si>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</si>
  <si>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</si>
  <si>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</si>
  <si>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</si>
  <si>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</si>
  <si>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</si>
  <si>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</si>
  <si>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</si>
  <si>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</si>
  <si>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</si>
  <si>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</si>
  <si>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</si>
  <si>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</si>
  <si>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</si>
  <si>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</si>
  <si>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</si>
  <si>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</si>
  <si>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</si>
  <si>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</si>
  <si>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</si>
  <si>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</si>
  <si>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</si>
  <si>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</si>
  <si>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</si>
  <si>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</si>
  <si>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</si>
  <si>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</si>
  <si>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</si>
  <si>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</si>
  <si>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</si>
  <si>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</si>
  <si>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</si>
  <si>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</si>
  <si>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</si>
  <si>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</si>
  <si>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</si>
  <si>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</si>
  <si>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</si>
  <si>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</si>
  <si>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</si>
  <si>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</si>
  <si>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</si>
  <si>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</si>
  <si>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</si>
  <si>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</si>
  <si>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</si>
  <si>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</si>
  <si>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</si>
  <si>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</si>
  <si>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</si>
  <si>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</si>
  <si>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</si>
  <si>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</si>
  <si>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</si>
  <si>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</si>
  <si>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</si>
  <si>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</si>
  <si>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</si>
  <si>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</si>
  <si>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</si>
  <si>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</si>
  <si>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</si>
  <si>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</si>
  <si>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</si>
  <si>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</si>
  <si>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</si>
  <si>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</si>
  <si>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</si>
  <si>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</si>
  <si>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</si>
  <si>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</si>
  <si>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</si>
  <si>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</si>
  <si>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</si>
  <si>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</si>
  <si>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</si>
  <si>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</si>
  <si>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</si>
  <si>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</si>
  <si>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</si>
  <si>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</si>
  <si>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</si>
  <si>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</si>
  <si>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</si>
  <si>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</si>
  <si>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</si>
  <si>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</si>
  <si>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</si>
  <si>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</si>
  <si>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</si>
  <si>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</si>
  <si>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</si>
  <si>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</si>
  <si>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</si>
  <si>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</si>
  <si>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</si>
  <si>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</si>
  <si>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</si>
  <si>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</si>
  <si>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</si>
  <si>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</si>
  <si>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</si>
  <si>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</si>
  <si>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</si>
  <si>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</si>
  <si>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</si>
  <si>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</si>
  <si>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</si>
  <si>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</si>
  <si>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</si>
  <si>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</si>
  <si>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</si>
  <si>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</si>
  <si>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</si>
  <si>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</si>
  <si>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</si>
  <si>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</si>
  <si>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</si>
  <si>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</si>
  <si>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</si>
  <si>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</si>
  <si>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</si>
  <si>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</si>
  <si>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</si>
  <si>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</si>
  <si>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</si>
  <si>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</si>
  <si>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</si>
  <si>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</si>
  <si>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</si>
  <si>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</si>
  <si>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</si>
  <si>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</si>
  <si>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</si>
  <si>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</si>
  <si>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</si>
  <si>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</si>
  <si>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</si>
  <si>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</si>
  <si>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</si>
  <si>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</si>
  <si>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</si>
  <si>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</si>
  <si>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</si>
  <si>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</si>
  <si>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</si>
  <si>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</si>
  <si>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</si>
  <si>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</si>
  <si>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</si>
  <si>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</si>
  <si>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</si>
  <si>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</si>
  <si>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</si>
  <si>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</si>
  <si>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</si>
  <si>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</si>
  <si>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</si>
  <si>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</si>
  <si>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</si>
  <si>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</si>
  <si>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</si>
  <si>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</si>
  <si>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</si>
  <si>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</si>
  <si>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</si>
  <si>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</si>
  <si>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</si>
  <si>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</si>
  <si>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</si>
  <si>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</si>
  <si>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</si>
  <si>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</si>
  <si>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</si>
  <si>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</si>
  <si>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</si>
  <si>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</si>
  <si>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</si>
  <si>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</si>
  <si>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</si>
  <si>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</si>
  <si>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</si>
  <si>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</si>
  <si>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</si>
  <si>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</si>
  <si>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</si>
  <si>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</si>
  <si>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</si>
  <si>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</si>
  <si>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</si>
  <si>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</si>
  <si>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</si>
  <si>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</si>
  <si>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</si>
  <si>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</si>
  <si>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</si>
  <si>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</si>
  <si>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</si>
  <si>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</si>
  <si>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</si>
  <si>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</si>
  <si>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</si>
  <si>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</si>
  <si>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</si>
  <si>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</si>
  <si>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</si>
  <si>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</si>
  <si>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</si>
  <si>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</si>
  <si>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</si>
  <si>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</si>
  <si>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</si>
  <si>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</si>
  <si>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</si>
  <si>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</si>
  <si>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</si>
  <si>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</si>
  <si>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</si>
  <si>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</si>
  <si>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</si>
  <si>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</si>
  <si>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</si>
  <si>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</si>
  <si>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</si>
  <si>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</si>
  <si>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</si>
  <si>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</si>
  <si>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</si>
  <si>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</si>
  <si>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</si>
  <si>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</si>
  <si>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</si>
  <si>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</si>
  <si>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</si>
  <si>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</si>
  <si>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</si>
  <si>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</si>
  <si>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</si>
  <si>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</si>
  <si>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</si>
  <si>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</si>
  <si>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</si>
  <si>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</si>
  <si>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</si>
  <si>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</si>
  <si>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</si>
  <si>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</si>
  <si>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</si>
  <si>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</si>
  <si>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</si>
  <si>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</si>
  <si>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</si>
  <si>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</si>
  <si>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</si>
  <si>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</si>
  <si>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</si>
  <si>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</si>
  <si>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</si>
  <si>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</si>
  <si>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</si>
  <si>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</si>
  <si>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</si>
  <si>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</si>
  <si>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</si>
  <si>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</si>
  <si>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</si>
  <si>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</si>
  <si>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</si>
  <si>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</si>
  <si>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</si>
  <si>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</si>
  <si>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</si>
  <si>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</si>
  <si>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</si>
  <si>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</si>
  <si>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</si>
  <si>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</si>
  <si>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</si>
  <si>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</si>
  <si>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</si>
  <si>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</si>
  <si>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</si>
  <si>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</si>
  <si>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</si>
  <si>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</si>
  <si>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</si>
  <si>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</si>
  <si>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</si>
  <si>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</si>
  <si>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</si>
  <si>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</si>
  <si>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</si>
  <si>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</si>
  <si>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</si>
  <si>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</si>
  <si>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</si>
  <si>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</si>
  <si>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</si>
  <si>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</si>
  <si>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</si>
  <si>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</si>
  <si>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</si>
  <si>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</si>
  <si>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</si>
  <si>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</si>
  <si>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</si>
  <si>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</si>
  <si>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</si>
  <si>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</si>
  <si>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</si>
  <si>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</si>
  <si>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</si>
  <si>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</si>
  <si>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</si>
  <si>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</si>
  <si>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</si>
  <si>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</si>
  <si>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</si>
  <si>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</si>
  <si>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</si>
  <si>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</si>
  <si>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</si>
  <si>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</si>
  <si>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</si>
  <si>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</si>
  <si>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</si>
  <si>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</si>
  <si>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</si>
  <si>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</si>
  <si>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</si>
  <si>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</si>
  <si>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</si>
  <si>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</si>
  <si>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</si>
  <si>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</si>
  <si>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</si>
  <si>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</si>
  <si>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</si>
  <si>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</si>
  <si>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</si>
  <si>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</si>
  <si>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</si>
  <si>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</si>
  <si>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</si>
  <si>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</si>
  <si>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</si>
  <si>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</si>
  <si>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</si>
  <si>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</si>
  <si>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</si>
  <si>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</si>
  <si>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</si>
  <si>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</si>
  <si>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</si>
  <si>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</si>
  <si>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</si>
  <si>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</si>
  <si>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</si>
  <si>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</si>
  <si>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</si>
  <si>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</si>
  <si>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</si>
  <si>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</si>
  <si>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</si>
  <si>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</si>
  <si>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</si>
  <si>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</si>
  <si>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</si>
  <si>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</si>
  <si>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</si>
  <si>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</si>
  <si>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</si>
  <si>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</si>
  <si>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</si>
  <si>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</si>
  <si>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</si>
  <si>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</si>
  <si>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</si>
  <si>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</si>
  <si>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</si>
  <si>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</si>
  <si>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</si>
  <si>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</si>
  <si>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</si>
  <si>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</si>
  <si>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</si>
  <si>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</si>
  <si>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</si>
  <si>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</si>
  <si>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</si>
  <si>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</si>
  <si>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</si>
  <si>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</si>
  <si>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</si>
  <si>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</si>
  <si>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</si>
  <si>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</si>
  <si>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</si>
  <si>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</si>
  <si>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</si>
  <si>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</si>
  <si>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</si>
  <si>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</si>
  <si>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</si>
  <si>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</si>
  <si>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</si>
  <si>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</si>
  <si>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</si>
  <si>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</si>
  <si>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</si>
  <si>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</si>
  <si>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</si>
  <si>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</si>
  <si>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</si>
  <si>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</si>
  <si>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</si>
  <si>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</si>
  <si>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</si>
  <si>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</si>
  <si>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</si>
  <si>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</si>
  <si>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</si>
  <si>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</si>
  <si>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</si>
  <si>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</si>
  <si>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</si>
  <si>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</si>
  <si>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</si>
  <si>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</si>
  <si>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</si>
  <si>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</si>
  <si>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</si>
  <si>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</si>
  <si>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</si>
  <si>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</si>
  <si>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</si>
  <si>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</si>
  <si>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</si>
  <si>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</si>
  <si>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</si>
  <si>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</si>
  <si>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</si>
  <si>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</si>
  <si>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</si>
  <si>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</si>
  <si>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</si>
  <si>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</si>
  <si>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</si>
  <si>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</si>
  <si>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</si>
  <si>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</si>
  <si>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</si>
  <si>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</si>
  <si>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</si>
  <si>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</si>
  <si>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</si>
  <si>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</si>
  <si>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</si>
  <si>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</si>
  <si>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</si>
  <si>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</si>
  <si>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</si>
  <si>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</si>
  <si>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</si>
  <si>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</si>
  <si>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</si>
  <si>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</si>
  <si>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</si>
  <si>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</si>
  <si>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</si>
  <si>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</si>
  <si>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</si>
  <si>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</si>
  <si>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</si>
  <si>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</si>
  <si>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</si>
  <si>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</si>
  <si>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</si>
  <si>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</si>
  <si>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</si>
  <si>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</si>
  <si>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</si>
  <si>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</si>
  <si>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</si>
  <si>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</si>
  <si>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</si>
  <si>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</si>
  <si>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</si>
  <si>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</si>
  <si>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</si>
  <si>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</si>
  <si>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</si>
  <si>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</si>
  <si>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</si>
  <si>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</si>
  <si>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</si>
  <si>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</si>
  <si>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</si>
  <si>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</si>
  <si>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</si>
  <si>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</si>
  <si>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</si>
  <si>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</si>
  <si>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</si>
  <si>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</si>
  <si>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</si>
  <si>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</si>
  <si>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</si>
  <si>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</si>
  <si>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</si>
  <si>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</si>
  <si>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</si>
  <si>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</si>
  <si>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</si>
  <si>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</si>
  <si>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</si>
  <si>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</si>
  <si>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</si>
  <si>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</si>
  <si>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</si>
  <si>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</si>
  <si>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</si>
  <si>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</si>
  <si>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</si>
  <si>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</si>
  <si>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</si>
  <si>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</si>
  <si>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</si>
  <si>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</si>
  <si>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</si>
  <si>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</si>
  <si>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</si>
  <si>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</si>
  <si>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</si>
  <si>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</si>
  <si>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</si>
  <si>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</si>
  <si>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</si>
  <si>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</si>
  <si>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</si>
  <si>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</si>
  <si>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</si>
  <si>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</si>
  <si>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</si>
  <si>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</si>
  <si>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</si>
  <si>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</si>
  <si>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</si>
  <si>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</si>
  <si>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</si>
  <si>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</si>
  <si>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</si>
  <si>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</si>
  <si>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</si>
  <si>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</si>
  <si>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</si>
  <si>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</si>
  <si>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</si>
  <si>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</si>
  <si>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</si>
  <si>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</si>
  <si>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</si>
  <si>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</si>
  <si>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</si>
  <si>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</si>
  <si>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</si>
  <si>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</si>
  <si>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</si>
  <si>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</si>
  <si>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</si>
  <si>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</si>
  <si>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</si>
  <si>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</si>
  <si>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</si>
  <si>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</si>
  <si>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</si>
  <si>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</si>
  <si>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</si>
  <si>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</si>
  <si>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</si>
  <si>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</si>
  <si>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</si>
  <si>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</si>
  <si>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</si>
  <si>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</si>
  <si>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</si>
  <si>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</si>
  <si>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</si>
  <si>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</si>
  <si>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</si>
  <si>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</si>
  <si>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</si>
  <si>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</si>
  <si>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</si>
  <si>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</si>
  <si>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</si>
  <si>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</si>
  <si>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</si>
  <si>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</si>
  <si>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</si>
  <si>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</si>
  <si>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</si>
  <si>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</si>
  <si>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</si>
  <si>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</si>
  <si>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</si>
  <si>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</si>
  <si>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</si>
  <si>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</si>
  <si>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</si>
  <si>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</si>
  <si>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</si>
  <si>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</si>
  <si>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</si>
  <si>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</si>
  <si>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</si>
  <si>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</si>
  <si>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</si>
  <si>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</si>
  <si>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</si>
  <si>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</si>
  <si>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</si>
  <si>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</si>
  <si>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</si>
  <si>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</si>
  <si>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</si>
  <si>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</si>
  <si>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</si>
  <si>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</si>
  <si>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</si>
  <si>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</si>
  <si>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</si>
  <si>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</si>
  <si>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</si>
  <si>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</si>
  <si>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</si>
  <si>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</si>
  <si>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</si>
  <si>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</si>
  <si>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</si>
  <si>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</si>
  <si>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</si>
  <si>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</si>
  <si>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</si>
  <si>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</si>
  <si>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</si>
  <si>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</si>
  <si>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</si>
  <si>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</si>
  <si>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</si>
  <si>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</si>
  <si>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</si>
  <si>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</si>
  <si>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</si>
  <si>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</si>
  <si>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</si>
  <si>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</si>
  <si>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</si>
  <si>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</si>
  <si>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</si>
  <si>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</si>
  <si>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</si>
  <si>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</si>
  <si>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</si>
  <si>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</si>
  <si>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</si>
  <si>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</si>
  <si>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</si>
  <si>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</si>
  <si>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</si>
  <si>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</si>
  <si>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</si>
  <si>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</si>
  <si>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</si>
  <si>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</si>
  <si>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</si>
  <si>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</si>
  <si>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</si>
  <si>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</si>
  <si>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 xml:space="preserve">subcategory </t>
  </si>
  <si>
    <t>launched date</t>
  </si>
  <si>
    <t>deadline date</t>
  </si>
  <si>
    <t>(All)</t>
  </si>
  <si>
    <t>Count of outcome</t>
  </si>
  <si>
    <t>Column Labels</t>
  </si>
  <si>
    <t>Grand Total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</si>
  <si>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</si>
  <si>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</si>
  <si>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</si>
  <si>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</si>
  <si>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</si>
  <si>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</si>
  <si>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</si>
  <si>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</si>
  <si>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</si>
  <si>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</si>
  <si>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</si>
  <si>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</si>
  <si>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</si>
  <si>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(launched date)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</si>
  <si>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</si>
  <si>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</si>
  <si>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</si>
  <si>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</si>
  <si>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</si>
  <si>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</si>
  <si>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</si>
  <si>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</si>
  <si>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</si>
  <si>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</si>
  <si>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</si>
  <si>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</si>
  <si>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</si>
  <si>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</si>
  <si>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</si>
  <si>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</si>
  <si>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</si>
  <si>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</si>
  <si>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</si>
  <si>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</si>
  <si>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Mean of Successful backers </t>
  </si>
  <si>
    <t>Median of Successful backers</t>
  </si>
  <si>
    <t>Minimum of Successful backers</t>
  </si>
  <si>
    <t>Maximum of Successful backers</t>
  </si>
  <si>
    <t>Variance of Succesful backers</t>
  </si>
  <si>
    <t>Standard Deviation of Succesful backers</t>
  </si>
  <si>
    <t xml:space="preserve">Mean of Failed backers </t>
  </si>
  <si>
    <t>Median of Failed backers</t>
  </si>
  <si>
    <t>Minimum of Failed backers</t>
  </si>
  <si>
    <t>Maximum of Failed backers</t>
  </si>
  <si>
    <t>Variance of Failed backers</t>
  </si>
  <si>
    <t>Standard Deviation of Failed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</si>
</sst>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174" fontId="16" fillId="0" borderId="0" xfId="0" applyNumberFormat="1" applyFont="1" applyAlignment="1">
      <alignment horizontal="center"/>
    </xf>
    <xf numFmtId="17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 wrapText="1"/>
    </xf>
    <xf numFmtId="0" fontId="18" fillId="0" borderId="0" xfId="0" applyFont="1"/>
    <xf numFmtId="0" fontId="0" fillId="33" borderId="10" xfId="0" applyFont="1" applyFill="1" applyBorder="1"/>
    <xf numFmtId="0" fontId="0" fillId="0" borderId="10" xfId="0" applyFont="1" applyBorder="1"/>
    <xf numFmtId="0" fontId="13" fillId="34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7030A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74" formatCode="m/d/yy;@"/>
    </dxf>
    <dxf>
      <numFmt numFmtId="174" formatCode="m/d/yy;@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analysis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analysis goal'!$F$2:$F$13</c:f>
              <c:numCache>
                <c:formatCode>General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46-4637-9CD2-A2C36575FD1F}"/>
            </c:ext>
          </c:extLst>
        </c:ser>
        <c:ser>
          <c:idx val="5"/>
          <c:order val="5"/>
          <c:tx>
            <c:strRef>
              <c:f>'crowdfunding analysis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analysis goal'!$G$2:$G$13</c:f>
              <c:numCache>
                <c:formatCode>General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46-4637-9CD2-A2C36575FD1F}"/>
            </c:ext>
          </c:extLst>
        </c:ser>
        <c:ser>
          <c:idx val="6"/>
          <c:order val="6"/>
          <c:tx>
            <c:strRef>
              <c:f>'crowdfunding analysis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analysis goal'!$H$2:$H$13</c:f>
              <c:numCache>
                <c:formatCode>General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46-4637-9CD2-A2C36575F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14063"/>
        <c:axId val="758144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analysis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analysis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analysis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285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46-4637-9CD2-A2C36575FD1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analysis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analysis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analysis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346-4637-9CD2-A2C36575FD1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analysis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analysis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analysis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346-4637-9CD2-A2C36575FD1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analysis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analysis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analysis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285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346-4637-9CD2-A2C36575FD1F}"/>
                  </c:ext>
                </c:extLst>
              </c15:ser>
            </c15:filteredLineSeries>
          </c:ext>
        </c:extLst>
      </c:lineChart>
      <c:catAx>
        <c:axId val="63031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44799"/>
        <c:crosses val="autoZero"/>
        <c:auto val="1"/>
        <c:lblAlgn val="ctr"/>
        <c:lblOffset val="100"/>
        <c:noMultiLvlLbl val="0"/>
      </c:catAx>
      <c:valAx>
        <c:axId val="7581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 graph!PivotTable1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9-47E2-AAFB-8C115D008587}"/>
            </c:ext>
          </c:extLst>
        </c:ser>
        <c:ser>
          <c:idx val="1"/>
          <c:order val="1"/>
          <c:tx>
            <c:strRef>
              <c:f>'line graph'!$C$5:$C$6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9-47E2-AAFB-8C115D008587}"/>
            </c:ext>
          </c:extLst>
        </c:ser>
        <c:ser>
          <c:idx val="2"/>
          <c:order val="2"/>
          <c:tx>
            <c:strRef>
              <c:f>'line graph'!$D$5:$D$6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E9-47E2-AAFB-8C115D008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285023"/>
        <c:axId val="615038111"/>
      </c:lineChart>
      <c:catAx>
        <c:axId val="30028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38111"/>
        <c:crosses val="autoZero"/>
        <c:auto val="1"/>
        <c:lblAlgn val="ctr"/>
        <c:lblOffset val="100"/>
        <c:noMultiLvlLbl val="0"/>
      </c:catAx>
      <c:valAx>
        <c:axId val="6150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8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 success!PivotTable2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success'!$B$4:$B$5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success'!$B$6:$B$30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2-465C-A895-8F1E7442811E}"/>
            </c:ext>
          </c:extLst>
        </c:ser>
        <c:ser>
          <c:idx val="1"/>
          <c:order val="1"/>
          <c:tx>
            <c:strRef>
              <c:f>'sub category success'!$C$4:$C$5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success'!$C$6:$C$30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2-465C-A895-8F1E7442811E}"/>
            </c:ext>
          </c:extLst>
        </c:ser>
        <c:ser>
          <c:idx val="2"/>
          <c:order val="2"/>
          <c:tx>
            <c:strRef>
              <c:f>'sub category success'!$D$4:$D$5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success'!$D$6:$D$30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2-465C-A895-8F1E7442811E}"/>
            </c:ext>
          </c:extLst>
        </c:ser>
        <c:ser>
          <c:idx val="3"/>
          <c:order val="3"/>
          <c:tx>
            <c:strRef>
              <c:f>'sub category success'!$E$4:$E$5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success'!$E$6:$E$30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C2-465C-A895-8F1E74428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3175743"/>
        <c:axId val="615036623"/>
      </c:barChart>
      <c:catAx>
        <c:axId val="5631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36623"/>
        <c:crosses val="autoZero"/>
        <c:auto val="1"/>
        <c:lblAlgn val="ctr"/>
        <c:lblOffset val="100"/>
        <c:noMultiLvlLbl val="0"/>
      </c:catAx>
      <c:valAx>
        <c:axId val="61503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success!PivotTable3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success'!$B$3:$B$4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success'!$B$5:$B$14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E-492B-8340-92F55B7956D7}"/>
            </c:ext>
          </c:extLst>
        </c:ser>
        <c:ser>
          <c:idx val="1"/>
          <c:order val="1"/>
          <c:tx>
            <c:strRef>
              <c:f>'outcome success'!$C$3:$C$4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success'!$C$5:$C$14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E-492B-8340-92F55B7956D7}"/>
            </c:ext>
          </c:extLst>
        </c:ser>
        <c:ser>
          <c:idx val="2"/>
          <c:order val="2"/>
          <c:tx>
            <c:strRef>
              <c:f>'outcome success'!$D$3:$D$4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success'!$D$5:$D$14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E-492B-8340-92F55B7956D7}"/>
            </c:ext>
          </c:extLst>
        </c:ser>
        <c:ser>
          <c:idx val="3"/>
          <c:order val="3"/>
          <c:tx>
            <c:strRef>
              <c:f>'outcome success'!$E$3:$E$4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success'!$E$5:$E$14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AE-492B-8340-92F55B79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273023"/>
        <c:axId val="575270703"/>
      </c:barChart>
      <c:catAx>
        <c:axId val="30027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70703"/>
        <c:crosses val="autoZero"/>
        <c:auto val="1"/>
        <c:lblAlgn val="ctr"/>
        <c:lblOffset val="100"/>
        <c:noMultiLvlLbl val="0"/>
      </c:catAx>
      <c:valAx>
        <c:axId val="5752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7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849630</xdr:colOff>
      <xdr:row>14</xdr:row>
      <xdr:rowOff>133350</xdr:rowOff>
    </xdr:from>
    <xdr:to>
      <xdr:col>5</xdr:col>
      <xdr:colOff>819150</xdr:colOff>
      <xdr:row>28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594B1-FC32-44F7-CECA-FE4A3FCE9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300990</xdr:colOff>
      <xdr:row>3</xdr:row>
      <xdr:rowOff>125730</xdr:rowOff>
    </xdr:from>
    <xdr:to>
      <xdr:col>13</xdr:col>
      <xdr:colOff>179070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D574C-B3C6-7956-A5E9-EB1032879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255270</xdr:colOff>
      <xdr:row>11</xdr:row>
      <xdr:rowOff>3810</xdr:rowOff>
    </xdr:from>
    <xdr:to>
      <xdr:col>14</xdr:col>
      <xdr:colOff>133350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7EC6E-3B71-4668-83C4-C20CF633A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636270</xdr:colOff>
      <xdr:row>5</xdr:row>
      <xdr:rowOff>11430</xdr:rowOff>
    </xdr:from>
    <xdr:to>
      <xdr:col>13</xdr:col>
      <xdr:colOff>514350</xdr:colOff>
      <xdr:row>18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A3079-8793-55A4-B9C9-76519060C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ad Siddique" refreshedDate="45281.769896874997" createdVersion="8" refreshedVersion="8" minRefreshableVersion="3" recordCount="1000" xr:uid="{FF0CE496-6B41-422B-9469-C050C8D3C062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 date" numFmtId="17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 date" numFmtId="17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 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launched date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launched date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launched date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d v="2015-12-15T06:00: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d v="2014-08-21T05:00: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d v="2013-11-19T06:00: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d v="2019-09-20T05:00: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d v="2019-01-24T06:00: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d v="2012-09-08T05:00: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d v="2017-09-14T05:00: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d v="2015-08-15T05:00: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d v="2010-08-11T05:00: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d v="2013-11-07T06:00: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d v="2010-10-01T05:00: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d v="2010-09-27T05:00: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d v="2019-10-30T05:00: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d v="2016-06-23T05:00: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d v="2012-04-02T05:00: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d v="2019-12-14T06:00: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d v="2014-02-13T06:00: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d v="2011-01-13T06:00: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d v="2018-09-16T05:00: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d v="2019-03-25T05:00: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d v="2014-07-28T05:00: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d v="2011-09-18T05:00: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d v="2018-04-18T05:00: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d v="2019-04-08T05:00: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d v="2014-06-23T05:00: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d v="2011-06-07T05:00: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d v="2018-08-27T05:00: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d v="2015-10-11T05:00: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d v="2010-03-04T06:00: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d v="2018-08-29T05:00: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d v="2019-05-29T05:00: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d v="2016-02-02T06:00: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d v="2018-02-06T06:00: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d v="2014-11-11T06:00: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d v="2017-03-28T05:00: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d v="2019-03-02T06:00: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d v="2011-03-23T05:00: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d v="2019-11-08T06:00: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d v="2010-10-23T05:00: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d v="2013-03-11T05:00: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d v="2010-06-24T05:00: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d v="2012-09-30T05:00: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d v="2011-07-13T05:00: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d v="2014-08-09T05:00: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d v="2019-03-18T05:00: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d v="2016-11-17T06:00: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d v="2010-07-31T05:00: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d v="2014-04-28T05:00: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d v="2015-07-07T05:00: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d v="2019-12-04T06:00: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d v="2013-08-29T05:00: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d v="2012-04-12T05:00: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d v="2010-09-19T05:00: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d v="2014-06-28T05:00: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d v="2018-03-17T05:00: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d v="2018-08-04T05:00: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d v="2015-01-17T06:00: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d v="2017-09-13T05:00: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d v="2015-10-04T05:00: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d v="2017-06-27T05:00: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d v="2012-07-20T05:00: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d v="2011-04-02T05:00: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d v="2015-06-06T05:00: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d v="2017-05-04T05:00: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d v="2018-07-17T05:00: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d v="2011-02-03T06:00: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d v="2015-04-13T05:00: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d v="2010-01-30T06:00: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d v="2017-09-12T05:00: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d v="2011-01-22T06:00: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d v="2010-12-21T06:00: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71"/>
    <d v="2019-12-04T06:00: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2"/>
    <d v="2015-08-06T05:00: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3"/>
    <d v="2016-11-30T06:00: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4"/>
    <d v="2016-03-28T05:00: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5"/>
    <d v="2018-07-23T05:00: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6"/>
    <d v="2015-03-13T05:00: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7"/>
    <d v="2010-10-11T05:00: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8"/>
    <d v="2018-04-17T05:00: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9"/>
    <d v="2018-06-21T05:00: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80"/>
    <d v="2017-09-28T05:00: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1"/>
    <d v="2017-12-18T06:00: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82"/>
    <d v="2019-01-24T06:00: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3"/>
    <d v="2016-08-19T05:00: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4"/>
    <d v="2012-08-07T05:00: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5"/>
    <d v="2011-09-19T05:00: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6"/>
    <d v="2015-05-17T05:00: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7"/>
    <d v="2011-03-19T05:00: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8"/>
    <d v="2015-05-08T05:00: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9"/>
    <d v="2010-04-17T05:00: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90"/>
    <d v="2016-02-25T06:00: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91"/>
    <d v="2016-09-03T05:00: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92"/>
    <d v="2010-06-24T05:00: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3"/>
    <d v="2012-10-24T05:00: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4"/>
    <d v="2019-04-18T05:00: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5"/>
    <d v="2019-10-21T05:00: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96"/>
    <d v="2011-03-23T05:00: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48"/>
    <d v="2015-08-18T05:00: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7"/>
    <d v="2015-07-31T05:00: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8"/>
    <d v="2014-12-24T06:00: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9"/>
    <d v="2011-11-06T05:00: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100"/>
    <d v="2015-02-28T06:00: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101"/>
    <d v="2018-05-21T05:00: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102"/>
    <d v="2010-11-02T05:00: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3"/>
    <d v="2017-05-24T05:00: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4"/>
    <d v="2013-04-20T05:00: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5"/>
    <d v="2019-09-13T05:00: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6"/>
    <d v="2018-05-10T05:00: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7"/>
    <d v="2012-05-13T05:00: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8"/>
    <d v="2014-01-14T06:00: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9"/>
    <d v="2018-09-30T05:00: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10"/>
    <d v="2012-09-28T05:00: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11"/>
    <d v="2014-09-08T05:00: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12"/>
    <d v="2017-09-19T05:00: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3"/>
    <d v="2019-04-10T05:00: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4"/>
    <d v="2017-12-22T06:00: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5"/>
    <d v="2015-09-19T05:00: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6"/>
    <d v="2011-09-28T05:00: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7"/>
    <d v="2014-02-01T06:00: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8"/>
    <d v="2014-07-03T05:00: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9"/>
    <d v="2015-04-21T05:00: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33"/>
    <d v="2014-10-18T05:00: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120"/>
    <d v="2014-12-24T06:00: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21"/>
    <d v="2015-11-27T06:00: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22"/>
    <d v="2019-07-05T05:00: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3"/>
    <d v="2018-09-23T05:00: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4"/>
    <d v="2016-09-11T05:00: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5"/>
    <d v="2010-05-15T05:00: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6"/>
    <d v="2010-09-09T05:00: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127"/>
    <d v="2015-02-28T06:00: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8"/>
    <d v="2011-11-11T06:00: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9"/>
    <d v="2013-12-12T06:00: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30"/>
    <d v="2018-01-28T06:00: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31"/>
    <d v="2011-09-03T05:00: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32"/>
    <d v="2011-08-07T05:00: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33"/>
    <d v="2013-03-12T05:00: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4"/>
    <d v="2014-06-19T05:00: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5"/>
    <d v="2010-10-12T05:00: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6"/>
    <d v="2012-10-04T05:00: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7"/>
    <d v="2015-05-07T05:00: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8"/>
    <d v="2018-03-02T06:00: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9"/>
    <d v="2015-06-18T05:00: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07"/>
    <d v="2012-05-17T05:00: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40"/>
    <d v="2010-07-18T05:00: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41"/>
    <d v="2019-06-25T05:00: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42"/>
    <d v="2014-09-12T05:00: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3"/>
    <d v="2011-11-28T06:00: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4"/>
    <d v="2016-06-19T05:00: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5"/>
    <d v="2017-08-03T05:00: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6"/>
    <d v="2013-02-22T06:00: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7"/>
    <d v="2018-12-17T06:00: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8"/>
    <d v="2014-07-30T05:00: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9"/>
    <d v="2017-02-24T06:00: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50"/>
    <d v="2012-10-25T05:00: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51"/>
    <d v="2016-06-04T05:00: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52"/>
    <d v="2010-04-09T05:00: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3"/>
    <d v="2019-10-29T05:00: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4"/>
    <d v="2014-01-11T06:00: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5"/>
    <d v="2015-12-09T06:00: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6"/>
    <d v="2019-04-14T05:00: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7"/>
    <d v="2019-05-13T05:00: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8"/>
    <d v="2015-09-29T05:00: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9"/>
    <d v="2019-01-07T06:00: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60"/>
    <d v="2017-12-08T06:00: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61"/>
    <d v="2017-10-09T05:00: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62"/>
    <d v="2017-09-02T05:00: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3"/>
    <d v="2010-12-26T06:00: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x v="164"/>
    <d v="2013-06-20T05:00: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5"/>
    <d v="2019-03-17T05:00: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6"/>
    <d v="2012-07-15T05:00: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7"/>
    <d v="2017-08-10T05:00: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8"/>
    <d v="2014-04-11T05:00: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9"/>
    <d v="2014-08-03T05:00: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70"/>
    <d v="2013-05-24T05:00: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71"/>
    <d v="2015-10-06T05:00: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72"/>
    <d v="2016-09-19T05:00: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3"/>
    <d v="2016-09-12T05:00: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4"/>
    <d v="2010-12-10T06:00: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5"/>
    <d v="2017-09-30T05:00: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6"/>
    <d v="2013-03-18T05:00: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7"/>
    <d v="2010-03-27T05:00: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8"/>
    <d v="2017-10-22T05:00: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9"/>
    <d v="2019-07-01T05:00: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80"/>
    <d v="2010-09-22T05:00: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81"/>
    <d v="2019-05-04T05:00: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82"/>
    <d v="2018-05-24T05:00: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3"/>
    <d v="2014-06-07T05:00: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4"/>
    <d v="2013-03-23T05:00: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5"/>
    <d v="2014-12-03T06:00: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6"/>
    <d v="2016-03-04T06:00: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7"/>
    <d v="2013-06-05T05:00: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8"/>
    <d v="2019-03-15T05:00: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9"/>
    <d v="2014-07-01T05:00: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90"/>
    <d v="2018-04-12T05:00: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91"/>
    <d v="2015-09-30T05:00: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92"/>
    <d v="2018-08-05T05:00: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73"/>
    <d v="2016-09-22T05:00: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3"/>
    <d v="2017-07-07T05:00: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4"/>
    <d v="2010-09-04T05:00: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5"/>
    <d v="2015-07-11T05:00: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52"/>
    <d v="2010-04-05T05:00: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6"/>
    <d v="2014-08-12T05:00: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7"/>
    <d v="2011-10-06T05:00: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8"/>
    <d v="2017-01-19T06:00: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9"/>
    <d v="2011-04-13T05:00: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200"/>
    <d v="2018-10-29T05:00: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1"/>
    <d v="2010-03-08T06:00: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2"/>
    <d v="2018-09-17T05:00: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3"/>
    <d v="2017-12-03T06:00: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4"/>
    <d v="2016-05-13T05:00: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5"/>
    <d v="2017-03-30T05:00: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6"/>
    <d v="2013-09-20T05:00: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7"/>
    <d v="2020-01-30T06:00: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8"/>
    <d v="2010-11-14T06:00: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9"/>
    <d v="2010-08-25T05:00: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10"/>
    <d v="2019-02-15T06:00: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1"/>
    <d v="2011-11-24T06:00: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2"/>
    <d v="2019-05-07T05:00: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3"/>
    <d v="2011-12-15T06:00: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4"/>
    <d v="2012-08-28T05:00: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5"/>
    <d v="2011-07-19T05:00: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6"/>
    <d v="2012-06-23T05:00: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7"/>
    <d v="2014-10-03T05:00: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8"/>
    <d v="2016-03-30T05:00: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9"/>
    <d v="2014-11-08T06:00: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20"/>
    <d v="2014-05-03T05:00: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221"/>
    <d v="2010-05-15T05:00: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2"/>
    <d v="2015-05-21T05:00: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172"/>
    <d v="2016-09-25T05:00: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3"/>
    <d v="2017-07-19T05:00: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4"/>
    <d v="2019-12-06T06:00: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5"/>
    <d v="2013-07-18T05:00: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6"/>
    <d v="2016-07-26T05:00: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7"/>
    <d v="2011-06-28T05:00: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8"/>
    <d v="2017-08-29T05:00: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9"/>
    <d v="2017-02-18T06:00: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30"/>
    <d v="2019-07-02T05:00: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1"/>
    <d v="2014-04-27T05:00: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2"/>
    <d v="2018-01-08T06:00: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3"/>
    <d v="2015-09-02T05:00: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194"/>
    <d v="2010-08-07T05:00: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d v="2014-04-23T05:00: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d v="2017-05-20T05:00: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d v="2018-03-07T06:00: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d v="2014-09-04T05:00: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d v="2014-04-08T05:00: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d v="2013-08-09T05:00: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d v="2017-01-06T06:00: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d v="2015-01-05T06:00: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d v="2015-01-09T06:00: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67"/>
    <d v="2010-03-01T06:00: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3"/>
    <d v="2012-12-11T06:00: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4"/>
    <d v="2013-10-30T05:00: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5"/>
    <d v="2011-04-20T05:00: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6"/>
    <d v="2017-02-23T06:00: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7"/>
    <d v="2011-02-21T06:00: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8"/>
    <d v="2016-03-01T06:00: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49"/>
    <d v="2013-03-19T05:00: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0"/>
    <d v="2016-12-28T06:00: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1"/>
    <d v="2012-12-27T06:00: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136"/>
    <d v="2012-10-10T05:00: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2"/>
    <d v="2010-08-29T05:00: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3"/>
    <d v="2011-05-01T05:00: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4"/>
    <d v="2010-01-09T06:00: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5"/>
    <d v="2013-02-28T06:00: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6"/>
    <d v="2016-02-16T06:00: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7"/>
    <d v="2014-12-10T06:00: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58"/>
    <d v="2012-11-09T06:00: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59"/>
    <d v="2012-11-19T06:00: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0"/>
    <d v="2019-02-21T06:00: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1"/>
    <d v="2010-12-04T06:00: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2"/>
    <d v="2016-01-07T06:00: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3"/>
    <d v="2019-08-04T05:00: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4"/>
    <d v="2017-09-20T05:00: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5"/>
    <d v="2017-11-11T06:00: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266"/>
    <d v="2019-04-14T05:00: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7"/>
    <d v="2012-04-24T05:00: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8"/>
    <d v="2010-07-21T05:00: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69"/>
    <d v="2012-12-21T06:00: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0"/>
    <d v="2018-09-06T05:00: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1"/>
    <d v="2017-11-27T06:00: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2"/>
    <d v="2012-04-01T05:00: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73"/>
    <d v="2016-12-03T06:00: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273"/>
    <d v="2016-06-04T05:00: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4"/>
    <d v="2012-05-06T05:00: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5"/>
    <d v="2016-10-18T05:00: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276"/>
    <d v="2016-11-30T06:00: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d v="2015-04-28T05:00: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d v="2012-03-15T05:00: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279"/>
    <d v="2015-08-06T05:00: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80"/>
    <d v="2013-06-11T05:00: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1"/>
    <d v="2011-10-19T05:00: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2"/>
    <d v="2012-04-03T05:00: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3"/>
    <d v="2010-10-14T05:00: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4"/>
    <d v="2018-11-07T06:00: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5"/>
    <d v="2013-11-09T06:00: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6"/>
    <d v="2019-02-19T06:00: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7"/>
    <d v="2014-01-23T06:00: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8"/>
    <d v="2016-03-15T05:00: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9"/>
    <d v="2016-04-28T05:00: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90"/>
    <d v="2017-08-31T05:00: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1"/>
    <d v="2015-03-15T05:00: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292"/>
    <d v="2018-09-16T05:00: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3"/>
    <d v="2016-01-12T06:00: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4"/>
    <d v="2016-09-17T05:00: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5"/>
    <d v="2016-04-29T05:00: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6"/>
    <d v="2017-07-17T05:00: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7"/>
    <d v="2012-06-26T05:00: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8"/>
    <d v="2011-04-19T05:00: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9"/>
    <d v="2011-10-11T05:00: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300"/>
    <d v="2010-04-25T05:00: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47"/>
    <d v="2011-02-28T06:00: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244"/>
    <d v="2013-11-01T05:00: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d v="2012-02-29T06:00: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88"/>
    <d v="2019-03-17T05:00: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d v="2014-06-22T05:00: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d v="2019-11-20T06:00: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d v="2017-05-27T05:00: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d v="2014-02-16T06:00: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d v="2010-09-05T05:00: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d v="2011-05-19T05:00: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d v="2011-04-09T05:00: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d v="2010-12-08T06:00: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d v="2014-03-29T05:00: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d v="2015-07-03T05:00: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79"/>
    <d v="2018-07-09T05:00: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2"/>
    <d v="2016-01-01T06:00: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3"/>
    <d v="2019-09-01T05:00: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4"/>
    <d v="2018-12-11T06:00: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5"/>
    <d v="2016-12-23T06:00: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6"/>
    <d v="2017-12-09T06:00: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7"/>
    <d v="2011-12-20T06:00: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8"/>
    <d v="2013-03-29T05:00: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19"/>
    <d v="2018-12-18T06:00: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"/>
    <d v="2018-01-17T06:00: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0"/>
    <d v="2019-11-28T06:00: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1"/>
    <d v="2010-12-16T06:00: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2"/>
    <d v="2019-11-12T06:00: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3"/>
    <d v="2011-11-04T05:00: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4"/>
    <d v="2017-08-16T05:00: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5"/>
    <d v="2011-12-13T06:00: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6"/>
    <d v="2015-09-04T05:00: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7"/>
    <d v="2013-08-01T05:00: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328"/>
    <d v="2014-01-11T06:00: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29"/>
    <d v="2018-03-03T06:00: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0"/>
    <d v="2015-07-10T05:00: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1"/>
    <d v="2017-10-18T05:00: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2"/>
    <d v="2015-03-07T06:00: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3"/>
    <d v="2017-03-01T06:00: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296"/>
    <d v="2017-08-13T05:00: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4"/>
    <d v="2015-06-07T05:00: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5"/>
    <d v="2015-09-07T05:00: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6"/>
    <d v="2015-11-15T06:00: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7"/>
    <d v="2019-07-06T05:00: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38"/>
    <d v="2013-09-10T05:00: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39"/>
    <d v="2017-03-03T06:00: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0"/>
    <d v="2012-01-23T06:00: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1"/>
    <d v="2015-09-28T05:00: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2"/>
    <d v="2018-08-13T05:00: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343"/>
    <d v="2011-09-03T05:00: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4"/>
    <d v="2011-01-15T06:00: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5"/>
    <d v="2017-10-31T05:00: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65"/>
    <d v="2011-03-06T06:00: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6"/>
    <d v="2011-12-28T06:00: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7"/>
    <d v="2018-04-04T05:00: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48"/>
    <d v="2017-01-25T06:00: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49"/>
    <d v="2011-01-04T06:00: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50"/>
    <d v="2014-11-11T06:00: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1"/>
    <d v="2010-11-05T05:00: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2"/>
    <d v="2013-03-14T05:00: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3"/>
    <d v="2019-04-21T05:00: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4"/>
    <d v="2015-03-31T05:00: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5"/>
    <d v="2015-01-28T06:00: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6"/>
    <d v="2017-08-25T05:00: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7"/>
    <d v="2019-01-16T06:00: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8"/>
    <d v="2015-12-12T06:00: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59"/>
    <d v="2014-07-12T05:00: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12"/>
    <d v="2019-11-05T06:00: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0"/>
    <d v="2018-06-28T05:00: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1"/>
    <d v="2011-11-10T06:00: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2"/>
    <d v="2013-06-28T05:00: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3"/>
    <d v="2015-07-24T05:00: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4"/>
    <d v="2017-11-04T05:00: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10"/>
    <d v="2019-02-19T06:00: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5"/>
    <d v="2017-03-09T06:00: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6"/>
    <d v="2019-04-30T05:00: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7"/>
    <d v="2010-07-08T05:00: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68"/>
    <d v="2012-06-17T05:00: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69"/>
    <d v="2012-01-06T06:00: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0"/>
    <d v="2010-11-24T06:00: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x v="371"/>
    <d v="2013-09-28T05:00: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287"/>
    <d v="2014-01-16T06:00: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2"/>
    <d v="2011-01-08T06:00: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3"/>
    <d v="2017-07-18T05:00: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4"/>
    <d v="2013-08-08T05:00: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5"/>
    <d v="2011-12-09T06:00: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6"/>
    <d v="2018-10-13T05:00: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77"/>
    <d v="2013-05-29T05:00: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378"/>
    <d v="2018-05-10T05:00: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79"/>
    <d v="2011-02-09T06:00: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0"/>
    <d v="2013-09-07T05:00: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1"/>
    <d v="2019-10-27T05:00: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2"/>
    <d v="2012-02-22T06:00: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125"/>
    <d v="2010-06-17T05:00: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3"/>
    <d v="2017-11-17T06:00: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4"/>
    <d v="2018-07-24T05:00: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5"/>
    <d v="2013-02-11T06:00: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6"/>
    <d v="2019-10-20T05:00: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87"/>
    <d v="2016-07-10T05:00: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88"/>
    <d v="2017-04-22T05:00: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d v="2015-04-28T05:00: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89"/>
    <d v="2017-05-31T05:00: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0"/>
    <d v="2014-01-13T06:00: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1"/>
    <d v="2018-12-24T06:00: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2"/>
    <d v="2010-04-28T05:00: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3"/>
    <d v="2012-01-30T06:00: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4"/>
    <d v="2011-01-26T06:00: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5"/>
    <d v="2018-11-27T06:00: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6"/>
    <d v="2012-05-07T05:00: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97"/>
    <d v="2011-12-28T06:00: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398"/>
    <d v="2017-07-09T05:00: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399"/>
    <d v="2017-07-29T05:00: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0"/>
    <d v="2010-05-07T05:00: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116"/>
    <d v="2011-09-24T05:00: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1"/>
    <d v="2018-04-24T05:00: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2"/>
    <d v="2015-08-03T05:00: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3"/>
    <d v="2013-03-06T06:00: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4"/>
    <d v="2014-10-15T05:00: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5"/>
    <d v="2011-02-18T06:00: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6"/>
    <d v="2014-03-10T05:00: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07"/>
    <d v="2019-11-02T05:00: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408"/>
    <d v="2018-07-09T05:00: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09"/>
    <d v="2014-05-22T05:00: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0"/>
    <d v="2013-12-11T06:00: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1"/>
    <d v="2016-12-15T06:00: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2"/>
    <d v="2014-12-27T06:00: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413"/>
    <d v="2019-04-21T05:00: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4"/>
    <d v="2015-09-16T05:00: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5"/>
    <d v="2013-04-03T05:00: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6"/>
    <d v="2016-11-13T06:00: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7"/>
    <d v="2017-07-10T05:00: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8"/>
    <d v="2012-05-24T05:00: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19"/>
    <d v="2017-09-18T05:00: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0"/>
    <d v="2010-10-19T05:00: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1"/>
    <d v="2011-07-26T05:00: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2"/>
    <d v="2010-12-24T06:00: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3"/>
    <d v="2012-12-20T06:00: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4"/>
    <d v="2018-01-04T06:00: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5"/>
    <d v="2013-04-16T05:00: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6"/>
    <d v="2019-03-23T05:00: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7"/>
    <d v="2018-11-13T06:00: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8"/>
    <d v="2017-08-19T05:00: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29"/>
    <d v="2010-07-07T05:00: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11"/>
    <d v="2017-01-11T06:00: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0"/>
    <d v="2013-11-26T06:00: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1"/>
    <d v="2011-10-16T05:00: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2"/>
    <d v="2018-02-10T06:00: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3"/>
    <d v="2016-10-16T05:00: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4"/>
    <d v="2010-05-11T05:00: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5"/>
    <d v="2015-01-22T06:00: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8"/>
    <d v="2010-08-12T05:00: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6"/>
    <d v="2014-05-18T05:00: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385"/>
    <d v="2013-03-09T06:00: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37"/>
    <d v="2014-01-04T06:00: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38"/>
    <d v="2018-02-25T06:00: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39"/>
    <d v="2018-02-05T06:00: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0"/>
    <d v="2013-06-07T05:00: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1"/>
    <d v="2015-11-30T06:00: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442"/>
    <d v="2019-04-30T05:00: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3"/>
    <d v="2015-05-20T05:00: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315"/>
    <d v="2016-12-19T06:00: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4"/>
    <d v="2012-05-02T05:00: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445"/>
    <d v="2019-05-04T05:00: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6"/>
    <d v="2018-06-27T05:00: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47"/>
    <d v="2014-12-17T06:00: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48"/>
    <d v="2013-06-29T05:00: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342"/>
    <d v="2018-08-16T05:00: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49"/>
    <d v="2011-07-23T05:00: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0"/>
    <d v="2015-03-21T05:00: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1"/>
    <d v="2017-07-31T05:00: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2"/>
    <d v="2010-03-20T05:00: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3"/>
    <d v="2014-11-12T06:00: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4"/>
    <d v="2012-03-06T06:00: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5"/>
    <d v="2019-12-19T06:00: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56"/>
    <d v="2014-09-22T05:00: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57"/>
    <d v="2019-07-21T05:00: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58"/>
    <d v="2018-03-24T05:00: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59"/>
    <d v="2017-05-23T05:00: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0"/>
    <d v="2016-02-20T06:00: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1"/>
    <d v="2010-08-21T05:00: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2"/>
    <d v="2019-11-24T06:00: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3"/>
    <d v="2013-07-27T05:00: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4"/>
    <d v="2010-07-12T05:00: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5"/>
    <d v="2019-07-12T05:00: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66"/>
    <d v="2012-03-23T05:00: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67"/>
    <d v="2014-06-14T05:00: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68"/>
    <d v="2017-06-07T05:00: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69"/>
    <d v="2016-12-20T06:00: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0"/>
    <d v="2015-01-03T06:00: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1"/>
    <d v="2016-03-20T05:00: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472"/>
    <d v="2013-05-29T05:00: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473"/>
    <d v="2013-03-14T05:00: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4"/>
    <d v="2012-08-25T05:00: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72"/>
    <d v="2015-07-21T05:00: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43"/>
    <d v="2015-05-19T05:00: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5"/>
    <d v="2013-04-19T05:00: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81"/>
    <d v="2017-12-10T06:00: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76"/>
    <d v="2013-05-28T05:00: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192"/>
    <d v="2018-08-19T05:00: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77"/>
    <d v="2012-05-15T05:00: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78"/>
    <d v="2018-06-24T05:00: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479"/>
    <d v="2019-08-04T05:00: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0"/>
    <d v="2014-07-06T05:00: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180"/>
    <d v="2010-09-11T05:00: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81"/>
    <d v="2013-12-11T06:00: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2"/>
    <d v="2011-12-25T06:00: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194"/>
    <d v="2010-09-13T05:00: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3"/>
    <d v="2017-05-10T05:00: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84"/>
    <d v="2018-02-25T06:00: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355"/>
    <d v="2015-01-22T06:00: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85"/>
    <d v="2019-04-22T05:00: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86"/>
    <d v="2016-08-29T05:00: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487"/>
    <d v="2012-07-15T05:00: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88"/>
    <d v="2010-03-09T06:00: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89"/>
    <d v="2010-05-09T05:00: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0"/>
    <d v="2010-11-27T06:00: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312"/>
    <d v="2016-02-01T06:00: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1"/>
    <d v="2016-03-12T06:00: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2"/>
    <d v="2014-01-07T06:00: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493"/>
    <d v="2014-06-07T05:00: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4"/>
    <d v="2010-09-14T05:00: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5"/>
    <d v="2014-01-06T06:00: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496"/>
    <d v="2018-01-26T06:00: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497"/>
    <d v="2013-08-29T05:00: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498"/>
    <d v="2018-08-18T05:00: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499"/>
    <d v="2018-06-10T05:00: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00"/>
    <d v="2010-09-19T05:00: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1"/>
    <d v="2018-09-22T05:00: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2"/>
    <d v="2013-10-08T05:00: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3"/>
    <d v="2019-07-07T05:00: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4"/>
    <d v="2018-05-27T05:00: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5"/>
    <d v="2015-07-06T05:00: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6"/>
    <d v="2016-02-21T06:00: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7"/>
    <d v="2013-09-26T05:00: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08"/>
    <d v="2016-01-21T06:00: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09"/>
    <d v="2020-01-14T06:00: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0"/>
    <d v="2018-09-20T05:00: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1"/>
    <d v="2015-02-06T06:00: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2"/>
    <d v="2016-04-14T05:00: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3"/>
    <d v="2013-06-06T05:00: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4"/>
    <d v="2012-03-21T05:00: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5"/>
    <d v="2015-01-29T06:00: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6"/>
    <d v="2016-11-28T06:00: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7"/>
    <d v="2011-01-03T06:00: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18"/>
    <d v="2016-12-25T06:00: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519"/>
    <d v="2014-05-03T05:00: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0"/>
    <d v="2011-09-13T05:00: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1"/>
    <d v="2015-10-05T05:00: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2"/>
    <d v="2016-04-07T05:00: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3"/>
    <d v="2016-08-09T05:00: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524"/>
    <d v="2011-12-28T06:00: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525"/>
    <d v="2011-10-19T05:00: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188"/>
    <d v="2019-03-14T05:00: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d v="2018-12-03T06:00: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d v="2015-03-23T05:00: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d v="2011-12-05T06:00: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2"/>
    <d v="2016-03-18T05:00: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529"/>
    <d v="2014-07-12T05:00: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530"/>
    <d v="2010-08-29T05:00: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1"/>
    <d v="2011-01-23T06:00: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15"/>
    <d v="2014-12-26T06:00: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d v="2015-08-05T05:00: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d v="2015-10-14T05:00: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409"/>
    <d v="2014-05-04T05:00: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4"/>
    <d v="2019-12-17T06:00: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"/>
    <d v="2014-05-23T05:00: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5"/>
    <d v="2017-11-18T06:00: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6"/>
    <d v="2011-04-06T05:00: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7"/>
    <d v="2011-12-04T06:00: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38"/>
    <d v="2011-08-19T05:00: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39"/>
    <d v="2014-03-06T06:00: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0"/>
    <d v="2011-05-14T05:00: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05"/>
    <d v="2015-06-15T05:00: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1"/>
    <d v="2012-03-08T06:00: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2"/>
    <d v="2012-05-09T05:00: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3"/>
    <d v="2010-03-28T05:00: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4"/>
    <d v="2010-12-06T06:00: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35"/>
    <d v="2019-03-12T05:00: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152"/>
    <d v="2010-04-25T05:00: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5"/>
    <d v="2015-07-12T05:00: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46"/>
    <d v="2015-01-01T06:00: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47"/>
    <d v="2010-07-24T05:00: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48"/>
    <d v="2014-06-08T05:00: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549"/>
    <d v="2014-04-08T05:00: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0"/>
    <d v="2016-06-30T05:00: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1"/>
    <d v="2010-04-06T05:00: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552"/>
    <d v="2016-03-12T06:00: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462"/>
    <d v="2019-12-05T06:00: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3"/>
    <d v="2010-07-14T05:00: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4"/>
    <d v="2015-02-20T06:00: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5"/>
    <d v="2013-08-11T05:00: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48"/>
    <d v="2014-06-16T05:00: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62"/>
    <d v="2015-06-16T05:00: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56"/>
    <d v="2019-05-15T05:00: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57"/>
    <d v="2011-02-12T06:00: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27"/>
    <d v="2015-11-13T06:00: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58"/>
    <d v="2016-03-18T05:00: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59"/>
    <d v="2014-03-25T05:00: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426"/>
    <d v="2019-03-10T06:00: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0"/>
    <d v="2019-02-02T06:00: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1"/>
    <d v="2012-12-30T06:00: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2"/>
    <d v="2013-08-06T05:00: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3"/>
    <d v="2010-11-15T06:00: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64"/>
    <d v="2017-09-04T05:00: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65"/>
    <d v="2017-01-29T06:00: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66"/>
    <d v="2016-05-09T05:00: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67"/>
    <d v="2013-09-21T05:00: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568"/>
    <d v="2014-06-14T05:00: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69"/>
    <d v="2013-05-23T05:00: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0"/>
    <d v="2011-05-07T05:00: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1"/>
    <d v="2016-07-12T05:00: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2"/>
    <d v="2016-09-18T05:00: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3"/>
    <d v="2018-05-11T05:00: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574"/>
    <d v="2015-07-21T05:00: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11"/>
    <d v="2015-01-31T06:00: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75"/>
    <d v="2020-02-10T06:00: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76"/>
    <d v="2010-10-07T05:00: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77"/>
    <d v="2010-07-10T05:00: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78"/>
    <d v="2010-10-07T05:00: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79"/>
    <d v="2016-07-08T05:00: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0"/>
    <d v="2019-05-12T05:00: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1"/>
    <d v="2019-03-30T05:00: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2"/>
    <d v="2014-11-20T06:00: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336"/>
    <d v="2015-11-11T06:00: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3"/>
    <d v="2017-04-08T05:00: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4"/>
    <d v="2013-03-13T05:00: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85"/>
    <d v="2012-03-03T06:00: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86"/>
    <d v="2016-11-22T06:00: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87"/>
    <d v="2010-08-08T05:00: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88"/>
    <d v="2018-07-28T05:00: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89"/>
    <d v="2016-01-21T06:00: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0"/>
    <d v="2017-03-20T05:00: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1"/>
    <d v="2018-12-26T06:00: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2"/>
    <d v="2017-03-19T05:00: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3"/>
    <d v="2019-01-03T06:00: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4"/>
    <d v="2018-10-17T05:00: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5"/>
    <d v="2013-03-24T05:00: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596"/>
    <d v="2018-05-03T05:00: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597"/>
    <d v="2017-07-24T05:00: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598"/>
    <d v="2010-10-31T05:00: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599"/>
    <d v="2014-08-04T05:00: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0"/>
    <d v="2014-03-09T06:00: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601"/>
    <d v="2016-09-17T05:00: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2"/>
    <d v="2016-04-10T05:00: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335"/>
    <d v="2015-08-29T05:00: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3"/>
    <d v="2017-03-15T05:00: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4"/>
    <d v="2018-01-02T06:00: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5"/>
    <d v="2018-01-12T06:00: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06"/>
    <d v="2015-09-22T05:00: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5"/>
    <d v="2011-01-28T06:00: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07"/>
    <d v="2015-08-30T05:00: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08"/>
    <d v="2012-04-27T05:00: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09"/>
    <d v="2018-12-13T06:00: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0"/>
    <d v="2010-10-30T05:00: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541"/>
    <d v="2012-03-01T06:00: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611"/>
    <d v="2011-07-23T05:00: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2"/>
    <d v="2013-09-05T05:00: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3"/>
    <d v="2014-09-19T05:00: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4"/>
    <d v="2012-08-13T05:00: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15"/>
    <d v="2017-07-05T05:00: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90"/>
    <d v="2016-03-08T06:00: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16"/>
    <d v="2010-08-04T05:00: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17"/>
    <d v="2018-03-31T05:00: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18"/>
    <d v="2016-05-06T05:00: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19"/>
    <d v="2011-10-05T05:00: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0"/>
    <d v="2019-09-18T05:00: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1"/>
    <d v="2012-10-05T05:00: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622"/>
    <d v="2016-08-29T05:00: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35"/>
    <d v="2019-01-21T06:00: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3"/>
    <d v="2019-10-23T05:00: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24"/>
    <d v="2019-12-16T06:00: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25"/>
    <d v="2011-12-27T06:00: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26"/>
    <d v="2013-12-20T06:00: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27"/>
    <d v="2018-09-18T05:00: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28"/>
    <d v="2010-07-19T05:00: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629"/>
    <d v="2015-09-16T05:00: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0"/>
    <d v="2018-04-07T05:00: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31"/>
    <d v="2017-03-15T05:00: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2"/>
    <d v="2019-01-26T06:00: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3"/>
    <d v="2013-11-10T06:00: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4"/>
    <d v="2011-12-03T06:00: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5"/>
    <d v="2012-10-20T05:00: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36"/>
    <d v="2019-07-27T05:00: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37"/>
    <d v="2017-11-03T05:00: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38"/>
    <d v="2018-01-03T06:00: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639"/>
    <d v="2015-11-30T06:00: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640"/>
    <d v="2015-04-21T05:00: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1"/>
    <d v="2018-04-02T05:00: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2"/>
    <d v="2011-12-08T06:00: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230"/>
    <d v="2019-06-26T05:00: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7"/>
    <d v="2010-02-09T06:00: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3"/>
    <d v="2011-04-03T05:00: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644"/>
    <d v="2013-07-27T05:00: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5"/>
    <d v="2012-05-08T05:00: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6"/>
    <d v="2016-07-19T05:00: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26"/>
    <d v="2013-12-15T06:00: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47"/>
    <d v="2019-01-14T06:00: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159"/>
    <d v="2019-01-13T06:00: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48"/>
    <d v="2017-06-01T05:00: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267"/>
    <d v="2012-04-26T05:00: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49"/>
    <d v="2018-07-21T05:00: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248"/>
    <d v="2016-01-26T06:00: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571"/>
    <d v="2016-08-18T05:00: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650"/>
    <d v="2016-09-03T05:00: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1"/>
    <d v="2014-08-20T05:00: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651"/>
    <d v="2010-08-12T05:00: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2"/>
    <d v="2013-08-07T05:00: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53"/>
    <d v="2011-09-12T05:00: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54"/>
    <d v="2013-07-13T05:00: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55"/>
    <d v="2012-06-09T05:00: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656"/>
    <d v="2018-03-07T06:00: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57"/>
    <d v="2018-04-10T05:00: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65"/>
    <d v="2017-12-03T06:00: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58"/>
    <d v="2016-03-23T05:00: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59"/>
    <d v="2014-10-24T05:00: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0"/>
    <d v="2014-11-17T06:00: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61"/>
    <d v="2010-10-31T05:00: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4"/>
    <d v="2019-03-19T05:00: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2"/>
    <d v="2016-06-05T05:00: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3"/>
    <d v="2013-02-06T06:00: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64"/>
    <d v="2015-05-29T05:00: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65"/>
    <d v="2017-07-24T05:00: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66"/>
    <d v="2017-04-14T05:00: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43"/>
    <d v="2014-08-06T05:00: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67"/>
    <d v="2017-02-09T06:00: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68"/>
    <d v="2016-04-06T05:00: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69"/>
    <d v="2015-02-24T06:00: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0"/>
    <d v="2016-11-23T06:00: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1"/>
    <d v="2014-12-08T06:00: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2"/>
    <d v="2012-06-30T05:00: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3"/>
    <d v="2017-02-06T06:00: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74"/>
    <d v="2010-05-24T05:00: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75"/>
    <d v="2010-03-02T06:00: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76"/>
    <d v="2015-10-27T05:00: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342"/>
    <d v="2018-08-12T05:00: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77"/>
    <d v="2010-06-26T05:00: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78"/>
    <d v="2011-10-14T05:00: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679"/>
    <d v="2010-09-13T05:00: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0"/>
    <d v="2010-03-26T05:00: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1"/>
    <d v="2014-10-20T05:00: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2"/>
    <d v="2010-07-26T05:00: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3"/>
    <d v="2016-04-01T05:00: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84"/>
    <d v="2010-08-23T05:00: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74"/>
    <d v="2010-06-07T05:00: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685"/>
    <d v="2012-12-20T06:00: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605"/>
    <d v="2018-01-08T06:00: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86"/>
    <d v="2015-01-26T06:00: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87"/>
    <d v="2011-05-16T05:00: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88"/>
    <d v="2014-11-02T05:00: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689"/>
    <d v="2018-03-07T06:00: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0"/>
    <d v="2019-08-30T05:00: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1"/>
    <d v="2017-07-27T05:00: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2"/>
    <d v="2012-12-09T06:00: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3"/>
    <d v="2012-06-12T05:00: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4"/>
    <d v="2011-05-21T05:00: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695"/>
    <d v="2017-05-10T05:00: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123"/>
    <d v="2018-09-20T05:00: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696"/>
    <d v="2015-11-20T06:00: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626"/>
    <d v="2013-12-26T06:00: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697"/>
    <d v="2013-09-10T05:00: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698"/>
    <d v="2014-04-21T05:00: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699"/>
    <d v="2019-02-22T06:00: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0"/>
    <d v="2019-02-13T06:00: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1"/>
    <d v="2017-04-23T05:00: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2"/>
    <d v="2016-07-03T05:00: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3"/>
    <d v="2014-11-16T06:00: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4"/>
    <d v="2019-07-22T05:00: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431"/>
    <d v="2011-10-22T05:00: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05"/>
    <d v="2011-08-18T05:00: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06"/>
    <d v="2015-08-23T05:00: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07"/>
    <d v="2016-08-10T05:00: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8"/>
    <d v="2010-12-21T06:00: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09"/>
    <d v="2011-03-29T05:00: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0"/>
    <d v="2013-12-24T06:00: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1"/>
    <d v="2016-03-17T05:00: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157"/>
    <d v="2019-05-31T05:00: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630"/>
    <d v="2018-04-03T05:00: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2"/>
    <d v="2011-05-30T05:00: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93"/>
    <d v="2012-11-10T06:00: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713"/>
    <d v="2014-07-03T05:00: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14"/>
    <d v="2010-02-20T06:00: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15"/>
    <d v="2016-12-27T06:00: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16"/>
    <d v="2013-07-24T05:00: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48"/>
    <d v="2013-06-29T05:00: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717"/>
    <d v="2018-01-03T06:00: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18"/>
    <d v="2016-11-04T05:00: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19"/>
    <d v="2014-08-15T05:00: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0"/>
    <d v="2019-01-22T06:00: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1"/>
    <d v="2012-06-28T05:00: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2"/>
    <d v="2016-02-03T06:00: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139"/>
    <d v="2015-06-16T05:00: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3"/>
    <d v="2020-01-22T06:00: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704"/>
    <d v="2019-07-06T05:00: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724"/>
    <d v="2019-03-02T06:00: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5"/>
    <d v="2018-01-22T06:00: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660"/>
    <d v="2015-01-05T06:00: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26"/>
    <d v="2012-03-29T05:00: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727"/>
    <d v="2019-11-28T06:00: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28"/>
    <d v="2016-06-03T05:00: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29"/>
    <d v="2012-08-15T05:00: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730"/>
    <d v="2017-12-08T06:00: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1"/>
    <d v="2016-01-11T06:00: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8"/>
    <d v="2018-04-21T05:00: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2"/>
    <d v="2012-09-06T05:00: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3"/>
    <d v="2016-05-29T05:00: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4"/>
    <d v="2017-12-25T06:00: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406"/>
    <d v="2014-02-12T06:00: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5"/>
    <d v="2019-06-01T05:00: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36"/>
    <d v="2019-02-03T06:00: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737"/>
    <d v="2012-12-09T06:00: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192"/>
    <d v="2018-08-11T05:00: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38"/>
    <d v="2017-03-13T05:00: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39"/>
    <d v="2014-03-17T05:00: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613"/>
    <d v="2014-10-05T05:00: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740"/>
    <d v="2010-07-21T05:00: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145"/>
    <d v="2017-08-06T05:00: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1"/>
    <d v="2011-01-10T06:00: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2"/>
    <d v="2011-05-15T05:00: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202"/>
    <d v="2018-09-22T05:00: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3"/>
    <d v="2015-06-24T05:00: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744"/>
    <d v="2018-03-03T06:00: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5"/>
    <d v="2012-04-29T05:00: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46"/>
    <d v="2015-11-25T06:00: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47"/>
    <d v="2011-02-25T06:00: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362"/>
    <d v="2013-06-29T05:00: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48"/>
    <d v="2015-03-06T06:00: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49"/>
    <d v="2010-02-16T06:00: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643"/>
    <d v="2011-05-20T05:00: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0"/>
    <d v="2018-10-06T05:00: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1"/>
    <d v="2014-05-01T05:00: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2"/>
    <d v="2014-07-18T05:00: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3"/>
    <d v="2016-03-06T06:00: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4"/>
    <d v="2018-06-18T05:00: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55"/>
    <d v="2018-09-01T05:00: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56"/>
    <d v="2012-01-25T06:00: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57"/>
    <d v="2018-06-21T05:00: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58"/>
    <d v="2018-08-26T05:00: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59"/>
    <d v="2018-01-10T06:00: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0"/>
    <d v="2010-06-21T05:00: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1"/>
    <d v="2012-02-12T06:00: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762"/>
    <d v="2011-12-04T06:00: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444"/>
    <d v="2012-06-04T05:00: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763"/>
    <d v="2011-07-26T05:00: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4"/>
    <d v="2011-06-25T05:00: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5"/>
    <d v="2019-12-15T06:00: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766"/>
    <d v="2011-07-19T05:00: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7"/>
    <d v="2012-05-11T05:00: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68"/>
    <d v="2012-02-28T06:00: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69"/>
    <d v="2018-04-28T05:00: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770"/>
    <d v="2013-03-19T05:00: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1"/>
    <d v="2019-03-01T06:00: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2"/>
    <d v="2010-03-29T05:00: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3"/>
    <d v="2011-08-05T05:00: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774"/>
    <d v="2015-07-10T05:00: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d v="2016-08-24T05:00: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d v="2014-09-24T05:00: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d v="2011-05-09T05:00: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d v="2018-10-15T05:00: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d v="2013-10-23T05:00: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d v="2010-07-05T05:00: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335"/>
    <d v="2015-09-18T05:00: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535"/>
    <d v="2017-11-19T06:00: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270"/>
    <d v="2018-09-08T05:00: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781"/>
    <d v="2014-01-13T06:00: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2"/>
    <d v="2010-05-31T05:00: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3"/>
    <d v="2011-01-14T06:00: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784"/>
    <d v="2019-07-02T05:00: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5"/>
    <d v="2016-07-27T05:00: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6"/>
    <d v="2020-02-08T06:00: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787"/>
    <d v="2017-03-03T06:00: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d v="2019-07-23T05:00: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330"/>
    <d v="2015-08-07T05:00: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89"/>
    <d v="2015-01-25T06:00: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0"/>
    <d v="2010-06-30T05:00: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1"/>
    <d v="2014-05-06T05:00: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792"/>
    <d v="2010-07-14T05:00: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793"/>
    <d v="2010-09-13T05:00: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794"/>
    <d v="2015-09-02T05:00: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5"/>
    <d v="2017-04-30T05:00: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6"/>
    <d v="2014-03-19T05:00: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797"/>
    <d v="2019-06-25T05:00: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8"/>
    <d v="2012-01-16T06:00: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9"/>
    <d v="2010-07-01T05:00: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800"/>
    <d v="2015-06-19T05:00: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801"/>
    <d v="2013-08-10T05:00: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802"/>
    <d v="2018-02-12T06:00: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3"/>
    <d v="2011-07-17T05:00: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212"/>
    <d v="2019-04-30T05:00: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4"/>
    <d v="2019-12-22T06:00: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5"/>
    <d v="2013-10-25T05:00: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6"/>
    <d v="2014-09-20T05:00: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807"/>
    <d v="2018-08-19T05:00: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722"/>
    <d v="2016-03-12T06:00: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477"/>
    <d v="2012-05-20T05:00: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259"/>
    <d v="2012-10-08T05:00: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9"/>
    <d v="2013-09-22T05:00: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8"/>
    <d v="2017-06-18T05:00: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9"/>
    <d v="2011-05-04T05:00: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444"/>
    <d v="2012-05-13T05:00: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384"/>
    <d v="2018-07-01T05:00: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d v="2015-01-23T06:00: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d v="2019-09-11T05:00: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d v="2012-09-18T05:00: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d v="2019-05-25T05:00: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d v="2013-08-16T05:00: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0"/>
    <d v="2017-09-07T05:00: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815"/>
    <d v="2014-12-27T06:00: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d v="2011-07-22T05:00: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474"/>
    <d v="2012-08-07T05:00: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d v="2017-11-15T06:00: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d v="2019-02-27T06:00: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d v="2012-02-26T06:00: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609"/>
    <d v="2018-12-18T06:00: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547"/>
    <d v="2010-07-15T05:00: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0"/>
    <d v="2019-11-11T06:00: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1"/>
    <d v="2017-10-04T05:00: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151"/>
    <d v="2016-05-16T05:00: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2"/>
    <d v="2012-08-10T05:00: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823"/>
    <d v="2014-01-07T06:00: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4"/>
    <d v="2017-05-17T05:00: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5"/>
    <d v="2015-03-04T06:00: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6"/>
    <d v="2014-06-30T05:00: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7"/>
    <d v="2014-03-14T05:00: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8"/>
    <d v="2013-04-21T05:00: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29"/>
    <d v="2016-02-28T06:00: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830"/>
    <d v="2015-07-31T05:00: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d v="2019-07-25T05:00: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d v="2015-12-05T06:00: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d v="2018-07-18T05:00: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d v="2011-05-24T05:00: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d v="2012-12-23T06:00: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d v="2011-02-13T06:00: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837"/>
    <d v="2011-01-28T06:00: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219"/>
    <d v="2014-10-29T05:00: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65"/>
    <d v="2017-03-01T06:00: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d v="2012-04-20T05:00: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d v="2011-06-18T05:00: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840"/>
    <d v="2014-10-03T05:00: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1"/>
    <d v="2014-12-22T06:00: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842"/>
    <d v="2015-05-07T05:00: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843"/>
    <d v="2019-04-21T05:00: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844"/>
    <d v="2016-12-27T06:00: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5"/>
    <d v="2016-08-23T05:00: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6"/>
    <d v="2016-01-25T06:00: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110"/>
    <d v="2012-10-16T05:00: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7"/>
    <d v="2012-11-27T06:00: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8"/>
    <d v="2015-12-26T06:00: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9"/>
    <d v="2012-02-19T06:00: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780"/>
    <d v="2010-07-13T05:00: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140"/>
    <d v="2010-07-26T05:00: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50"/>
    <d v="2016-03-16T05:00: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851"/>
    <d v="2011-02-21T06:00: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52"/>
    <d v="2013-12-05T06:00: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3"/>
    <d v="2011-03-11T06:00: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4"/>
    <d v="2015-05-16T05:00: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67"/>
    <d v="2010-03-06T06:00: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5"/>
    <d v="2017-06-17T05:00: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7"/>
    <d v="2012-05-13T05:00: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344"/>
    <d v="2011-01-16T06:00: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6"/>
    <d v="2019-12-29T06:00: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7"/>
    <d v="2011-05-10T05:00: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8"/>
    <d v="2013-10-14T05:00: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9"/>
    <d v="2014-06-11T05:00: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60"/>
    <d v="2010-12-12T06:00: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170"/>
    <d v="2013-05-19T05:00: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861"/>
    <d v="2016-01-07T06:00: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862"/>
    <d v="2011-02-03T06:00: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3"/>
    <d v="2018-03-11T06:00: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4"/>
    <d v="2016-12-04T06:00: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527"/>
    <d v="2015-03-21T05:00: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5"/>
    <d v="2015-11-04T06:00: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6"/>
    <d v="2018-01-27T06:00: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7"/>
    <d v="2011-07-21T05:00: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8"/>
    <d v="2019-08-19T05:00: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105"/>
    <d v="2019-10-04T05:00: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481"/>
    <d v="2014-01-01T06:00: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53"/>
    <d v="2011-04-19T05:00: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d v="2017-05-11T05:00: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864"/>
    <d v="2016-12-03T06:00: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843"/>
    <d v="2019-04-21T05:00: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289"/>
    <d v="2016-03-25T05:00: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0"/>
    <d v="2014-09-29T05:00: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871"/>
    <d v="2018-05-21T05:00: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d v="2016-01-10T06:00: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d v="2014-10-23T05:00: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874"/>
    <d v="2018-12-03T06:00: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5"/>
    <d v="2013-02-01T06:00: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6"/>
    <d v="2014-01-25T06:00: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7"/>
    <d v="2010-02-25T06:00: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8"/>
    <d v="2016-07-06T05:00: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E3F9A-B0C3-4650-99D5-91D9F2F1349D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numFmtId="174" showAll="0" defaultSubtotal="0">
      <items count="879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</items>
    </pivotField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7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19B16-40CF-4E26-8051-961DC78AF382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7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7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A15BC3-3F02-4281-8EBD-BCD325D9D77F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7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74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7CAD46-A7A1-4317-B6B8-945D7962FF09}" name="Table1" displayName="Table1" ref="A1:T1001" totalsRowShown="0" headerRowDxfId="18">
  <autoFilter ref="A1:T1001" xr:uid="{337CAD46-A7A1-4317-B6B8-945D7962FF09}"/>
  <tableColumns count="20">
    <tableColumn id="1" xr3:uid="{56CC3DBB-5FB6-4EEF-9C3E-18188C5DED39}" name="id"/>
    <tableColumn id="2" xr3:uid="{EA2AC5E7-A390-447E-BC80-BB67A1ECE672}" name="name"/>
    <tableColumn id="3" xr3:uid="{19F6630D-FF66-43D6-A61F-8EC60F2ABCA4}" name="blurb" dataDxfId="23"/>
    <tableColumn id="4" xr3:uid="{B6D5D8D7-CFEE-442B-98AA-FD04DEB80F93}" name="goal"/>
    <tableColumn id="5" xr3:uid="{E5EA670B-0B95-4430-BF3F-36822CB0A6B6}" name="pledged"/>
    <tableColumn id="6" xr3:uid="{C9E708C1-E9B5-4E9B-A743-51CE897CFCBE}" name="percent funded" dataDxfId="22">
      <calculatedColumnFormula>(E2/D2)*100</calculatedColumnFormula>
    </tableColumn>
    <tableColumn id="7" xr3:uid="{A8B417B7-AE8F-4B7C-8925-100DFADC80C6}" name="outcome"/>
    <tableColumn id="8" xr3:uid="{85DF750D-226C-43DF-8D94-70217DE03788}" name="backers_count"/>
    <tableColumn id="9" xr3:uid="{0035A62E-220E-48A9-B30E-8FED6DE128F6}" name="avg donation" dataDxfId="21">
      <calculatedColumnFormula>E2/H2</calculatedColumnFormula>
    </tableColumn>
    <tableColumn id="10" xr3:uid="{B8BA95AC-9043-49A5-B9B2-489341D03CEB}" name="country"/>
    <tableColumn id="11" xr3:uid="{CD5961C2-75F0-4F0F-844F-772670ECDBD9}" name="currency"/>
    <tableColumn id="12" xr3:uid="{B3275F3C-E5B3-4872-B891-8F0405A1C3F2}" name="launched date" dataDxfId="20">
      <calculatedColumnFormula>(((M2/60)/60)/24)+DATE(1970,1,1)</calculatedColumnFormula>
    </tableColumn>
    <tableColumn id="13" xr3:uid="{E2E19C29-0F22-407C-9B32-3C09B24027E1}" name="launched_at"/>
    <tableColumn id="14" xr3:uid="{3844DDCB-97C8-45C7-AD6B-F155DC6BD7D2}" name="deadline date" dataDxfId="19">
      <calculatedColumnFormula>(((O2/60)/60)/24)+DATE(1970,1,1)</calculatedColumnFormula>
    </tableColumn>
    <tableColumn id="15" xr3:uid="{04C17469-D32C-4A63-A141-ED85FD0E5F64}" name="deadline"/>
    <tableColumn id="16" xr3:uid="{453FE059-5562-4F65-A397-4A451D0F23CC}" name="staff_pick"/>
    <tableColumn id="17" xr3:uid="{B36584F5-6864-4E20-94AA-C993F99172D4}" name="spotlight"/>
    <tableColumn id="18" xr3:uid="{3F8C1684-83AC-4C76-B0BE-73016FAD9E93}" name="category &amp; sub-category"/>
    <tableColumn id="19" xr3:uid="{E5455DD6-5DE1-4C65-AD39-72F69392DDAC}" name="parent category"/>
    <tableColumn id="20" xr3:uid="{F2790D6C-87BD-4692-AB69-D10093DA2ABF}" name="subcategory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O1" workbookViewId="0">
      <selection activeCell="U6" sqref="U6"/>
    </sheetView>
  </sheetViews>
  <sheetFormatPr defaultColWidth="11.19921875" defaultRowHeight="15.6" x14ac:dyDescent="0.3"/>
  <cols>
    <col min="1" max="1" width="4.296875" customWidth="1"/>
    <col min="2" max="2" width="30.69921875" bestFit="1" customWidth="1"/>
    <col min="3" max="3" width="33.5" style="3" customWidth="1"/>
    <col min="6" max="6" width="15.8984375" customWidth="1"/>
    <col min="8" max="8" width="15.09765625" customWidth="1"/>
    <col min="9" max="9" width="14" customWidth="1"/>
    <col min="12" max="12" width="14.8984375" style="7" customWidth="1"/>
    <col min="13" max="13" width="13.296875" customWidth="1"/>
    <col min="14" max="14" width="14.3984375" style="7" customWidth="1"/>
    <col min="15" max="15" width="11.19921875" bestFit="1" customWidth="1"/>
    <col min="18" max="18" width="28" bestFit="1" customWidth="1"/>
    <col min="19" max="19" width="16.3984375" customWidth="1"/>
    <col min="20" max="20" width="13.5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6" t="s">
        <v>2066</v>
      </c>
      <c r="M1" s="1" t="s">
        <v>8</v>
      </c>
      <c r="N1" s="6" t="s">
        <v>2067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 s="7">
        <f>(((M2/60)/60)/24)+DATE(1970,1,1)</f>
        <v>42336.25</v>
      </c>
      <c r="M2">
        <v>1448690400</v>
      </c>
      <c r="N2" s="7">
        <f>(((O2/60)/60)/24)+DATE(1970,1,1)</f>
        <v>42353.25</v>
      </c>
      <c r="O2">
        <v>1450159200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 t="shared" ref="I3:I66" si="1">E3/H3</f>
        <v>92.151898734177209</v>
      </c>
      <c r="J3" t="s">
        <v>21</v>
      </c>
      <c r="K3" t="s">
        <v>22</v>
      </c>
      <c r="L3" s="7">
        <f t="shared" ref="L3:L66" si="2">(((M3/60)/60)/24)+DATE(1970,1,1)</f>
        <v>41870.208333333336</v>
      </c>
      <c r="M3">
        <v>1408424400</v>
      </c>
      <c r="N3" s="7">
        <f t="shared" ref="N3:N66" si="3">(((O3/60)/60)/24)+DATE(1970,1,1)</f>
        <v>41872.208333333336</v>
      </c>
      <c r="O3">
        <v>1408597200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 s="7">
        <f t="shared" si="2"/>
        <v>41595.25</v>
      </c>
      <c r="M4">
        <v>1384668000</v>
      </c>
      <c r="N4" s="7">
        <f t="shared" si="3"/>
        <v>41597.25</v>
      </c>
      <c r="O4">
        <v>1384840800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 s="7">
        <f t="shared" si="2"/>
        <v>43688.208333333328</v>
      </c>
      <c r="M5">
        <v>1565499600</v>
      </c>
      <c r="N5" s="7">
        <f t="shared" si="3"/>
        <v>43728.208333333328</v>
      </c>
      <c r="O5">
        <v>1568955600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 s="7">
        <f t="shared" si="2"/>
        <v>43485.25</v>
      </c>
      <c r="M6">
        <v>1547964000</v>
      </c>
      <c r="N6" s="7">
        <f t="shared" si="3"/>
        <v>43489.25</v>
      </c>
      <c r="O6">
        <v>1548309600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 s="7">
        <f t="shared" si="2"/>
        <v>41149.208333333336</v>
      </c>
      <c r="M7">
        <v>1346130000</v>
      </c>
      <c r="N7" s="7">
        <f t="shared" si="3"/>
        <v>41160.208333333336</v>
      </c>
      <c r="O7">
        <v>1347080400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 s="7">
        <f t="shared" si="2"/>
        <v>42991.208333333328</v>
      </c>
      <c r="M8">
        <v>1505278800</v>
      </c>
      <c r="N8" s="7">
        <f t="shared" si="3"/>
        <v>42992.208333333328</v>
      </c>
      <c r="O8">
        <v>1505365200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 s="7">
        <f t="shared" si="2"/>
        <v>42229.208333333328</v>
      </c>
      <c r="M9">
        <v>1439442000</v>
      </c>
      <c r="N9" s="7">
        <f t="shared" si="3"/>
        <v>42231.208333333328</v>
      </c>
      <c r="O9">
        <v>1439614800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 s="7">
        <f t="shared" si="2"/>
        <v>40399.208333333336</v>
      </c>
      <c r="M10">
        <v>1281330000</v>
      </c>
      <c r="N10" s="7">
        <f t="shared" si="3"/>
        <v>40401.208333333336</v>
      </c>
      <c r="O10">
        <v>1281502800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 s="7">
        <f t="shared" si="2"/>
        <v>41536.208333333336</v>
      </c>
      <c r="M11">
        <v>1379566800</v>
      </c>
      <c r="N11" s="7">
        <f t="shared" si="3"/>
        <v>41585.25</v>
      </c>
      <c r="O11">
        <v>1383804000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 s="7">
        <f t="shared" si="2"/>
        <v>40404.208333333336</v>
      </c>
      <c r="M12">
        <v>1281762000</v>
      </c>
      <c r="N12" s="7">
        <f t="shared" si="3"/>
        <v>40452.208333333336</v>
      </c>
      <c r="O12">
        <v>1285909200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 s="7">
        <f t="shared" si="2"/>
        <v>40442.208333333336</v>
      </c>
      <c r="M13">
        <v>1285045200</v>
      </c>
      <c r="N13" s="7">
        <f t="shared" si="3"/>
        <v>40448.208333333336</v>
      </c>
      <c r="O13">
        <v>1285563600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 s="7">
        <f t="shared" si="2"/>
        <v>43760.208333333328</v>
      </c>
      <c r="M14">
        <v>1571720400</v>
      </c>
      <c r="N14" s="7">
        <f t="shared" si="3"/>
        <v>43768.208333333328</v>
      </c>
      <c r="O14">
        <v>1572411600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 s="7">
        <f t="shared" si="2"/>
        <v>42532.208333333328</v>
      </c>
      <c r="M15">
        <v>1465621200</v>
      </c>
      <c r="N15" s="7">
        <f t="shared" si="3"/>
        <v>42544.208333333328</v>
      </c>
      <c r="O15">
        <v>1466658000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 s="7">
        <f t="shared" si="2"/>
        <v>40974.25</v>
      </c>
      <c r="M16">
        <v>1331013600</v>
      </c>
      <c r="N16" s="7">
        <f t="shared" si="3"/>
        <v>41001.208333333336</v>
      </c>
      <c r="O16">
        <v>1333342800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 s="7">
        <f t="shared" si="2"/>
        <v>43809.25</v>
      </c>
      <c r="M17">
        <v>1575957600</v>
      </c>
      <c r="N17" s="7">
        <f t="shared" si="3"/>
        <v>43813.25</v>
      </c>
      <c r="O17">
        <v>1576303200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 s="7">
        <f t="shared" si="2"/>
        <v>41661.25</v>
      </c>
      <c r="M18">
        <v>1390370400</v>
      </c>
      <c r="N18" s="7">
        <f t="shared" si="3"/>
        <v>41683.25</v>
      </c>
      <c r="O18">
        <v>1392271200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 s="7">
        <f t="shared" si="2"/>
        <v>40555.25</v>
      </c>
      <c r="M19">
        <v>1294812000</v>
      </c>
      <c r="N19" s="7">
        <f t="shared" si="3"/>
        <v>40556.25</v>
      </c>
      <c r="O19">
        <v>1294898400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 s="7">
        <f t="shared" si="2"/>
        <v>43351.208333333328</v>
      </c>
      <c r="M20">
        <v>1536382800</v>
      </c>
      <c r="N20" s="7">
        <f t="shared" si="3"/>
        <v>43359.208333333328</v>
      </c>
      <c r="O20">
        <v>1537074000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 s="7">
        <f t="shared" si="2"/>
        <v>43528.25</v>
      </c>
      <c r="M21">
        <v>1551679200</v>
      </c>
      <c r="N21" s="7">
        <f t="shared" si="3"/>
        <v>43549.208333333328</v>
      </c>
      <c r="O21">
        <v>1553490000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 s="7">
        <f t="shared" si="2"/>
        <v>41848.208333333336</v>
      </c>
      <c r="M22">
        <v>1406523600</v>
      </c>
      <c r="N22" s="7">
        <f t="shared" si="3"/>
        <v>41848.208333333336</v>
      </c>
      <c r="O22">
        <v>1406523600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 s="7">
        <f t="shared" si="2"/>
        <v>40770.208333333336</v>
      </c>
      <c r="M23">
        <v>1313384400</v>
      </c>
      <c r="N23" s="7">
        <f t="shared" si="3"/>
        <v>40804.208333333336</v>
      </c>
      <c r="O23">
        <v>1316322000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 s="7">
        <f t="shared" si="2"/>
        <v>43193.208333333328</v>
      </c>
      <c r="M24">
        <v>1522731600</v>
      </c>
      <c r="N24" s="7">
        <f t="shared" si="3"/>
        <v>43208.208333333328</v>
      </c>
      <c r="O24">
        <v>1524027600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 s="7">
        <f t="shared" si="2"/>
        <v>43510.25</v>
      </c>
      <c r="M25">
        <v>1550124000</v>
      </c>
      <c r="N25" s="7">
        <f t="shared" si="3"/>
        <v>43563.208333333328</v>
      </c>
      <c r="O25">
        <v>1554699600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 s="7">
        <f t="shared" si="2"/>
        <v>41811.208333333336</v>
      </c>
      <c r="M26">
        <v>1403326800</v>
      </c>
      <c r="N26" s="7">
        <f t="shared" si="3"/>
        <v>41813.208333333336</v>
      </c>
      <c r="O26">
        <v>1403499600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 s="7">
        <f t="shared" si="2"/>
        <v>40681.208333333336</v>
      </c>
      <c r="M27">
        <v>1305694800</v>
      </c>
      <c r="N27" s="7">
        <f t="shared" si="3"/>
        <v>40701.208333333336</v>
      </c>
      <c r="O27">
        <v>1307422800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 s="7">
        <f t="shared" si="2"/>
        <v>43312.208333333328</v>
      </c>
      <c r="M28">
        <v>1533013200</v>
      </c>
      <c r="N28" s="7">
        <f t="shared" si="3"/>
        <v>43339.208333333328</v>
      </c>
      <c r="O28">
        <v>1535346000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 s="7">
        <f t="shared" si="2"/>
        <v>42280.208333333328</v>
      </c>
      <c r="M29">
        <v>1443848400</v>
      </c>
      <c r="N29" s="7">
        <f t="shared" si="3"/>
        <v>42288.208333333328</v>
      </c>
      <c r="O29">
        <v>1444539600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 s="7">
        <f t="shared" si="2"/>
        <v>40218.25</v>
      </c>
      <c r="M30">
        <v>1265695200</v>
      </c>
      <c r="N30" s="7">
        <f t="shared" si="3"/>
        <v>40241.25</v>
      </c>
      <c r="O30">
        <v>1267682400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 s="7">
        <f t="shared" si="2"/>
        <v>43301.208333333328</v>
      </c>
      <c r="M31">
        <v>1532062800</v>
      </c>
      <c r="N31" s="7">
        <f t="shared" si="3"/>
        <v>43341.208333333328</v>
      </c>
      <c r="O31">
        <v>1535518800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 s="7">
        <f t="shared" si="2"/>
        <v>43609.208333333328</v>
      </c>
      <c r="M32">
        <v>1558674000</v>
      </c>
      <c r="N32" s="7">
        <f t="shared" si="3"/>
        <v>43614.208333333328</v>
      </c>
      <c r="O32">
        <v>1559106000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 s="7">
        <f t="shared" si="2"/>
        <v>42374.25</v>
      </c>
      <c r="M33">
        <v>1451973600</v>
      </c>
      <c r="N33" s="7">
        <f t="shared" si="3"/>
        <v>42402.25</v>
      </c>
      <c r="O33">
        <v>1454392800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 s="7">
        <f t="shared" si="2"/>
        <v>43110.25</v>
      </c>
      <c r="M34">
        <v>1515564000</v>
      </c>
      <c r="N34" s="7">
        <f t="shared" si="3"/>
        <v>43137.25</v>
      </c>
      <c r="O34">
        <v>1517896800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 s="7">
        <f t="shared" si="2"/>
        <v>41917.208333333336</v>
      </c>
      <c r="M35">
        <v>1412485200</v>
      </c>
      <c r="N35" s="7">
        <f t="shared" si="3"/>
        <v>41954.25</v>
      </c>
      <c r="O35">
        <v>1415685600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 s="7">
        <f t="shared" si="2"/>
        <v>42817.208333333328</v>
      </c>
      <c r="M36">
        <v>1490245200</v>
      </c>
      <c r="N36" s="7">
        <f t="shared" si="3"/>
        <v>42822.208333333328</v>
      </c>
      <c r="O36">
        <v>1490677200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 s="7">
        <f t="shared" si="2"/>
        <v>43484.25</v>
      </c>
      <c r="M37">
        <v>1547877600</v>
      </c>
      <c r="N37" s="7">
        <f t="shared" si="3"/>
        <v>43526.25</v>
      </c>
      <c r="O37">
        <v>1551506400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 s="7">
        <f t="shared" si="2"/>
        <v>40600.25</v>
      </c>
      <c r="M38">
        <v>1298700000</v>
      </c>
      <c r="N38" s="7">
        <f t="shared" si="3"/>
        <v>40625.208333333336</v>
      </c>
      <c r="O38">
        <v>1300856400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 s="7">
        <f t="shared" si="2"/>
        <v>43744.208333333328</v>
      </c>
      <c r="M39">
        <v>1570338000</v>
      </c>
      <c r="N39" s="7">
        <f t="shared" si="3"/>
        <v>43777.25</v>
      </c>
      <c r="O39">
        <v>1573192800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 s="7">
        <f t="shared" si="2"/>
        <v>40469.208333333336</v>
      </c>
      <c r="M40">
        <v>1287378000</v>
      </c>
      <c r="N40" s="7">
        <f t="shared" si="3"/>
        <v>40474.208333333336</v>
      </c>
      <c r="O40">
        <v>1287810000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 s="7">
        <f t="shared" si="2"/>
        <v>41330.25</v>
      </c>
      <c r="M41">
        <v>1361772000</v>
      </c>
      <c r="N41" s="7">
        <f t="shared" si="3"/>
        <v>41344.208333333336</v>
      </c>
      <c r="O41">
        <v>1362978000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 s="7">
        <f t="shared" si="2"/>
        <v>40334.208333333336</v>
      </c>
      <c r="M42">
        <v>1275714000</v>
      </c>
      <c r="N42" s="7">
        <f t="shared" si="3"/>
        <v>40353.208333333336</v>
      </c>
      <c r="O42">
        <v>1277355600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 s="7">
        <f t="shared" si="2"/>
        <v>41156.208333333336</v>
      </c>
      <c r="M43">
        <v>1346734800</v>
      </c>
      <c r="N43" s="7">
        <f t="shared" si="3"/>
        <v>41182.208333333336</v>
      </c>
      <c r="O43">
        <v>1348981200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 s="7">
        <f t="shared" si="2"/>
        <v>40728.208333333336</v>
      </c>
      <c r="M44">
        <v>1309755600</v>
      </c>
      <c r="N44" s="7">
        <f t="shared" si="3"/>
        <v>40737.208333333336</v>
      </c>
      <c r="O44">
        <v>1310533200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 s="7">
        <f t="shared" si="2"/>
        <v>41844.208333333336</v>
      </c>
      <c r="M45">
        <v>1406178000</v>
      </c>
      <c r="N45" s="7">
        <f t="shared" si="3"/>
        <v>41860.208333333336</v>
      </c>
      <c r="O45">
        <v>1407560400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 s="7">
        <f t="shared" si="2"/>
        <v>43541.208333333328</v>
      </c>
      <c r="M46">
        <v>1552798800</v>
      </c>
      <c r="N46" s="7">
        <f t="shared" si="3"/>
        <v>43542.208333333328</v>
      </c>
      <c r="O46">
        <v>1552885200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 s="7">
        <f t="shared" si="2"/>
        <v>42676.208333333328</v>
      </c>
      <c r="M47">
        <v>1478062800</v>
      </c>
      <c r="N47" s="7">
        <f t="shared" si="3"/>
        <v>42691.25</v>
      </c>
      <c r="O47">
        <v>1479362400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 s="7">
        <f t="shared" si="2"/>
        <v>40367.208333333336</v>
      </c>
      <c r="M48">
        <v>1278565200</v>
      </c>
      <c r="N48" s="7">
        <f t="shared" si="3"/>
        <v>40390.208333333336</v>
      </c>
      <c r="O48">
        <v>1280552400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 s="7">
        <f t="shared" si="2"/>
        <v>41727.208333333336</v>
      </c>
      <c r="M49">
        <v>1396069200</v>
      </c>
      <c r="N49" s="7">
        <f t="shared" si="3"/>
        <v>41757.208333333336</v>
      </c>
      <c r="O49">
        <v>1398661200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 s="7">
        <f t="shared" si="2"/>
        <v>42180.208333333328</v>
      </c>
      <c r="M50">
        <v>1435208400</v>
      </c>
      <c r="N50" s="7">
        <f t="shared" si="3"/>
        <v>42192.208333333328</v>
      </c>
      <c r="O50">
        <v>1436245200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 s="7">
        <f t="shared" si="2"/>
        <v>43758.208333333328</v>
      </c>
      <c r="M51">
        <v>1571547600</v>
      </c>
      <c r="N51" s="7">
        <f t="shared" si="3"/>
        <v>43803.25</v>
      </c>
      <c r="O51">
        <v>1575439200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 s="7">
        <f t="shared" si="2"/>
        <v>41487.208333333336</v>
      </c>
      <c r="M52">
        <v>1375333200</v>
      </c>
      <c r="N52" s="7">
        <f t="shared" si="3"/>
        <v>41515.208333333336</v>
      </c>
      <c r="O52">
        <v>1377752400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 s="7">
        <f t="shared" si="2"/>
        <v>40995.208333333336</v>
      </c>
      <c r="M53">
        <v>1332824400</v>
      </c>
      <c r="N53" s="7">
        <f t="shared" si="3"/>
        <v>41011.208333333336</v>
      </c>
      <c r="O53">
        <v>1334206800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 s="7">
        <f t="shared" si="2"/>
        <v>40436.208333333336</v>
      </c>
      <c r="M54">
        <v>1284526800</v>
      </c>
      <c r="N54" s="7">
        <f t="shared" si="3"/>
        <v>40440.208333333336</v>
      </c>
      <c r="O54">
        <v>1284872400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 s="7">
        <f t="shared" si="2"/>
        <v>41779.208333333336</v>
      </c>
      <c r="M55">
        <v>1400562000</v>
      </c>
      <c r="N55" s="7">
        <f t="shared" si="3"/>
        <v>41818.208333333336</v>
      </c>
      <c r="O55">
        <v>1403931600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 s="7">
        <f t="shared" si="2"/>
        <v>43170.25</v>
      </c>
      <c r="M56">
        <v>1520748000</v>
      </c>
      <c r="N56" s="7">
        <f t="shared" si="3"/>
        <v>43176.208333333328</v>
      </c>
      <c r="O56">
        <v>1521262800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 s="7">
        <f t="shared" si="2"/>
        <v>43311.208333333328</v>
      </c>
      <c r="M57">
        <v>1532926800</v>
      </c>
      <c r="N57" s="7">
        <f t="shared" si="3"/>
        <v>43316.208333333328</v>
      </c>
      <c r="O57">
        <v>1533358800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 s="7">
        <f t="shared" si="2"/>
        <v>42014.25</v>
      </c>
      <c r="M58">
        <v>1420869600</v>
      </c>
      <c r="N58" s="7">
        <f t="shared" si="3"/>
        <v>42021.25</v>
      </c>
      <c r="O58">
        <v>1421474400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 s="7">
        <f t="shared" si="2"/>
        <v>42979.208333333328</v>
      </c>
      <c r="M59">
        <v>1504242000</v>
      </c>
      <c r="N59" s="7">
        <f t="shared" si="3"/>
        <v>42991.208333333328</v>
      </c>
      <c r="O59">
        <v>1505278800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 s="7">
        <f t="shared" si="2"/>
        <v>42268.208333333328</v>
      </c>
      <c r="M60">
        <v>1442811600</v>
      </c>
      <c r="N60" s="7">
        <f t="shared" si="3"/>
        <v>42281.208333333328</v>
      </c>
      <c r="O60">
        <v>1443934800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 s="7">
        <f t="shared" si="2"/>
        <v>42898.208333333328</v>
      </c>
      <c r="M61">
        <v>1497243600</v>
      </c>
      <c r="N61" s="7">
        <f t="shared" si="3"/>
        <v>42913.208333333328</v>
      </c>
      <c r="O61">
        <v>1498539600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 s="7">
        <f t="shared" si="2"/>
        <v>41107.208333333336</v>
      </c>
      <c r="M62">
        <v>1342501200</v>
      </c>
      <c r="N62" s="7">
        <f t="shared" si="3"/>
        <v>41110.208333333336</v>
      </c>
      <c r="O62">
        <v>1342760400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 s="7">
        <f t="shared" si="2"/>
        <v>40595.25</v>
      </c>
      <c r="M63">
        <v>1298268000</v>
      </c>
      <c r="N63" s="7">
        <f t="shared" si="3"/>
        <v>40635.208333333336</v>
      </c>
      <c r="O63">
        <v>1301720400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 s="7">
        <f t="shared" si="2"/>
        <v>42160.208333333328</v>
      </c>
      <c r="M64">
        <v>1433480400</v>
      </c>
      <c r="N64" s="7">
        <f t="shared" si="3"/>
        <v>42161.208333333328</v>
      </c>
      <c r="O64">
        <v>1433566800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 s="7">
        <f t="shared" si="2"/>
        <v>42853.208333333328</v>
      </c>
      <c r="M65">
        <v>1493355600</v>
      </c>
      <c r="N65" s="7">
        <f t="shared" si="3"/>
        <v>42859.208333333328</v>
      </c>
      <c r="O65">
        <v>1493874000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 s="7">
        <f t="shared" si="2"/>
        <v>43283.208333333328</v>
      </c>
      <c r="M66">
        <v>1530507600</v>
      </c>
      <c r="N66" s="7">
        <f t="shared" si="3"/>
        <v>43298.208333333328</v>
      </c>
      <c r="O66">
        <v>1531803600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4">
        <f t="shared" ref="I67:I130" si="5">E67/H67</f>
        <v>61.038135593220339</v>
      </c>
      <c r="J67" t="s">
        <v>21</v>
      </c>
      <c r="K67" t="s">
        <v>22</v>
      </c>
      <c r="L67" s="7">
        <f t="shared" ref="L67:L130" si="6">(((M67/60)/60)/24)+DATE(1970,1,1)</f>
        <v>40570.25</v>
      </c>
      <c r="M67">
        <v>1296108000</v>
      </c>
      <c r="N67" s="7">
        <f t="shared" ref="N67:N130" si="7">(((O67/60)/60)/24)+DATE(1970,1,1)</f>
        <v>40577.25</v>
      </c>
      <c r="O67">
        <v>1296712800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 s="7">
        <f t="shared" si="6"/>
        <v>42102.208333333328</v>
      </c>
      <c r="M68">
        <v>1428469200</v>
      </c>
      <c r="N68" s="7">
        <f t="shared" si="7"/>
        <v>42107.208333333328</v>
      </c>
      <c r="O68">
        <v>1428901200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 s="7">
        <f t="shared" si="6"/>
        <v>40203.25</v>
      </c>
      <c r="M69">
        <v>1264399200</v>
      </c>
      <c r="N69" s="7">
        <f t="shared" si="7"/>
        <v>40208.25</v>
      </c>
      <c r="O69">
        <v>1264831200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 s="7">
        <f t="shared" si="6"/>
        <v>42943.208333333328</v>
      </c>
      <c r="M70">
        <v>1501131600</v>
      </c>
      <c r="N70" s="7">
        <f t="shared" si="7"/>
        <v>42990.208333333328</v>
      </c>
      <c r="O70">
        <v>1505192400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 s="7">
        <f t="shared" si="6"/>
        <v>40531.25</v>
      </c>
      <c r="M71">
        <v>1292738400</v>
      </c>
      <c r="N71" s="7">
        <f t="shared" si="7"/>
        <v>40565.25</v>
      </c>
      <c r="O71">
        <v>1295676000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 s="7">
        <f t="shared" si="6"/>
        <v>40484.208333333336</v>
      </c>
      <c r="M72">
        <v>1288674000</v>
      </c>
      <c r="N72" s="7">
        <f t="shared" si="7"/>
        <v>40533.25</v>
      </c>
      <c r="O72">
        <v>1292911200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 s="7">
        <f t="shared" si="6"/>
        <v>43799.25</v>
      </c>
      <c r="M73">
        <v>1575093600</v>
      </c>
      <c r="N73" s="7">
        <f t="shared" si="7"/>
        <v>43803.25</v>
      </c>
      <c r="O73">
        <v>1575439200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 s="7">
        <f t="shared" si="6"/>
        <v>42186.208333333328</v>
      </c>
      <c r="M74">
        <v>1435726800</v>
      </c>
      <c r="N74" s="7">
        <f t="shared" si="7"/>
        <v>42222.208333333328</v>
      </c>
      <c r="O74">
        <v>1438837200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 s="7">
        <f t="shared" si="6"/>
        <v>42701.25</v>
      </c>
      <c r="M75">
        <v>1480226400</v>
      </c>
      <c r="N75" s="7">
        <f t="shared" si="7"/>
        <v>42704.25</v>
      </c>
      <c r="O75">
        <v>1480485600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 s="7">
        <f t="shared" si="6"/>
        <v>42456.208333333328</v>
      </c>
      <c r="M76">
        <v>1459054800</v>
      </c>
      <c r="N76" s="7">
        <f t="shared" si="7"/>
        <v>42457.208333333328</v>
      </c>
      <c r="O76">
        <v>1459141200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 s="7">
        <f t="shared" si="6"/>
        <v>43296.208333333328</v>
      </c>
      <c r="M77">
        <v>1531630800</v>
      </c>
      <c r="N77" s="7">
        <f t="shared" si="7"/>
        <v>43304.208333333328</v>
      </c>
      <c r="O77">
        <v>1532322000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 s="7">
        <f t="shared" si="6"/>
        <v>42027.25</v>
      </c>
      <c r="M78">
        <v>1421992800</v>
      </c>
      <c r="N78" s="7">
        <f t="shared" si="7"/>
        <v>42076.208333333328</v>
      </c>
      <c r="O78">
        <v>1426222800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 s="7">
        <f t="shared" si="6"/>
        <v>40448.208333333336</v>
      </c>
      <c r="M79">
        <v>1285563600</v>
      </c>
      <c r="N79" s="7">
        <f t="shared" si="7"/>
        <v>40462.208333333336</v>
      </c>
      <c r="O79">
        <v>1286773200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 s="7">
        <f t="shared" si="6"/>
        <v>43206.208333333328</v>
      </c>
      <c r="M80">
        <v>1523854800</v>
      </c>
      <c r="N80" s="7">
        <f t="shared" si="7"/>
        <v>43207.208333333328</v>
      </c>
      <c r="O80">
        <v>1523941200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 s="7">
        <f t="shared" si="6"/>
        <v>43267.208333333328</v>
      </c>
      <c r="M81">
        <v>1529125200</v>
      </c>
      <c r="N81" s="7">
        <f t="shared" si="7"/>
        <v>43272.208333333328</v>
      </c>
      <c r="O81">
        <v>1529557200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 s="7">
        <f t="shared" si="6"/>
        <v>42976.208333333328</v>
      </c>
      <c r="M82">
        <v>1503982800</v>
      </c>
      <c r="N82" s="7">
        <f t="shared" si="7"/>
        <v>43006.208333333328</v>
      </c>
      <c r="O82">
        <v>1506574800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 s="7">
        <f t="shared" si="6"/>
        <v>43062.25</v>
      </c>
      <c r="M83">
        <v>1511416800</v>
      </c>
      <c r="N83" s="7">
        <f t="shared" si="7"/>
        <v>43087.25</v>
      </c>
      <c r="O83">
        <v>1513576800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 s="7">
        <f t="shared" si="6"/>
        <v>43482.25</v>
      </c>
      <c r="M84">
        <v>1547704800</v>
      </c>
      <c r="N84" s="7">
        <f t="shared" si="7"/>
        <v>43489.25</v>
      </c>
      <c r="O84">
        <v>1548309600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 s="7">
        <f t="shared" si="6"/>
        <v>42579.208333333328</v>
      </c>
      <c r="M85">
        <v>1469682000</v>
      </c>
      <c r="N85" s="7">
        <f t="shared" si="7"/>
        <v>42601.208333333328</v>
      </c>
      <c r="O85">
        <v>1471582800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 s="7">
        <f t="shared" si="6"/>
        <v>41118.208333333336</v>
      </c>
      <c r="M86">
        <v>1343451600</v>
      </c>
      <c r="N86" s="7">
        <f t="shared" si="7"/>
        <v>41128.208333333336</v>
      </c>
      <c r="O86">
        <v>1344315600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 s="7">
        <f t="shared" si="6"/>
        <v>40797.208333333336</v>
      </c>
      <c r="M87">
        <v>1315717200</v>
      </c>
      <c r="N87" s="7">
        <f t="shared" si="7"/>
        <v>40805.208333333336</v>
      </c>
      <c r="O87">
        <v>1316408400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 s="7">
        <f t="shared" si="6"/>
        <v>42128.208333333328</v>
      </c>
      <c r="M88">
        <v>1430715600</v>
      </c>
      <c r="N88" s="7">
        <f t="shared" si="7"/>
        <v>42141.208333333328</v>
      </c>
      <c r="O88">
        <v>1431838800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 s="7">
        <f t="shared" si="6"/>
        <v>40610.25</v>
      </c>
      <c r="M89">
        <v>1299564000</v>
      </c>
      <c r="N89" s="7">
        <f t="shared" si="7"/>
        <v>40621.208333333336</v>
      </c>
      <c r="O89">
        <v>1300510800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 s="7">
        <f t="shared" si="6"/>
        <v>42110.208333333328</v>
      </c>
      <c r="M90">
        <v>1429160400</v>
      </c>
      <c r="N90" s="7">
        <f t="shared" si="7"/>
        <v>42132.208333333328</v>
      </c>
      <c r="O90">
        <v>1431061200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 s="7">
        <f t="shared" si="6"/>
        <v>40283.208333333336</v>
      </c>
      <c r="M91">
        <v>1271307600</v>
      </c>
      <c r="N91" s="7">
        <f t="shared" si="7"/>
        <v>40285.208333333336</v>
      </c>
      <c r="O91">
        <v>1271480400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 s="7">
        <f t="shared" si="6"/>
        <v>42425.25</v>
      </c>
      <c r="M92">
        <v>1456380000</v>
      </c>
      <c r="N92" s="7">
        <f t="shared" si="7"/>
        <v>42425.25</v>
      </c>
      <c r="O92">
        <v>1456380000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 s="7">
        <f t="shared" si="6"/>
        <v>42588.208333333328</v>
      </c>
      <c r="M93">
        <v>1470459600</v>
      </c>
      <c r="N93" s="7">
        <f t="shared" si="7"/>
        <v>42616.208333333328</v>
      </c>
      <c r="O93">
        <v>1472878800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 s="7">
        <f t="shared" si="6"/>
        <v>40352.208333333336</v>
      </c>
      <c r="M94">
        <v>1277269200</v>
      </c>
      <c r="N94" s="7">
        <f t="shared" si="7"/>
        <v>40353.208333333336</v>
      </c>
      <c r="O94">
        <v>1277355600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 s="7">
        <f t="shared" si="6"/>
        <v>41202.208333333336</v>
      </c>
      <c r="M95">
        <v>1350709200</v>
      </c>
      <c r="N95" s="7">
        <f t="shared" si="7"/>
        <v>41206.208333333336</v>
      </c>
      <c r="O95">
        <v>1351054800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 s="7">
        <f t="shared" si="6"/>
        <v>43562.208333333328</v>
      </c>
      <c r="M96">
        <v>1554613200</v>
      </c>
      <c r="N96" s="7">
        <f t="shared" si="7"/>
        <v>43573.208333333328</v>
      </c>
      <c r="O96">
        <v>1555563600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 s="7">
        <f t="shared" si="6"/>
        <v>43752.208333333328</v>
      </c>
      <c r="M97">
        <v>1571029200</v>
      </c>
      <c r="N97" s="7">
        <f t="shared" si="7"/>
        <v>43759.208333333328</v>
      </c>
      <c r="O97">
        <v>1571634000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 s="7">
        <f t="shared" si="6"/>
        <v>40612.25</v>
      </c>
      <c r="M98">
        <v>1299736800</v>
      </c>
      <c r="N98" s="7">
        <f t="shared" si="7"/>
        <v>40625.208333333336</v>
      </c>
      <c r="O98">
        <v>1300856400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 s="7">
        <f t="shared" si="6"/>
        <v>42180.208333333328</v>
      </c>
      <c r="M99">
        <v>1435208400</v>
      </c>
      <c r="N99" s="7">
        <f t="shared" si="7"/>
        <v>42234.208333333328</v>
      </c>
      <c r="O99">
        <v>1439874000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 s="7">
        <f t="shared" si="6"/>
        <v>42212.208333333328</v>
      </c>
      <c r="M100">
        <v>1437973200</v>
      </c>
      <c r="N100" s="7">
        <f t="shared" si="7"/>
        <v>42216.208333333328</v>
      </c>
      <c r="O100">
        <v>1438318800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 s="7">
        <f t="shared" si="6"/>
        <v>41968.25</v>
      </c>
      <c r="M101">
        <v>1416895200</v>
      </c>
      <c r="N101" s="7">
        <f t="shared" si="7"/>
        <v>41997.25</v>
      </c>
      <c r="O101">
        <v>1419400800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5"/>
        <v>1</v>
      </c>
      <c r="J102" t="s">
        <v>21</v>
      </c>
      <c r="K102" t="s">
        <v>22</v>
      </c>
      <c r="L102" s="7">
        <f t="shared" si="6"/>
        <v>40835.208333333336</v>
      </c>
      <c r="M102">
        <v>1319000400</v>
      </c>
      <c r="N102" s="7">
        <f t="shared" si="7"/>
        <v>40853.208333333336</v>
      </c>
      <c r="O102">
        <v>1320555600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 s="7">
        <f t="shared" si="6"/>
        <v>42056.25</v>
      </c>
      <c r="M103">
        <v>1424498400</v>
      </c>
      <c r="N103" s="7">
        <f t="shared" si="7"/>
        <v>42063.25</v>
      </c>
      <c r="O103">
        <v>1425103200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 s="7">
        <f t="shared" si="6"/>
        <v>43234.208333333328</v>
      </c>
      <c r="M104">
        <v>1526274000</v>
      </c>
      <c r="N104" s="7">
        <f t="shared" si="7"/>
        <v>43241.208333333328</v>
      </c>
      <c r="O104">
        <v>1526878800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 s="7">
        <f t="shared" si="6"/>
        <v>40475.208333333336</v>
      </c>
      <c r="M105">
        <v>1287896400</v>
      </c>
      <c r="N105" s="7">
        <f t="shared" si="7"/>
        <v>40484.208333333336</v>
      </c>
      <c r="O105">
        <v>1288674000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 s="7">
        <f t="shared" si="6"/>
        <v>42878.208333333328</v>
      </c>
      <c r="M106">
        <v>1495515600</v>
      </c>
      <c r="N106" s="7">
        <f t="shared" si="7"/>
        <v>42879.208333333328</v>
      </c>
      <c r="O106">
        <v>1495602000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 s="7">
        <f t="shared" si="6"/>
        <v>41366.208333333336</v>
      </c>
      <c r="M107">
        <v>1364878800</v>
      </c>
      <c r="N107" s="7">
        <f t="shared" si="7"/>
        <v>41384.208333333336</v>
      </c>
      <c r="O107">
        <v>1366434000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 s="7">
        <f t="shared" si="6"/>
        <v>43716.208333333328</v>
      </c>
      <c r="M108">
        <v>1567918800</v>
      </c>
      <c r="N108" s="7">
        <f t="shared" si="7"/>
        <v>43721.208333333328</v>
      </c>
      <c r="O108">
        <v>1568350800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 s="7">
        <f t="shared" si="6"/>
        <v>43213.208333333328</v>
      </c>
      <c r="M109">
        <v>1524459600</v>
      </c>
      <c r="N109" s="7">
        <f t="shared" si="7"/>
        <v>43230.208333333328</v>
      </c>
      <c r="O109">
        <v>1525928400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 s="7">
        <f t="shared" si="6"/>
        <v>41005.208333333336</v>
      </c>
      <c r="M110">
        <v>1333688400</v>
      </c>
      <c r="N110" s="7">
        <f t="shared" si="7"/>
        <v>41042.208333333336</v>
      </c>
      <c r="O110">
        <v>1336885200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 s="7">
        <f t="shared" si="6"/>
        <v>41651.25</v>
      </c>
      <c r="M111">
        <v>1389506400</v>
      </c>
      <c r="N111" s="7">
        <f t="shared" si="7"/>
        <v>41653.25</v>
      </c>
      <c r="O111">
        <v>1389679200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 s="7">
        <f t="shared" si="6"/>
        <v>43354.208333333328</v>
      </c>
      <c r="M112">
        <v>1536642000</v>
      </c>
      <c r="N112" s="7">
        <f t="shared" si="7"/>
        <v>43373.208333333328</v>
      </c>
      <c r="O112">
        <v>1538283600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 s="7">
        <f t="shared" si="6"/>
        <v>41174.208333333336</v>
      </c>
      <c r="M113">
        <v>1348290000</v>
      </c>
      <c r="N113" s="7">
        <f t="shared" si="7"/>
        <v>41180.208333333336</v>
      </c>
      <c r="O113">
        <v>1348808400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5"/>
        <v>35</v>
      </c>
      <c r="J114" t="s">
        <v>26</v>
      </c>
      <c r="K114" t="s">
        <v>27</v>
      </c>
      <c r="L114" s="7">
        <f t="shared" si="6"/>
        <v>41875.208333333336</v>
      </c>
      <c r="M114">
        <v>1408856400</v>
      </c>
      <c r="N114" s="7">
        <f t="shared" si="7"/>
        <v>41890.208333333336</v>
      </c>
      <c r="O114">
        <v>1410152400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 s="7">
        <f t="shared" si="6"/>
        <v>42990.208333333328</v>
      </c>
      <c r="M115">
        <v>1505192400</v>
      </c>
      <c r="N115" s="7">
        <f t="shared" si="7"/>
        <v>42997.208333333328</v>
      </c>
      <c r="O115">
        <v>1505797200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 s="7">
        <f t="shared" si="6"/>
        <v>43564.208333333328</v>
      </c>
      <c r="M116">
        <v>1554786000</v>
      </c>
      <c r="N116" s="7">
        <f t="shared" si="7"/>
        <v>43565.208333333328</v>
      </c>
      <c r="O116">
        <v>1554872400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 s="7">
        <f t="shared" si="6"/>
        <v>43056.25</v>
      </c>
      <c r="M117">
        <v>1510898400</v>
      </c>
      <c r="N117" s="7">
        <f t="shared" si="7"/>
        <v>43091.25</v>
      </c>
      <c r="O117">
        <v>1513922400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 s="7">
        <f t="shared" si="6"/>
        <v>42265.208333333328</v>
      </c>
      <c r="M118">
        <v>1442552400</v>
      </c>
      <c r="N118" s="7">
        <f t="shared" si="7"/>
        <v>42266.208333333328</v>
      </c>
      <c r="O118">
        <v>1442638800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 s="7">
        <f t="shared" si="6"/>
        <v>40808.208333333336</v>
      </c>
      <c r="M119">
        <v>1316667600</v>
      </c>
      <c r="N119" s="7">
        <f t="shared" si="7"/>
        <v>40814.208333333336</v>
      </c>
      <c r="O119">
        <v>1317186000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 s="7">
        <f t="shared" si="6"/>
        <v>41665.25</v>
      </c>
      <c r="M120">
        <v>1390716000</v>
      </c>
      <c r="N120" s="7">
        <f t="shared" si="7"/>
        <v>41671.25</v>
      </c>
      <c r="O120">
        <v>1391234400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 s="7">
        <f t="shared" si="6"/>
        <v>41806.208333333336</v>
      </c>
      <c r="M121">
        <v>1402894800</v>
      </c>
      <c r="N121" s="7">
        <f t="shared" si="7"/>
        <v>41823.208333333336</v>
      </c>
      <c r="O121">
        <v>1404363600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 s="7">
        <f t="shared" si="6"/>
        <v>42111.208333333328</v>
      </c>
      <c r="M122">
        <v>1429246800</v>
      </c>
      <c r="N122" s="7">
        <f t="shared" si="7"/>
        <v>42115.208333333328</v>
      </c>
      <c r="O122">
        <v>1429592400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 s="7">
        <f t="shared" si="6"/>
        <v>41917.208333333336</v>
      </c>
      <c r="M123">
        <v>1412485200</v>
      </c>
      <c r="N123" s="7">
        <f t="shared" si="7"/>
        <v>41930.208333333336</v>
      </c>
      <c r="O123">
        <v>1413608400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 s="7">
        <f t="shared" si="6"/>
        <v>41970.25</v>
      </c>
      <c r="M124">
        <v>1417068000</v>
      </c>
      <c r="N124" s="7">
        <f t="shared" si="7"/>
        <v>41997.25</v>
      </c>
      <c r="O124">
        <v>1419400800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 s="7">
        <f t="shared" si="6"/>
        <v>42332.25</v>
      </c>
      <c r="M125">
        <v>1448344800</v>
      </c>
      <c r="N125" s="7">
        <f t="shared" si="7"/>
        <v>42335.25</v>
      </c>
      <c r="O125">
        <v>1448604000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 s="7">
        <f t="shared" si="6"/>
        <v>43598.208333333328</v>
      </c>
      <c r="M126">
        <v>1557723600</v>
      </c>
      <c r="N126" s="7">
        <f t="shared" si="7"/>
        <v>43651.208333333328</v>
      </c>
      <c r="O126">
        <v>1562302800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 s="7">
        <f t="shared" si="6"/>
        <v>43362.208333333328</v>
      </c>
      <c r="M127">
        <v>1537333200</v>
      </c>
      <c r="N127" s="7">
        <f t="shared" si="7"/>
        <v>43366.208333333328</v>
      </c>
      <c r="O127">
        <v>1537678800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 s="7">
        <f t="shared" si="6"/>
        <v>42596.208333333328</v>
      </c>
      <c r="M128">
        <v>1471150800</v>
      </c>
      <c r="N128" s="7">
        <f t="shared" si="7"/>
        <v>42624.208333333328</v>
      </c>
      <c r="O128">
        <v>1473570000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 s="7">
        <f t="shared" si="6"/>
        <v>40310.208333333336</v>
      </c>
      <c r="M129">
        <v>1273640400</v>
      </c>
      <c r="N129" s="7">
        <f t="shared" si="7"/>
        <v>40313.208333333336</v>
      </c>
      <c r="O129">
        <v>1273899600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 s="7">
        <f t="shared" si="6"/>
        <v>40417.208333333336</v>
      </c>
      <c r="M130">
        <v>1282885200</v>
      </c>
      <c r="N130" s="7">
        <f t="shared" si="7"/>
        <v>40430.208333333336</v>
      </c>
      <c r="O130">
        <v>1284008400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55</v>
      </c>
      <c r="I131" s="4">
        <f t="shared" ref="I131:I194" si="9">E131/H131</f>
        <v>86.472727272727269</v>
      </c>
      <c r="J131" t="s">
        <v>26</v>
      </c>
      <c r="K131" t="s">
        <v>27</v>
      </c>
      <c r="L131" s="7">
        <f t="shared" ref="L131:L194" si="10">(((M131/60)/60)/24)+DATE(1970,1,1)</f>
        <v>42038.25</v>
      </c>
      <c r="M131">
        <v>1422943200</v>
      </c>
      <c r="N131" s="7">
        <f t="shared" ref="N131:N194" si="11">(((O131/60)/60)/24)+DATE(1970,1,1)</f>
        <v>42063.25</v>
      </c>
      <c r="O131">
        <v>1425103200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 s="7">
        <f t="shared" si="10"/>
        <v>40842.208333333336</v>
      </c>
      <c r="M132">
        <v>1319605200</v>
      </c>
      <c r="N132" s="7">
        <f t="shared" si="11"/>
        <v>40858.25</v>
      </c>
      <c r="O132">
        <v>1320991200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 s="7">
        <f t="shared" si="10"/>
        <v>41607.25</v>
      </c>
      <c r="M133">
        <v>1385704800</v>
      </c>
      <c r="N133" s="7">
        <f t="shared" si="11"/>
        <v>41620.25</v>
      </c>
      <c r="O133">
        <v>1386828000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 s="7">
        <f t="shared" si="10"/>
        <v>43112.25</v>
      </c>
      <c r="M134">
        <v>1515736800</v>
      </c>
      <c r="N134" s="7">
        <f t="shared" si="11"/>
        <v>43128.25</v>
      </c>
      <c r="O134">
        <v>1517119200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 s="7">
        <f t="shared" si="10"/>
        <v>40767.208333333336</v>
      </c>
      <c r="M135">
        <v>1313125200</v>
      </c>
      <c r="N135" s="7">
        <f t="shared" si="11"/>
        <v>40789.208333333336</v>
      </c>
      <c r="O135">
        <v>1315026000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 s="7">
        <f t="shared" si="10"/>
        <v>40713.208333333336</v>
      </c>
      <c r="M136">
        <v>1308459600</v>
      </c>
      <c r="N136" s="7">
        <f t="shared" si="11"/>
        <v>40762.208333333336</v>
      </c>
      <c r="O136">
        <v>1312693200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 s="7">
        <f t="shared" si="10"/>
        <v>41340.25</v>
      </c>
      <c r="M137">
        <v>1362636000</v>
      </c>
      <c r="N137" s="7">
        <f t="shared" si="11"/>
        <v>41345.208333333336</v>
      </c>
      <c r="O137">
        <v>1363064400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 s="7">
        <f t="shared" si="10"/>
        <v>41797.208333333336</v>
      </c>
      <c r="M138">
        <v>1402117200</v>
      </c>
      <c r="N138" s="7">
        <f t="shared" si="11"/>
        <v>41809.208333333336</v>
      </c>
      <c r="O138">
        <v>1403154000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 s="7">
        <f t="shared" si="10"/>
        <v>40457.208333333336</v>
      </c>
      <c r="M139">
        <v>1286341200</v>
      </c>
      <c r="N139" s="7">
        <f t="shared" si="11"/>
        <v>40463.208333333336</v>
      </c>
      <c r="O139">
        <v>1286859600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 s="7">
        <f t="shared" si="10"/>
        <v>41180.208333333336</v>
      </c>
      <c r="M140">
        <v>1348808400</v>
      </c>
      <c r="N140" s="7">
        <f t="shared" si="11"/>
        <v>41186.208333333336</v>
      </c>
      <c r="O140">
        <v>1349326800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 s="7">
        <f t="shared" si="10"/>
        <v>42115.208333333328</v>
      </c>
      <c r="M141">
        <v>1429592400</v>
      </c>
      <c r="N141" s="7">
        <f t="shared" si="11"/>
        <v>42131.208333333328</v>
      </c>
      <c r="O141">
        <v>1430974800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 s="7">
        <f t="shared" si="10"/>
        <v>43156.25</v>
      </c>
      <c r="M142">
        <v>1519538400</v>
      </c>
      <c r="N142" s="7">
        <f t="shared" si="11"/>
        <v>43161.25</v>
      </c>
      <c r="O142">
        <v>1519970400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 s="7">
        <f t="shared" si="10"/>
        <v>42167.208333333328</v>
      </c>
      <c r="M143">
        <v>1434085200</v>
      </c>
      <c r="N143" s="7">
        <f t="shared" si="11"/>
        <v>42173.208333333328</v>
      </c>
      <c r="O143">
        <v>1434603600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 s="7">
        <f t="shared" si="10"/>
        <v>41005.208333333336</v>
      </c>
      <c r="M144">
        <v>1333688400</v>
      </c>
      <c r="N144" s="7">
        <f t="shared" si="11"/>
        <v>41046.208333333336</v>
      </c>
      <c r="O144">
        <v>1337230800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 s="7">
        <f t="shared" si="10"/>
        <v>40357.208333333336</v>
      </c>
      <c r="M145">
        <v>1277701200</v>
      </c>
      <c r="N145" s="7">
        <f t="shared" si="11"/>
        <v>40377.208333333336</v>
      </c>
      <c r="O145">
        <v>1279429200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 s="7">
        <f t="shared" si="10"/>
        <v>43633.208333333328</v>
      </c>
      <c r="M146">
        <v>1560747600</v>
      </c>
      <c r="N146" s="7">
        <f t="shared" si="11"/>
        <v>43641.208333333328</v>
      </c>
      <c r="O146">
        <v>1561438800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 s="7">
        <f t="shared" si="10"/>
        <v>41889.208333333336</v>
      </c>
      <c r="M147">
        <v>1410066000</v>
      </c>
      <c r="N147" s="7">
        <f t="shared" si="11"/>
        <v>41894.208333333336</v>
      </c>
      <c r="O147">
        <v>1410498000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 s="7">
        <f t="shared" si="10"/>
        <v>40855.25</v>
      </c>
      <c r="M148">
        <v>1320732000</v>
      </c>
      <c r="N148" s="7">
        <f t="shared" si="11"/>
        <v>40875.25</v>
      </c>
      <c r="O148">
        <v>1322460000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 s="7">
        <f t="shared" si="10"/>
        <v>42534.208333333328</v>
      </c>
      <c r="M149">
        <v>1465794000</v>
      </c>
      <c r="N149" s="7">
        <f t="shared" si="11"/>
        <v>42540.208333333328</v>
      </c>
      <c r="O149">
        <v>1466312400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 s="7">
        <f t="shared" si="10"/>
        <v>42941.208333333328</v>
      </c>
      <c r="M150">
        <v>1500958800</v>
      </c>
      <c r="N150" s="7">
        <f t="shared" si="11"/>
        <v>42950.208333333328</v>
      </c>
      <c r="O150">
        <v>1501736400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 s="7">
        <f t="shared" si="10"/>
        <v>41275.25</v>
      </c>
      <c r="M151">
        <v>1357020000</v>
      </c>
      <c r="N151" s="7">
        <f t="shared" si="11"/>
        <v>41327.25</v>
      </c>
      <c r="O151">
        <v>1361512800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 s="7">
        <f t="shared" si="10"/>
        <v>43450.25</v>
      </c>
      <c r="M152">
        <v>1544940000</v>
      </c>
      <c r="N152" s="7">
        <f t="shared" si="11"/>
        <v>43451.25</v>
      </c>
      <c r="O152">
        <v>1545026400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 s="7">
        <f t="shared" si="10"/>
        <v>41799.208333333336</v>
      </c>
      <c r="M153">
        <v>1402290000</v>
      </c>
      <c r="N153" s="7">
        <f t="shared" si="11"/>
        <v>41850.208333333336</v>
      </c>
      <c r="O153">
        <v>1406696400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 s="7">
        <f t="shared" si="10"/>
        <v>42783.25</v>
      </c>
      <c r="M154">
        <v>1487311200</v>
      </c>
      <c r="N154" s="7">
        <f t="shared" si="11"/>
        <v>42790.25</v>
      </c>
      <c r="O154">
        <v>1487916000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 s="7">
        <f t="shared" si="10"/>
        <v>41201.208333333336</v>
      </c>
      <c r="M155">
        <v>1350622800</v>
      </c>
      <c r="N155" s="7">
        <f t="shared" si="11"/>
        <v>41207.208333333336</v>
      </c>
      <c r="O155">
        <v>1351141200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 s="7">
        <f t="shared" si="10"/>
        <v>42502.208333333328</v>
      </c>
      <c r="M156">
        <v>1463029200</v>
      </c>
      <c r="N156" s="7">
        <f t="shared" si="11"/>
        <v>42525.208333333328</v>
      </c>
      <c r="O156">
        <v>1465016400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 s="7">
        <f t="shared" si="10"/>
        <v>40262.208333333336</v>
      </c>
      <c r="M157">
        <v>1269493200</v>
      </c>
      <c r="N157" s="7">
        <f t="shared" si="11"/>
        <v>40277.208333333336</v>
      </c>
      <c r="O157">
        <v>1270789200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 s="7">
        <f t="shared" si="10"/>
        <v>43743.208333333328</v>
      </c>
      <c r="M158">
        <v>1570251600</v>
      </c>
      <c r="N158" s="7">
        <f t="shared" si="11"/>
        <v>43767.208333333328</v>
      </c>
      <c r="O158">
        <v>1572325200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 s="7">
        <f t="shared" si="10"/>
        <v>41638.25</v>
      </c>
      <c r="M159">
        <v>1388383200</v>
      </c>
      <c r="N159" s="7">
        <f t="shared" si="11"/>
        <v>41650.25</v>
      </c>
      <c r="O159">
        <v>1389420000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 s="7">
        <f t="shared" si="10"/>
        <v>42346.25</v>
      </c>
      <c r="M160">
        <v>1449554400</v>
      </c>
      <c r="N160" s="7">
        <f t="shared" si="11"/>
        <v>42347.25</v>
      </c>
      <c r="O160">
        <v>1449640800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 s="7">
        <f t="shared" si="10"/>
        <v>43551.208333333328</v>
      </c>
      <c r="M161">
        <v>1553662800</v>
      </c>
      <c r="N161" s="7">
        <f t="shared" si="11"/>
        <v>43569.208333333328</v>
      </c>
      <c r="O161">
        <v>1555218000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 s="7">
        <f t="shared" si="10"/>
        <v>43582.208333333328</v>
      </c>
      <c r="M162">
        <v>1556341200</v>
      </c>
      <c r="N162" s="7">
        <f t="shared" si="11"/>
        <v>43598.208333333328</v>
      </c>
      <c r="O162">
        <v>1557723600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 s="7">
        <f t="shared" si="10"/>
        <v>42270.208333333328</v>
      </c>
      <c r="M163">
        <v>1442984400</v>
      </c>
      <c r="N163" s="7">
        <f t="shared" si="11"/>
        <v>42276.208333333328</v>
      </c>
      <c r="O163">
        <v>1443502800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 s="7">
        <f t="shared" si="10"/>
        <v>43442.25</v>
      </c>
      <c r="M164">
        <v>1544248800</v>
      </c>
      <c r="N164" s="7">
        <f t="shared" si="11"/>
        <v>43472.25</v>
      </c>
      <c r="O164">
        <v>1546840800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 s="7">
        <f t="shared" si="10"/>
        <v>43028.208333333328</v>
      </c>
      <c r="M165">
        <v>1508475600</v>
      </c>
      <c r="N165" s="7">
        <f t="shared" si="11"/>
        <v>43077.25</v>
      </c>
      <c r="O165">
        <v>1512712800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 s="7">
        <f t="shared" si="10"/>
        <v>43016.208333333328</v>
      </c>
      <c r="M166">
        <v>1507438800</v>
      </c>
      <c r="N166" s="7">
        <f t="shared" si="11"/>
        <v>43017.208333333328</v>
      </c>
      <c r="O166">
        <v>1507525200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 s="7">
        <f t="shared" si="10"/>
        <v>42948.208333333328</v>
      </c>
      <c r="M167">
        <v>1501563600</v>
      </c>
      <c r="N167" s="7">
        <f t="shared" si="11"/>
        <v>42980.208333333328</v>
      </c>
      <c r="O167">
        <v>1504328400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 s="7">
        <f t="shared" si="10"/>
        <v>40534.25</v>
      </c>
      <c r="M168">
        <v>1292997600</v>
      </c>
      <c r="N168" s="7">
        <f t="shared" si="11"/>
        <v>40538.25</v>
      </c>
      <c r="O168">
        <v>1293343200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 s="7">
        <f t="shared" si="10"/>
        <v>41435.208333333336</v>
      </c>
      <c r="M169">
        <v>1370840400</v>
      </c>
      <c r="N169" s="7">
        <f t="shared" si="11"/>
        <v>41445.208333333336</v>
      </c>
      <c r="O169">
        <v>1371704400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 s="7">
        <f t="shared" si="10"/>
        <v>43518.25</v>
      </c>
      <c r="M170">
        <v>1550815200</v>
      </c>
      <c r="N170" s="7">
        <f t="shared" si="11"/>
        <v>43541.208333333328</v>
      </c>
      <c r="O170">
        <v>1552798800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 s="7">
        <f t="shared" si="10"/>
        <v>41077.208333333336</v>
      </c>
      <c r="M171">
        <v>1339909200</v>
      </c>
      <c r="N171" s="7">
        <f t="shared" si="11"/>
        <v>41105.208333333336</v>
      </c>
      <c r="O171">
        <v>1342328400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 s="7">
        <f t="shared" si="10"/>
        <v>42950.208333333328</v>
      </c>
      <c r="M172">
        <v>1501736400</v>
      </c>
      <c r="N172" s="7">
        <f t="shared" si="11"/>
        <v>42957.208333333328</v>
      </c>
      <c r="O172">
        <v>1502341200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 s="7">
        <f t="shared" si="10"/>
        <v>41718.208333333336</v>
      </c>
      <c r="M173">
        <v>1395291600</v>
      </c>
      <c r="N173" s="7">
        <f t="shared" si="11"/>
        <v>41740.208333333336</v>
      </c>
      <c r="O173">
        <v>1397192400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 s="7">
        <f t="shared" si="10"/>
        <v>41839.208333333336</v>
      </c>
      <c r="M174">
        <v>1405746000</v>
      </c>
      <c r="N174" s="7">
        <f t="shared" si="11"/>
        <v>41854.208333333336</v>
      </c>
      <c r="O174">
        <v>1407042000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 s="7">
        <f t="shared" si="10"/>
        <v>41412.208333333336</v>
      </c>
      <c r="M175">
        <v>1368853200</v>
      </c>
      <c r="N175" s="7">
        <f t="shared" si="11"/>
        <v>41418.208333333336</v>
      </c>
      <c r="O175">
        <v>1369371600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 s="7">
        <f t="shared" si="10"/>
        <v>42282.208333333328</v>
      </c>
      <c r="M176">
        <v>1444021200</v>
      </c>
      <c r="N176" s="7">
        <f t="shared" si="11"/>
        <v>42283.208333333328</v>
      </c>
      <c r="O176">
        <v>1444107600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 s="7">
        <f t="shared" si="10"/>
        <v>42613.208333333328</v>
      </c>
      <c r="M177">
        <v>1472619600</v>
      </c>
      <c r="N177" s="7">
        <f t="shared" si="11"/>
        <v>42632.208333333328</v>
      </c>
      <c r="O177">
        <v>1474261200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 s="7">
        <f t="shared" si="10"/>
        <v>42616.208333333328</v>
      </c>
      <c r="M178">
        <v>1472878800</v>
      </c>
      <c r="N178" s="7">
        <f t="shared" si="11"/>
        <v>42625.208333333328</v>
      </c>
      <c r="O178">
        <v>1473656400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 s="7">
        <f t="shared" si="10"/>
        <v>40497.25</v>
      </c>
      <c r="M179">
        <v>1289800800</v>
      </c>
      <c r="N179" s="7">
        <f t="shared" si="11"/>
        <v>40522.25</v>
      </c>
      <c r="O179">
        <v>1291960800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 s="7">
        <f t="shared" si="10"/>
        <v>42999.208333333328</v>
      </c>
      <c r="M180">
        <v>1505970000</v>
      </c>
      <c r="N180" s="7">
        <f t="shared" si="11"/>
        <v>43008.208333333328</v>
      </c>
      <c r="O180">
        <v>1506747600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 s="7">
        <f t="shared" si="10"/>
        <v>41350.208333333336</v>
      </c>
      <c r="M181">
        <v>1363496400</v>
      </c>
      <c r="N181" s="7">
        <f t="shared" si="11"/>
        <v>41351.208333333336</v>
      </c>
      <c r="O181">
        <v>1363582800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 s="7">
        <f t="shared" si="10"/>
        <v>40259.208333333336</v>
      </c>
      <c r="M182">
        <v>1269234000</v>
      </c>
      <c r="N182" s="7">
        <f t="shared" si="11"/>
        <v>40264.208333333336</v>
      </c>
      <c r="O182">
        <v>1269666000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 s="7">
        <f t="shared" si="10"/>
        <v>43012.208333333328</v>
      </c>
      <c r="M183">
        <v>1507093200</v>
      </c>
      <c r="N183" s="7">
        <f t="shared" si="11"/>
        <v>43030.208333333328</v>
      </c>
      <c r="O183">
        <v>1508648400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 s="7">
        <f t="shared" si="10"/>
        <v>43631.208333333328</v>
      </c>
      <c r="M184">
        <v>1560574800</v>
      </c>
      <c r="N184" s="7">
        <f t="shared" si="11"/>
        <v>43647.208333333328</v>
      </c>
      <c r="O184">
        <v>1561957200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 s="7">
        <f t="shared" si="10"/>
        <v>40430.208333333336</v>
      </c>
      <c r="M185">
        <v>1284008400</v>
      </c>
      <c r="N185" s="7">
        <f t="shared" si="11"/>
        <v>40443.208333333336</v>
      </c>
      <c r="O185">
        <v>1285131600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 s="7">
        <f t="shared" si="10"/>
        <v>43588.208333333328</v>
      </c>
      <c r="M186">
        <v>1556859600</v>
      </c>
      <c r="N186" s="7">
        <f t="shared" si="11"/>
        <v>43589.208333333328</v>
      </c>
      <c r="O186">
        <v>1556946000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 s="7">
        <f t="shared" si="10"/>
        <v>43233.208333333328</v>
      </c>
      <c r="M187">
        <v>1526187600</v>
      </c>
      <c r="N187" s="7">
        <f t="shared" si="11"/>
        <v>43244.208333333328</v>
      </c>
      <c r="O187">
        <v>1527138000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 s="7">
        <f t="shared" si="10"/>
        <v>41782.208333333336</v>
      </c>
      <c r="M188">
        <v>1400821200</v>
      </c>
      <c r="N188" s="7">
        <f t="shared" si="11"/>
        <v>41797.208333333336</v>
      </c>
      <c r="O188">
        <v>1402117200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 s="7">
        <f t="shared" si="10"/>
        <v>41328.25</v>
      </c>
      <c r="M189">
        <v>1361599200</v>
      </c>
      <c r="N189" s="7">
        <f t="shared" si="11"/>
        <v>41356.208333333336</v>
      </c>
      <c r="O189">
        <v>1364014800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 s="7">
        <f t="shared" si="10"/>
        <v>41975.25</v>
      </c>
      <c r="M190">
        <v>1417500000</v>
      </c>
      <c r="N190" s="7">
        <f t="shared" si="11"/>
        <v>41976.25</v>
      </c>
      <c r="O190">
        <v>1417586400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 s="7">
        <f t="shared" si="10"/>
        <v>42433.25</v>
      </c>
      <c r="M191">
        <v>1457071200</v>
      </c>
      <c r="N191" s="7">
        <f t="shared" si="11"/>
        <v>42433.25</v>
      </c>
      <c r="O191">
        <v>1457071200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 s="7">
        <f t="shared" si="10"/>
        <v>41429.208333333336</v>
      </c>
      <c r="M192">
        <v>1370322000</v>
      </c>
      <c r="N192" s="7">
        <f t="shared" si="11"/>
        <v>41430.208333333336</v>
      </c>
      <c r="O192">
        <v>1370408400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 s="7">
        <f t="shared" si="10"/>
        <v>43536.208333333328</v>
      </c>
      <c r="M193">
        <v>1552366800</v>
      </c>
      <c r="N193" s="7">
        <f t="shared" si="11"/>
        <v>43539.208333333328</v>
      </c>
      <c r="O193">
        <v>1552626000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 s="7">
        <f t="shared" si="10"/>
        <v>41817.208333333336</v>
      </c>
      <c r="M194">
        <v>1403845200</v>
      </c>
      <c r="N194" s="7">
        <f t="shared" si="11"/>
        <v>41821.208333333336</v>
      </c>
      <c r="O194">
        <v>1404190800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4">
        <f t="shared" ref="I195:I258" si="13">E195/H195</f>
        <v>46.338461538461537</v>
      </c>
      <c r="J195" t="s">
        <v>21</v>
      </c>
      <c r="K195" t="s">
        <v>22</v>
      </c>
      <c r="L195" s="7">
        <f t="shared" ref="L195:L258" si="14">(((M195/60)/60)/24)+DATE(1970,1,1)</f>
        <v>43198.208333333328</v>
      </c>
      <c r="M195">
        <v>1523163600</v>
      </c>
      <c r="N195" s="7">
        <f t="shared" ref="N195:N258" si="15">(((O195/60)/60)/24)+DATE(1970,1,1)</f>
        <v>43202.208333333328</v>
      </c>
      <c r="O195">
        <v>1523509200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 s="7">
        <f t="shared" si="14"/>
        <v>42261.208333333328</v>
      </c>
      <c r="M196">
        <v>1442206800</v>
      </c>
      <c r="N196" s="7">
        <f t="shared" si="15"/>
        <v>42277.208333333328</v>
      </c>
      <c r="O196">
        <v>1443589200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 s="7">
        <f t="shared" si="14"/>
        <v>43310.208333333328</v>
      </c>
      <c r="M197">
        <v>1532840400</v>
      </c>
      <c r="N197" s="7">
        <f t="shared" si="15"/>
        <v>43317.208333333328</v>
      </c>
      <c r="O197">
        <v>1533445200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 s="7">
        <f t="shared" si="14"/>
        <v>42616.208333333328</v>
      </c>
      <c r="M198">
        <v>1472878800</v>
      </c>
      <c r="N198" s="7">
        <f t="shared" si="15"/>
        <v>42635.208333333328</v>
      </c>
      <c r="O198">
        <v>1474520400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 s="7">
        <f t="shared" si="14"/>
        <v>42909.208333333328</v>
      </c>
      <c r="M199">
        <v>1498194000</v>
      </c>
      <c r="N199" s="7">
        <f t="shared" si="15"/>
        <v>42923.208333333328</v>
      </c>
      <c r="O199">
        <v>1499403600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 s="7">
        <f t="shared" si="14"/>
        <v>40396.208333333336</v>
      </c>
      <c r="M200">
        <v>1281070800</v>
      </c>
      <c r="N200" s="7">
        <f t="shared" si="15"/>
        <v>40425.208333333336</v>
      </c>
      <c r="O200">
        <v>1283576400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 s="7">
        <f t="shared" si="14"/>
        <v>42192.208333333328</v>
      </c>
      <c r="M201">
        <v>1436245200</v>
      </c>
      <c r="N201" s="7">
        <f t="shared" si="15"/>
        <v>42196.208333333328</v>
      </c>
      <c r="O201">
        <v>1436590800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 s="7">
        <f t="shared" si="14"/>
        <v>40262.208333333336</v>
      </c>
      <c r="M202">
        <v>1269493200</v>
      </c>
      <c r="N202" s="7">
        <f t="shared" si="15"/>
        <v>40273.208333333336</v>
      </c>
      <c r="O202">
        <v>1270443600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 s="7">
        <f t="shared" si="14"/>
        <v>41845.208333333336</v>
      </c>
      <c r="M203">
        <v>1406264400</v>
      </c>
      <c r="N203" s="7">
        <f t="shared" si="15"/>
        <v>41863.208333333336</v>
      </c>
      <c r="O203">
        <v>1407819600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 s="7">
        <f t="shared" si="14"/>
        <v>40818.208333333336</v>
      </c>
      <c r="M204">
        <v>1317531600</v>
      </c>
      <c r="N204" s="7">
        <f t="shared" si="15"/>
        <v>40822.208333333336</v>
      </c>
      <c r="O204">
        <v>1317877200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 s="7">
        <f t="shared" si="14"/>
        <v>42752.25</v>
      </c>
      <c r="M205">
        <v>1484632800</v>
      </c>
      <c r="N205" s="7">
        <f t="shared" si="15"/>
        <v>42754.25</v>
      </c>
      <c r="O205">
        <v>1484805600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 s="7">
        <f t="shared" si="14"/>
        <v>40636.208333333336</v>
      </c>
      <c r="M206">
        <v>1301806800</v>
      </c>
      <c r="N206" s="7">
        <f t="shared" si="15"/>
        <v>40646.208333333336</v>
      </c>
      <c r="O206">
        <v>1302670800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 s="7">
        <f t="shared" si="14"/>
        <v>43390.208333333328</v>
      </c>
      <c r="M207">
        <v>1539752400</v>
      </c>
      <c r="N207" s="7">
        <f t="shared" si="15"/>
        <v>43402.208333333328</v>
      </c>
      <c r="O207">
        <v>1540789200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 s="7">
        <f t="shared" si="14"/>
        <v>40236.25</v>
      </c>
      <c r="M208">
        <v>1267250400</v>
      </c>
      <c r="N208" s="7">
        <f t="shared" si="15"/>
        <v>40245.25</v>
      </c>
      <c r="O208">
        <v>1268028000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 s="7">
        <f t="shared" si="14"/>
        <v>43340.208333333328</v>
      </c>
      <c r="M209">
        <v>1535432400</v>
      </c>
      <c r="N209" s="7">
        <f t="shared" si="15"/>
        <v>43360.208333333328</v>
      </c>
      <c r="O209">
        <v>1537160400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 s="7">
        <f t="shared" si="14"/>
        <v>43048.25</v>
      </c>
      <c r="M210">
        <v>1510207200</v>
      </c>
      <c r="N210" s="7">
        <f t="shared" si="15"/>
        <v>43072.25</v>
      </c>
      <c r="O210">
        <v>1512280800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 s="7">
        <f t="shared" si="14"/>
        <v>42496.208333333328</v>
      </c>
      <c r="M211">
        <v>1462510800</v>
      </c>
      <c r="N211" s="7">
        <f t="shared" si="15"/>
        <v>42503.208333333328</v>
      </c>
      <c r="O211">
        <v>1463115600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 s="7">
        <f t="shared" si="14"/>
        <v>42797.25</v>
      </c>
      <c r="M212">
        <v>1488520800</v>
      </c>
      <c r="N212" s="7">
        <f t="shared" si="15"/>
        <v>42824.208333333328</v>
      </c>
      <c r="O212">
        <v>1490850000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 s="7">
        <f t="shared" si="14"/>
        <v>41513.208333333336</v>
      </c>
      <c r="M213">
        <v>1377579600</v>
      </c>
      <c r="N213" s="7">
        <f t="shared" si="15"/>
        <v>41537.208333333336</v>
      </c>
      <c r="O213">
        <v>1379653200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 s="7">
        <f t="shared" si="14"/>
        <v>43814.25</v>
      </c>
      <c r="M214">
        <v>1576389600</v>
      </c>
      <c r="N214" s="7">
        <f t="shared" si="15"/>
        <v>43860.25</v>
      </c>
      <c r="O214">
        <v>1580364000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 s="7">
        <f t="shared" si="14"/>
        <v>40488.208333333336</v>
      </c>
      <c r="M215">
        <v>1289019600</v>
      </c>
      <c r="N215" s="7">
        <f t="shared" si="15"/>
        <v>40496.25</v>
      </c>
      <c r="O215">
        <v>1289714400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 s="7">
        <f t="shared" si="14"/>
        <v>40409.208333333336</v>
      </c>
      <c r="M216">
        <v>1282194000</v>
      </c>
      <c r="N216" s="7">
        <f t="shared" si="15"/>
        <v>40415.208333333336</v>
      </c>
      <c r="O216">
        <v>1282712400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 s="7">
        <f t="shared" si="14"/>
        <v>43509.25</v>
      </c>
      <c r="M217">
        <v>1550037600</v>
      </c>
      <c r="N217" s="7">
        <f t="shared" si="15"/>
        <v>43511.25</v>
      </c>
      <c r="O217">
        <v>1550210400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 s="7">
        <f t="shared" si="14"/>
        <v>40869.25</v>
      </c>
      <c r="M218">
        <v>1321941600</v>
      </c>
      <c r="N218" s="7">
        <f t="shared" si="15"/>
        <v>40871.25</v>
      </c>
      <c r="O218">
        <v>1322114400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 s="7">
        <f t="shared" si="14"/>
        <v>43583.208333333328</v>
      </c>
      <c r="M219">
        <v>1556427600</v>
      </c>
      <c r="N219" s="7">
        <f t="shared" si="15"/>
        <v>43592.208333333328</v>
      </c>
      <c r="O219">
        <v>1557205200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 s="7">
        <f t="shared" si="14"/>
        <v>40858.25</v>
      </c>
      <c r="M220">
        <v>1320991200</v>
      </c>
      <c r="N220" s="7">
        <f t="shared" si="15"/>
        <v>40892.25</v>
      </c>
      <c r="O220">
        <v>1323928800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 s="7">
        <f t="shared" si="14"/>
        <v>41137.208333333336</v>
      </c>
      <c r="M221">
        <v>1345093200</v>
      </c>
      <c r="N221" s="7">
        <f t="shared" si="15"/>
        <v>41149.208333333336</v>
      </c>
      <c r="O221">
        <v>1346130000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 s="7">
        <f t="shared" si="14"/>
        <v>40725.208333333336</v>
      </c>
      <c r="M222">
        <v>1309496400</v>
      </c>
      <c r="N222" s="7">
        <f t="shared" si="15"/>
        <v>40743.208333333336</v>
      </c>
      <c r="O222">
        <v>1311051600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 s="7">
        <f t="shared" si="14"/>
        <v>41081.208333333336</v>
      </c>
      <c r="M223">
        <v>1340254800</v>
      </c>
      <c r="N223" s="7">
        <f t="shared" si="15"/>
        <v>41083.208333333336</v>
      </c>
      <c r="O223">
        <v>1340427600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 s="7">
        <f t="shared" si="14"/>
        <v>41914.208333333336</v>
      </c>
      <c r="M224">
        <v>1412226000</v>
      </c>
      <c r="N224" s="7">
        <f t="shared" si="15"/>
        <v>41915.208333333336</v>
      </c>
      <c r="O224">
        <v>1412312400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 s="7">
        <f t="shared" si="14"/>
        <v>42445.208333333328</v>
      </c>
      <c r="M225">
        <v>1458104400</v>
      </c>
      <c r="N225" s="7">
        <f t="shared" si="15"/>
        <v>42459.208333333328</v>
      </c>
      <c r="O225">
        <v>1459314000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 s="7">
        <f t="shared" si="14"/>
        <v>41906.208333333336</v>
      </c>
      <c r="M226">
        <v>1411534800</v>
      </c>
      <c r="N226" s="7">
        <f t="shared" si="15"/>
        <v>41951.25</v>
      </c>
      <c r="O226">
        <v>1415426400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 s="7">
        <f t="shared" si="14"/>
        <v>41762.208333333336</v>
      </c>
      <c r="M227">
        <v>1399093200</v>
      </c>
      <c r="N227" s="7">
        <f t="shared" si="15"/>
        <v>41762.208333333336</v>
      </c>
      <c r="O227">
        <v>1399093200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 s="7">
        <f t="shared" si="14"/>
        <v>40276.208333333336</v>
      </c>
      <c r="M228">
        <v>1270702800</v>
      </c>
      <c r="N228" s="7">
        <f t="shared" si="15"/>
        <v>40313.208333333336</v>
      </c>
      <c r="O228">
        <v>1273899600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 s="7">
        <f t="shared" si="14"/>
        <v>42139.208333333328</v>
      </c>
      <c r="M229">
        <v>1431666000</v>
      </c>
      <c r="N229" s="7">
        <f t="shared" si="15"/>
        <v>42145.208333333328</v>
      </c>
      <c r="O229">
        <v>1432184400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 s="7">
        <f t="shared" si="14"/>
        <v>42613.208333333328</v>
      </c>
      <c r="M230">
        <v>1472619600</v>
      </c>
      <c r="N230" s="7">
        <f t="shared" si="15"/>
        <v>42638.208333333328</v>
      </c>
      <c r="O230">
        <v>1474779600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 s="7">
        <f t="shared" si="14"/>
        <v>42887.208333333328</v>
      </c>
      <c r="M231">
        <v>1496293200</v>
      </c>
      <c r="N231" s="7">
        <f t="shared" si="15"/>
        <v>42935.208333333328</v>
      </c>
      <c r="O231">
        <v>1500440400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 s="7">
        <f t="shared" si="14"/>
        <v>43805.25</v>
      </c>
      <c r="M232">
        <v>1575612000</v>
      </c>
      <c r="N232" s="7">
        <f t="shared" si="15"/>
        <v>43805.25</v>
      </c>
      <c r="O232">
        <v>1575612000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 s="7">
        <f t="shared" si="14"/>
        <v>41415.208333333336</v>
      </c>
      <c r="M233">
        <v>1369112400</v>
      </c>
      <c r="N233" s="7">
        <f t="shared" si="15"/>
        <v>41473.208333333336</v>
      </c>
      <c r="O233">
        <v>1374123600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 s="7">
        <f t="shared" si="14"/>
        <v>42576.208333333328</v>
      </c>
      <c r="M234">
        <v>1469422800</v>
      </c>
      <c r="N234" s="7">
        <f t="shared" si="15"/>
        <v>42577.208333333328</v>
      </c>
      <c r="O234">
        <v>1469509200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 s="7">
        <f t="shared" si="14"/>
        <v>40706.208333333336</v>
      </c>
      <c r="M235">
        <v>1307854800</v>
      </c>
      <c r="N235" s="7">
        <f t="shared" si="15"/>
        <v>40722.208333333336</v>
      </c>
      <c r="O235">
        <v>1309237200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 s="7">
        <f t="shared" si="14"/>
        <v>42969.208333333328</v>
      </c>
      <c r="M236">
        <v>1503378000</v>
      </c>
      <c r="N236" s="7">
        <f t="shared" si="15"/>
        <v>42976.208333333328</v>
      </c>
      <c r="O236">
        <v>1503982800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 s="7">
        <f t="shared" si="14"/>
        <v>42779.25</v>
      </c>
      <c r="M237">
        <v>1486965600</v>
      </c>
      <c r="N237" s="7">
        <f t="shared" si="15"/>
        <v>42784.25</v>
      </c>
      <c r="O237">
        <v>1487397600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 s="7">
        <f t="shared" si="14"/>
        <v>43641.208333333328</v>
      </c>
      <c r="M238">
        <v>1561438800</v>
      </c>
      <c r="N238" s="7">
        <f t="shared" si="15"/>
        <v>43648.208333333328</v>
      </c>
      <c r="O238">
        <v>1562043600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 s="7">
        <f t="shared" si="14"/>
        <v>41754.208333333336</v>
      </c>
      <c r="M239">
        <v>1398402000</v>
      </c>
      <c r="N239" s="7">
        <f t="shared" si="15"/>
        <v>41756.208333333336</v>
      </c>
      <c r="O239">
        <v>1398574800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 s="7">
        <f t="shared" si="14"/>
        <v>43083.25</v>
      </c>
      <c r="M240">
        <v>1513231200</v>
      </c>
      <c r="N240" s="7">
        <f t="shared" si="15"/>
        <v>43108.25</v>
      </c>
      <c r="O240">
        <v>1515391200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 s="7">
        <f t="shared" si="14"/>
        <v>42245.208333333328</v>
      </c>
      <c r="M241">
        <v>1440824400</v>
      </c>
      <c r="N241" s="7">
        <f t="shared" si="15"/>
        <v>42249.208333333328</v>
      </c>
      <c r="O241">
        <v>1441170000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 s="7">
        <f t="shared" si="14"/>
        <v>40396.208333333336</v>
      </c>
      <c r="M242">
        <v>1281070800</v>
      </c>
      <c r="N242" s="7">
        <f t="shared" si="15"/>
        <v>40397.208333333336</v>
      </c>
      <c r="O242">
        <v>1281157200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 s="7">
        <f t="shared" si="14"/>
        <v>41742.208333333336</v>
      </c>
      <c r="M243">
        <v>1397365200</v>
      </c>
      <c r="N243" s="7">
        <f t="shared" si="15"/>
        <v>41752.208333333336</v>
      </c>
      <c r="O243">
        <v>1398229200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 s="7">
        <f t="shared" si="14"/>
        <v>42865.208333333328</v>
      </c>
      <c r="M244">
        <v>1494392400</v>
      </c>
      <c r="N244" s="7">
        <f t="shared" si="15"/>
        <v>42875.208333333328</v>
      </c>
      <c r="O244">
        <v>1495256400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 s="7">
        <f t="shared" si="14"/>
        <v>43163.25</v>
      </c>
      <c r="M245">
        <v>1520143200</v>
      </c>
      <c r="N245" s="7">
        <f t="shared" si="15"/>
        <v>43166.25</v>
      </c>
      <c r="O245">
        <v>1520402400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 s="7">
        <f t="shared" si="14"/>
        <v>41834.208333333336</v>
      </c>
      <c r="M246">
        <v>1405314000</v>
      </c>
      <c r="N246" s="7">
        <f t="shared" si="15"/>
        <v>41886.208333333336</v>
      </c>
      <c r="O246">
        <v>1409806800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 s="7">
        <f t="shared" si="14"/>
        <v>41736.208333333336</v>
      </c>
      <c r="M247">
        <v>1396846800</v>
      </c>
      <c r="N247" s="7">
        <f t="shared" si="15"/>
        <v>41737.208333333336</v>
      </c>
      <c r="O247">
        <v>1396933200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 s="7">
        <f t="shared" si="14"/>
        <v>41491.208333333336</v>
      </c>
      <c r="M248">
        <v>1375678800</v>
      </c>
      <c r="N248" s="7">
        <f t="shared" si="15"/>
        <v>41495.208333333336</v>
      </c>
      <c r="O248">
        <v>1376024400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 s="7">
        <f t="shared" si="14"/>
        <v>42726.25</v>
      </c>
      <c r="M249">
        <v>1482386400</v>
      </c>
      <c r="N249" s="7">
        <f t="shared" si="15"/>
        <v>42741.25</v>
      </c>
      <c r="O249">
        <v>1483682400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 s="7">
        <f t="shared" si="14"/>
        <v>42004.25</v>
      </c>
      <c r="M250">
        <v>1420005600</v>
      </c>
      <c r="N250" s="7">
        <f t="shared" si="15"/>
        <v>42009.25</v>
      </c>
      <c r="O250">
        <v>1420437600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 s="7">
        <f t="shared" si="14"/>
        <v>42006.25</v>
      </c>
      <c r="M251">
        <v>1420178400</v>
      </c>
      <c r="N251" s="7">
        <f t="shared" si="15"/>
        <v>42013.25</v>
      </c>
      <c r="O251">
        <v>1420783200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3"/>
        <v>3</v>
      </c>
      <c r="J252" t="s">
        <v>21</v>
      </c>
      <c r="K252" t="s">
        <v>22</v>
      </c>
      <c r="L252" s="7">
        <f t="shared" si="14"/>
        <v>40203.25</v>
      </c>
      <c r="M252">
        <v>1264399200</v>
      </c>
      <c r="N252" s="7">
        <f t="shared" si="15"/>
        <v>40238.25</v>
      </c>
      <c r="O252">
        <v>1267423200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 s="7">
        <f t="shared" si="14"/>
        <v>41252.25</v>
      </c>
      <c r="M253">
        <v>1355032800</v>
      </c>
      <c r="N253" s="7">
        <f t="shared" si="15"/>
        <v>41254.25</v>
      </c>
      <c r="O253">
        <v>1355205600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 s="7">
        <f t="shared" si="14"/>
        <v>41572.208333333336</v>
      </c>
      <c r="M254">
        <v>1382677200</v>
      </c>
      <c r="N254" s="7">
        <f t="shared" si="15"/>
        <v>41577.208333333336</v>
      </c>
      <c r="O254">
        <v>1383109200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 s="7">
        <f t="shared" si="14"/>
        <v>40641.208333333336</v>
      </c>
      <c r="M255">
        <v>1302238800</v>
      </c>
      <c r="N255" s="7">
        <f t="shared" si="15"/>
        <v>40653.208333333336</v>
      </c>
      <c r="O255">
        <v>1303275600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 s="7">
        <f t="shared" si="14"/>
        <v>42787.25</v>
      </c>
      <c r="M256">
        <v>1487656800</v>
      </c>
      <c r="N256" s="7">
        <f t="shared" si="15"/>
        <v>42789.25</v>
      </c>
      <c r="O256">
        <v>1487829600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 s="7">
        <f t="shared" si="14"/>
        <v>40590.25</v>
      </c>
      <c r="M257">
        <v>1297836000</v>
      </c>
      <c r="N257" s="7">
        <f t="shared" si="15"/>
        <v>40595.25</v>
      </c>
      <c r="O257">
        <v>1298268000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 s="7">
        <f t="shared" si="14"/>
        <v>42393.25</v>
      </c>
      <c r="M258">
        <v>1453615200</v>
      </c>
      <c r="N258" s="7">
        <f t="shared" si="15"/>
        <v>42430.25</v>
      </c>
      <c r="O258">
        <v>1456812000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4">
        <f t="shared" ref="I259:I322" si="17">E259/H259</f>
        <v>90.456521739130437</v>
      </c>
      <c r="J259" t="s">
        <v>21</v>
      </c>
      <c r="K259" t="s">
        <v>22</v>
      </c>
      <c r="L259" s="7">
        <f t="shared" ref="L259:L322" si="18">(((M259/60)/60)/24)+DATE(1970,1,1)</f>
        <v>41338.25</v>
      </c>
      <c r="M259">
        <v>1362463200</v>
      </c>
      <c r="N259" s="7">
        <f t="shared" ref="N259:N322" si="19">(((O259/60)/60)/24)+DATE(1970,1,1)</f>
        <v>41352.208333333336</v>
      </c>
      <c r="O259">
        <v>1363669200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 s="7">
        <f t="shared" si="18"/>
        <v>42712.25</v>
      </c>
      <c r="M260">
        <v>1481176800</v>
      </c>
      <c r="N260" s="7">
        <f t="shared" si="19"/>
        <v>42732.25</v>
      </c>
      <c r="O260">
        <v>1482904800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 s="7">
        <f t="shared" si="18"/>
        <v>41251.25</v>
      </c>
      <c r="M261">
        <v>1354946400</v>
      </c>
      <c r="N261" s="7">
        <f t="shared" si="19"/>
        <v>41270.25</v>
      </c>
      <c r="O261">
        <v>1356588000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 s="7">
        <f t="shared" si="18"/>
        <v>41180.208333333336</v>
      </c>
      <c r="M262">
        <v>1348808400</v>
      </c>
      <c r="N262" s="7">
        <f t="shared" si="19"/>
        <v>41192.208333333336</v>
      </c>
      <c r="O262">
        <v>1349845200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 s="7">
        <f t="shared" si="18"/>
        <v>40415.208333333336</v>
      </c>
      <c r="M263">
        <v>1282712400</v>
      </c>
      <c r="N263" s="7">
        <f t="shared" si="19"/>
        <v>40419.208333333336</v>
      </c>
      <c r="O263">
        <v>1283058000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 s="7">
        <f t="shared" si="18"/>
        <v>40638.208333333336</v>
      </c>
      <c r="M264">
        <v>1301979600</v>
      </c>
      <c r="N264" s="7">
        <f t="shared" si="19"/>
        <v>40664.208333333336</v>
      </c>
      <c r="O264">
        <v>1304226000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 s="7">
        <f t="shared" si="18"/>
        <v>40187.25</v>
      </c>
      <c r="M265">
        <v>1263016800</v>
      </c>
      <c r="N265" s="7">
        <f t="shared" si="19"/>
        <v>40187.25</v>
      </c>
      <c r="O265">
        <v>1263016800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 s="7">
        <f t="shared" si="18"/>
        <v>41317.25</v>
      </c>
      <c r="M266">
        <v>1360648800</v>
      </c>
      <c r="N266" s="7">
        <f t="shared" si="19"/>
        <v>41333.25</v>
      </c>
      <c r="O266">
        <v>1362031200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 s="7">
        <f t="shared" si="18"/>
        <v>42372.25</v>
      </c>
      <c r="M267">
        <v>1451800800</v>
      </c>
      <c r="N267" s="7">
        <f t="shared" si="19"/>
        <v>42416.25</v>
      </c>
      <c r="O267">
        <v>1455602400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 s="7">
        <f t="shared" si="18"/>
        <v>41950.25</v>
      </c>
      <c r="M268">
        <v>1415340000</v>
      </c>
      <c r="N268" s="7">
        <f t="shared" si="19"/>
        <v>41983.25</v>
      </c>
      <c r="O268">
        <v>1418191200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 s="7">
        <f t="shared" si="18"/>
        <v>41206.208333333336</v>
      </c>
      <c r="M269">
        <v>1351054800</v>
      </c>
      <c r="N269" s="7">
        <f t="shared" si="19"/>
        <v>41222.25</v>
      </c>
      <c r="O269">
        <v>1352440800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 s="7">
        <f t="shared" si="18"/>
        <v>41186.208333333336</v>
      </c>
      <c r="M270">
        <v>1349326800</v>
      </c>
      <c r="N270" s="7">
        <f t="shared" si="19"/>
        <v>41232.25</v>
      </c>
      <c r="O270">
        <v>1353304800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 s="7">
        <f t="shared" si="18"/>
        <v>43496.25</v>
      </c>
      <c r="M271">
        <v>1548914400</v>
      </c>
      <c r="N271" s="7">
        <f t="shared" si="19"/>
        <v>43517.25</v>
      </c>
      <c r="O271">
        <v>1550728800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 s="7">
        <f t="shared" si="18"/>
        <v>40514.25</v>
      </c>
      <c r="M272">
        <v>1291269600</v>
      </c>
      <c r="N272" s="7">
        <f t="shared" si="19"/>
        <v>40516.25</v>
      </c>
      <c r="O272">
        <v>1291442400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 s="7">
        <f t="shared" si="18"/>
        <v>42345.25</v>
      </c>
      <c r="M273">
        <v>1449468000</v>
      </c>
      <c r="N273" s="7">
        <f t="shared" si="19"/>
        <v>42376.25</v>
      </c>
      <c r="O273">
        <v>1452146400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 s="7">
        <f t="shared" si="18"/>
        <v>43656.208333333328</v>
      </c>
      <c r="M274">
        <v>1562734800</v>
      </c>
      <c r="N274" s="7">
        <f t="shared" si="19"/>
        <v>43681.208333333328</v>
      </c>
      <c r="O274">
        <v>1564894800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 s="7">
        <f t="shared" si="18"/>
        <v>42995.208333333328</v>
      </c>
      <c r="M275">
        <v>1505624400</v>
      </c>
      <c r="N275" s="7">
        <f t="shared" si="19"/>
        <v>42998.208333333328</v>
      </c>
      <c r="O275">
        <v>1505883600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 s="7">
        <f t="shared" si="18"/>
        <v>43045.25</v>
      </c>
      <c r="M276">
        <v>1509948000</v>
      </c>
      <c r="N276" s="7">
        <f t="shared" si="19"/>
        <v>43050.25</v>
      </c>
      <c r="O276">
        <v>1510380000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 s="7">
        <f t="shared" si="18"/>
        <v>43561.208333333328</v>
      </c>
      <c r="M277">
        <v>1554526800</v>
      </c>
      <c r="N277" s="7">
        <f t="shared" si="19"/>
        <v>43569.208333333328</v>
      </c>
      <c r="O277">
        <v>1555218000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 s="7">
        <f t="shared" si="18"/>
        <v>41018.208333333336</v>
      </c>
      <c r="M278">
        <v>1334811600</v>
      </c>
      <c r="N278" s="7">
        <f t="shared" si="19"/>
        <v>41023.208333333336</v>
      </c>
      <c r="O278">
        <v>1335243600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 s="7">
        <f t="shared" si="18"/>
        <v>40378.208333333336</v>
      </c>
      <c r="M279">
        <v>1279515600</v>
      </c>
      <c r="N279" s="7">
        <f t="shared" si="19"/>
        <v>40380.208333333336</v>
      </c>
      <c r="O279">
        <v>1279688400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 s="7">
        <f t="shared" si="18"/>
        <v>41239.25</v>
      </c>
      <c r="M280">
        <v>1353909600</v>
      </c>
      <c r="N280" s="7">
        <f t="shared" si="19"/>
        <v>41264.25</v>
      </c>
      <c r="O280">
        <v>1356069600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 s="7">
        <f t="shared" si="18"/>
        <v>43346.208333333328</v>
      </c>
      <c r="M281">
        <v>1535950800</v>
      </c>
      <c r="N281" s="7">
        <f t="shared" si="19"/>
        <v>43349.208333333328</v>
      </c>
      <c r="O281">
        <v>1536210000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 s="7">
        <f t="shared" si="18"/>
        <v>43060.25</v>
      </c>
      <c r="M282">
        <v>1511244000</v>
      </c>
      <c r="N282" s="7">
        <f t="shared" si="19"/>
        <v>43066.25</v>
      </c>
      <c r="O282">
        <v>1511762400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 s="7">
        <f t="shared" si="18"/>
        <v>40979.25</v>
      </c>
      <c r="M283">
        <v>1331445600</v>
      </c>
      <c r="N283" s="7">
        <f t="shared" si="19"/>
        <v>41000.208333333336</v>
      </c>
      <c r="O283">
        <v>1333256400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 s="7">
        <f t="shared" si="18"/>
        <v>42701.25</v>
      </c>
      <c r="M284">
        <v>1480226400</v>
      </c>
      <c r="N284" s="7">
        <f t="shared" si="19"/>
        <v>42707.25</v>
      </c>
      <c r="O284">
        <v>1480744800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 s="7">
        <f t="shared" si="18"/>
        <v>42520.208333333328</v>
      </c>
      <c r="M285">
        <v>1464584400</v>
      </c>
      <c r="N285" s="7">
        <f t="shared" si="19"/>
        <v>42525.208333333328</v>
      </c>
      <c r="O285">
        <v>1465016400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 s="7">
        <f t="shared" si="18"/>
        <v>41030.208333333336</v>
      </c>
      <c r="M286">
        <v>1335848400</v>
      </c>
      <c r="N286" s="7">
        <f t="shared" si="19"/>
        <v>41035.208333333336</v>
      </c>
      <c r="O286">
        <v>1336280400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 s="7">
        <f t="shared" si="18"/>
        <v>42623.208333333328</v>
      </c>
      <c r="M287">
        <v>1473483600</v>
      </c>
      <c r="N287" s="7">
        <f t="shared" si="19"/>
        <v>42661.208333333328</v>
      </c>
      <c r="O287">
        <v>1476766800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 s="7">
        <f t="shared" si="18"/>
        <v>42697.25</v>
      </c>
      <c r="M288">
        <v>1479880800</v>
      </c>
      <c r="N288" s="7">
        <f t="shared" si="19"/>
        <v>42704.25</v>
      </c>
      <c r="O288">
        <v>1480485600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 s="7">
        <f t="shared" si="18"/>
        <v>42122.208333333328</v>
      </c>
      <c r="M289">
        <v>1430197200</v>
      </c>
      <c r="N289" s="7">
        <f t="shared" si="19"/>
        <v>42122.208333333328</v>
      </c>
      <c r="O289">
        <v>1430197200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 s="7">
        <f t="shared" si="18"/>
        <v>40982.208333333336</v>
      </c>
      <c r="M290">
        <v>1331701200</v>
      </c>
      <c r="N290" s="7">
        <f t="shared" si="19"/>
        <v>40983.208333333336</v>
      </c>
      <c r="O290">
        <v>1331787600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 s="7">
        <f t="shared" si="18"/>
        <v>42219.208333333328</v>
      </c>
      <c r="M291">
        <v>1438578000</v>
      </c>
      <c r="N291" s="7">
        <f t="shared" si="19"/>
        <v>42222.208333333328</v>
      </c>
      <c r="O291">
        <v>1438837200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 s="7">
        <f t="shared" si="18"/>
        <v>41404.208333333336</v>
      </c>
      <c r="M292">
        <v>1368162000</v>
      </c>
      <c r="N292" s="7">
        <f t="shared" si="19"/>
        <v>41436.208333333336</v>
      </c>
      <c r="O292">
        <v>1370926800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 s="7">
        <f t="shared" si="18"/>
        <v>40831.208333333336</v>
      </c>
      <c r="M293">
        <v>1318654800</v>
      </c>
      <c r="N293" s="7">
        <f t="shared" si="19"/>
        <v>40835.208333333336</v>
      </c>
      <c r="O293">
        <v>1319000400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7"/>
        <v>71.7</v>
      </c>
      <c r="J294" t="s">
        <v>21</v>
      </c>
      <c r="K294" t="s">
        <v>22</v>
      </c>
      <c r="L294" s="7">
        <f t="shared" si="18"/>
        <v>40984.208333333336</v>
      </c>
      <c r="M294">
        <v>1331874000</v>
      </c>
      <c r="N294" s="7">
        <f t="shared" si="19"/>
        <v>41002.208333333336</v>
      </c>
      <c r="O294">
        <v>1333429200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 s="7">
        <f t="shared" si="18"/>
        <v>40456.208333333336</v>
      </c>
      <c r="M295">
        <v>1286254800</v>
      </c>
      <c r="N295" s="7">
        <f t="shared" si="19"/>
        <v>40465.208333333336</v>
      </c>
      <c r="O295">
        <v>1287032400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 s="7">
        <f t="shared" si="18"/>
        <v>43399.208333333328</v>
      </c>
      <c r="M296">
        <v>1540530000</v>
      </c>
      <c r="N296" s="7">
        <f t="shared" si="19"/>
        <v>43411.25</v>
      </c>
      <c r="O296">
        <v>1541570400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 s="7">
        <f t="shared" si="18"/>
        <v>41562.208333333336</v>
      </c>
      <c r="M297">
        <v>1381813200</v>
      </c>
      <c r="N297" s="7">
        <f t="shared" si="19"/>
        <v>41587.25</v>
      </c>
      <c r="O297">
        <v>1383976800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 s="7">
        <f t="shared" si="18"/>
        <v>43493.25</v>
      </c>
      <c r="M298">
        <v>1548655200</v>
      </c>
      <c r="N298" s="7">
        <f t="shared" si="19"/>
        <v>43515.25</v>
      </c>
      <c r="O298">
        <v>1550556000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 s="7">
        <f t="shared" si="18"/>
        <v>41653.25</v>
      </c>
      <c r="M299">
        <v>1389679200</v>
      </c>
      <c r="N299" s="7">
        <f t="shared" si="19"/>
        <v>41662.25</v>
      </c>
      <c r="O299">
        <v>1390456800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 s="7">
        <f t="shared" si="18"/>
        <v>42426.25</v>
      </c>
      <c r="M300">
        <v>1456466400</v>
      </c>
      <c r="N300" s="7">
        <f t="shared" si="19"/>
        <v>42444.208333333328</v>
      </c>
      <c r="O300">
        <v>1458018000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 s="7">
        <f t="shared" si="18"/>
        <v>42432.25</v>
      </c>
      <c r="M301">
        <v>1456984800</v>
      </c>
      <c r="N301" s="7">
        <f t="shared" si="19"/>
        <v>42488.208333333328</v>
      </c>
      <c r="O301">
        <v>1461819600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7"/>
        <v>5</v>
      </c>
      <c r="J302" t="s">
        <v>36</v>
      </c>
      <c r="K302" t="s">
        <v>37</v>
      </c>
      <c r="L302" s="7">
        <f t="shared" si="18"/>
        <v>42977.208333333328</v>
      </c>
      <c r="M302">
        <v>1504069200</v>
      </c>
      <c r="N302" s="7">
        <f t="shared" si="19"/>
        <v>42978.208333333328</v>
      </c>
      <c r="O302">
        <v>1504155600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 s="7">
        <f t="shared" si="18"/>
        <v>42061.25</v>
      </c>
      <c r="M303">
        <v>1424930400</v>
      </c>
      <c r="N303" s="7">
        <f t="shared" si="19"/>
        <v>42078.208333333328</v>
      </c>
      <c r="O303">
        <v>1426395600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 s="7">
        <f t="shared" si="18"/>
        <v>43345.208333333328</v>
      </c>
      <c r="M304">
        <v>1535864400</v>
      </c>
      <c r="N304" s="7">
        <f t="shared" si="19"/>
        <v>43359.208333333328</v>
      </c>
      <c r="O304">
        <v>1537074000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 s="7">
        <f t="shared" si="18"/>
        <v>42376.25</v>
      </c>
      <c r="M305">
        <v>1452146400</v>
      </c>
      <c r="N305" s="7">
        <f t="shared" si="19"/>
        <v>42381.25</v>
      </c>
      <c r="O305">
        <v>1452578400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 s="7">
        <f t="shared" si="18"/>
        <v>42589.208333333328</v>
      </c>
      <c r="M306">
        <v>1470546000</v>
      </c>
      <c r="N306" s="7">
        <f t="shared" si="19"/>
        <v>42630.208333333328</v>
      </c>
      <c r="O306">
        <v>1474088400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 s="7">
        <f t="shared" si="18"/>
        <v>42448.208333333328</v>
      </c>
      <c r="M307">
        <v>1458363600</v>
      </c>
      <c r="N307" s="7">
        <f t="shared" si="19"/>
        <v>42489.208333333328</v>
      </c>
      <c r="O307">
        <v>1461906000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 s="7">
        <f t="shared" si="18"/>
        <v>42930.208333333328</v>
      </c>
      <c r="M308">
        <v>1500008400</v>
      </c>
      <c r="N308" s="7">
        <f t="shared" si="19"/>
        <v>42933.208333333328</v>
      </c>
      <c r="O308">
        <v>1500267600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 s="7">
        <f t="shared" si="18"/>
        <v>41066.208333333336</v>
      </c>
      <c r="M309">
        <v>1338958800</v>
      </c>
      <c r="N309" s="7">
        <f t="shared" si="19"/>
        <v>41086.208333333336</v>
      </c>
      <c r="O309">
        <v>1340686800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 s="7">
        <f t="shared" si="18"/>
        <v>40651.208333333336</v>
      </c>
      <c r="M310">
        <v>1303102800</v>
      </c>
      <c r="N310" s="7">
        <f t="shared" si="19"/>
        <v>40652.208333333336</v>
      </c>
      <c r="O310">
        <v>1303189200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7"/>
        <v>41.16</v>
      </c>
      <c r="J311" t="s">
        <v>21</v>
      </c>
      <c r="K311" t="s">
        <v>22</v>
      </c>
      <c r="L311" s="7">
        <f t="shared" si="18"/>
        <v>40807.208333333336</v>
      </c>
      <c r="M311">
        <v>1316581200</v>
      </c>
      <c r="N311" s="7">
        <f t="shared" si="19"/>
        <v>40827.208333333336</v>
      </c>
      <c r="O311">
        <v>1318309200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7"/>
        <v>99.125</v>
      </c>
      <c r="J312" t="s">
        <v>21</v>
      </c>
      <c r="K312" t="s">
        <v>22</v>
      </c>
      <c r="L312" s="7">
        <f t="shared" si="18"/>
        <v>40277.208333333336</v>
      </c>
      <c r="M312">
        <v>1270789200</v>
      </c>
      <c r="N312" s="7">
        <f t="shared" si="19"/>
        <v>40293.208333333336</v>
      </c>
      <c r="O312">
        <v>1272171600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 s="7">
        <f t="shared" si="18"/>
        <v>40590.25</v>
      </c>
      <c r="M313">
        <v>1297836000</v>
      </c>
      <c r="N313" s="7">
        <f t="shared" si="19"/>
        <v>40602.25</v>
      </c>
      <c r="O313">
        <v>1298872800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 s="7">
        <f t="shared" si="18"/>
        <v>41572.208333333336</v>
      </c>
      <c r="M314">
        <v>1382677200</v>
      </c>
      <c r="N314" s="7">
        <f t="shared" si="19"/>
        <v>41579.208333333336</v>
      </c>
      <c r="O314">
        <v>1383282000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7"/>
        <v>39</v>
      </c>
      <c r="J315" t="s">
        <v>21</v>
      </c>
      <c r="K315" t="s">
        <v>22</v>
      </c>
      <c r="L315" s="7">
        <f t="shared" si="18"/>
        <v>40966.25</v>
      </c>
      <c r="M315">
        <v>1330322400</v>
      </c>
      <c r="N315" s="7">
        <f t="shared" si="19"/>
        <v>40968.25</v>
      </c>
      <c r="O315">
        <v>1330495200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 s="7">
        <f t="shared" si="18"/>
        <v>43536.208333333328</v>
      </c>
      <c r="M316">
        <v>1552366800</v>
      </c>
      <c r="N316" s="7">
        <f t="shared" si="19"/>
        <v>43541.208333333328</v>
      </c>
      <c r="O316">
        <v>1552798800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 s="7">
        <f t="shared" si="18"/>
        <v>41783.208333333336</v>
      </c>
      <c r="M317">
        <v>1400907600</v>
      </c>
      <c r="N317" s="7">
        <f t="shared" si="19"/>
        <v>41812.208333333336</v>
      </c>
      <c r="O317">
        <v>1403413200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 s="7">
        <f t="shared" si="18"/>
        <v>43788.25</v>
      </c>
      <c r="M318">
        <v>1574143200</v>
      </c>
      <c r="N318" s="7">
        <f t="shared" si="19"/>
        <v>43789.25</v>
      </c>
      <c r="O318">
        <v>1574229600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7"/>
        <v>42.3</v>
      </c>
      <c r="J319" t="s">
        <v>21</v>
      </c>
      <c r="K319" t="s">
        <v>22</v>
      </c>
      <c r="L319" s="7">
        <f t="shared" si="18"/>
        <v>42869.208333333328</v>
      </c>
      <c r="M319">
        <v>1494738000</v>
      </c>
      <c r="N319" s="7">
        <f t="shared" si="19"/>
        <v>42882.208333333328</v>
      </c>
      <c r="O319">
        <v>1495861200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 s="7">
        <f t="shared" si="18"/>
        <v>41684.25</v>
      </c>
      <c r="M320">
        <v>1392357600</v>
      </c>
      <c r="N320" s="7">
        <f t="shared" si="19"/>
        <v>41686.25</v>
      </c>
      <c r="O320">
        <v>1392530400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 s="7">
        <f t="shared" si="18"/>
        <v>40402.208333333336</v>
      </c>
      <c r="M321">
        <v>1281589200</v>
      </c>
      <c r="N321" s="7">
        <f t="shared" si="19"/>
        <v>40426.208333333336</v>
      </c>
      <c r="O321">
        <v>1283662800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7"/>
        <v>101.15</v>
      </c>
      <c r="J322" t="s">
        <v>21</v>
      </c>
      <c r="K322" t="s">
        <v>22</v>
      </c>
      <c r="L322" s="7">
        <f t="shared" si="18"/>
        <v>40673.208333333336</v>
      </c>
      <c r="M322">
        <v>1305003600</v>
      </c>
      <c r="N322" s="7">
        <f t="shared" si="19"/>
        <v>40682.208333333336</v>
      </c>
      <c r="O322">
        <v>1305781200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4">
        <f t="shared" ref="I323:I386" si="21">E323/H323</f>
        <v>65.000810372771468</v>
      </c>
      <c r="J323" t="s">
        <v>21</v>
      </c>
      <c r="K323" t="s">
        <v>22</v>
      </c>
      <c r="L323" s="7">
        <f t="shared" ref="L323:L386" si="22">(((M323/60)/60)/24)+DATE(1970,1,1)</f>
        <v>40634.208333333336</v>
      </c>
      <c r="M323">
        <v>1301634000</v>
      </c>
      <c r="N323" s="7">
        <f t="shared" ref="N323:N386" si="23">(((O323/60)/60)/24)+DATE(1970,1,1)</f>
        <v>40642.208333333336</v>
      </c>
      <c r="O323">
        <v>1302325200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 s="7">
        <f t="shared" si="22"/>
        <v>40507.25</v>
      </c>
      <c r="M324">
        <v>1290664800</v>
      </c>
      <c r="N324" s="7">
        <f t="shared" si="23"/>
        <v>40520.25</v>
      </c>
      <c r="O324">
        <v>1291788000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 s="7">
        <f t="shared" si="22"/>
        <v>41725.208333333336</v>
      </c>
      <c r="M325">
        <v>1395896400</v>
      </c>
      <c r="N325" s="7">
        <f t="shared" si="23"/>
        <v>41727.208333333336</v>
      </c>
      <c r="O325">
        <v>1396069200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 s="7">
        <f t="shared" si="22"/>
        <v>42176.208333333328</v>
      </c>
      <c r="M326">
        <v>1434862800</v>
      </c>
      <c r="N326" s="7">
        <f t="shared" si="23"/>
        <v>42188.208333333328</v>
      </c>
      <c r="O326">
        <v>1435899600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 s="7">
        <f t="shared" si="22"/>
        <v>43267.208333333328</v>
      </c>
      <c r="M327">
        <v>1529125200</v>
      </c>
      <c r="N327" s="7">
        <f t="shared" si="23"/>
        <v>43290.208333333328</v>
      </c>
      <c r="O327">
        <v>1531112400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 s="7">
        <f t="shared" si="22"/>
        <v>42364.25</v>
      </c>
      <c r="M328">
        <v>1451109600</v>
      </c>
      <c r="N328" s="7">
        <f t="shared" si="23"/>
        <v>42370.25</v>
      </c>
      <c r="O328">
        <v>1451628000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 s="7">
        <f t="shared" si="22"/>
        <v>43705.208333333328</v>
      </c>
      <c r="M329">
        <v>1566968400</v>
      </c>
      <c r="N329" s="7">
        <f t="shared" si="23"/>
        <v>43709.208333333328</v>
      </c>
      <c r="O329">
        <v>1567314000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 s="7">
        <f t="shared" si="22"/>
        <v>43434.25</v>
      </c>
      <c r="M330">
        <v>1543557600</v>
      </c>
      <c r="N330" s="7">
        <f t="shared" si="23"/>
        <v>43445.25</v>
      </c>
      <c r="O330">
        <v>1544508000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 s="7">
        <f t="shared" si="22"/>
        <v>42716.25</v>
      </c>
      <c r="M331">
        <v>1481522400</v>
      </c>
      <c r="N331" s="7">
        <f t="shared" si="23"/>
        <v>42727.25</v>
      </c>
      <c r="O331">
        <v>1482472800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 s="7">
        <f t="shared" si="22"/>
        <v>43077.25</v>
      </c>
      <c r="M332">
        <v>1512712800</v>
      </c>
      <c r="N332" s="7">
        <f t="shared" si="23"/>
        <v>43078.25</v>
      </c>
      <c r="O332">
        <v>1512799200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 s="7">
        <f t="shared" si="22"/>
        <v>40896.25</v>
      </c>
      <c r="M333">
        <v>1324274400</v>
      </c>
      <c r="N333" s="7">
        <f t="shared" si="23"/>
        <v>40897.25</v>
      </c>
      <c r="O333">
        <v>1324360800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 s="7">
        <f t="shared" si="22"/>
        <v>41361.208333333336</v>
      </c>
      <c r="M334">
        <v>1364446800</v>
      </c>
      <c r="N334" s="7">
        <f t="shared" si="23"/>
        <v>41362.208333333336</v>
      </c>
      <c r="O334">
        <v>1364533200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 s="7">
        <f t="shared" si="22"/>
        <v>43424.25</v>
      </c>
      <c r="M335">
        <v>1542693600</v>
      </c>
      <c r="N335" s="7">
        <f t="shared" si="23"/>
        <v>43452.25</v>
      </c>
      <c r="O335">
        <v>1545112800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 s="7">
        <f t="shared" si="22"/>
        <v>43110.25</v>
      </c>
      <c r="M336">
        <v>1515564000</v>
      </c>
      <c r="N336" s="7">
        <f t="shared" si="23"/>
        <v>43117.25</v>
      </c>
      <c r="O336">
        <v>1516168800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 s="7">
        <f t="shared" si="22"/>
        <v>43784.25</v>
      </c>
      <c r="M337">
        <v>1573797600</v>
      </c>
      <c r="N337" s="7">
        <f t="shared" si="23"/>
        <v>43797.25</v>
      </c>
      <c r="O337">
        <v>1574920800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 s="7">
        <f t="shared" si="22"/>
        <v>40527.25</v>
      </c>
      <c r="M338">
        <v>1292392800</v>
      </c>
      <c r="N338" s="7">
        <f t="shared" si="23"/>
        <v>40528.25</v>
      </c>
      <c r="O338">
        <v>1292479200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 s="7">
        <f t="shared" si="22"/>
        <v>43780.25</v>
      </c>
      <c r="M339">
        <v>1573452000</v>
      </c>
      <c r="N339" s="7">
        <f t="shared" si="23"/>
        <v>43781.25</v>
      </c>
      <c r="O339">
        <v>1573538400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 s="7">
        <f t="shared" si="22"/>
        <v>40821.208333333336</v>
      </c>
      <c r="M340">
        <v>1317790800</v>
      </c>
      <c r="N340" s="7">
        <f t="shared" si="23"/>
        <v>40851.208333333336</v>
      </c>
      <c r="O340">
        <v>1320382800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 s="7">
        <f t="shared" si="22"/>
        <v>42949.208333333328</v>
      </c>
      <c r="M341">
        <v>1501650000</v>
      </c>
      <c r="N341" s="7">
        <f t="shared" si="23"/>
        <v>42963.208333333328</v>
      </c>
      <c r="O341">
        <v>1502859600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 s="7">
        <f t="shared" si="22"/>
        <v>40889.25</v>
      </c>
      <c r="M342">
        <v>1323669600</v>
      </c>
      <c r="N342" s="7">
        <f t="shared" si="23"/>
        <v>40890.25</v>
      </c>
      <c r="O342">
        <v>1323756000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 s="7">
        <f t="shared" si="22"/>
        <v>42244.208333333328</v>
      </c>
      <c r="M343">
        <v>1440738000</v>
      </c>
      <c r="N343" s="7">
        <f t="shared" si="23"/>
        <v>42251.208333333328</v>
      </c>
      <c r="O343">
        <v>1441342800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 s="7">
        <f t="shared" si="22"/>
        <v>41475.208333333336</v>
      </c>
      <c r="M344">
        <v>1374296400</v>
      </c>
      <c r="N344" s="7">
        <f t="shared" si="23"/>
        <v>41487.208333333336</v>
      </c>
      <c r="O344">
        <v>1375333200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 s="7">
        <f t="shared" si="22"/>
        <v>41597.25</v>
      </c>
      <c r="M345">
        <v>1384840800</v>
      </c>
      <c r="N345" s="7">
        <f t="shared" si="23"/>
        <v>41650.25</v>
      </c>
      <c r="O345">
        <v>1389420000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 s="7">
        <f t="shared" si="22"/>
        <v>43122.25</v>
      </c>
      <c r="M346">
        <v>1516600800</v>
      </c>
      <c r="N346" s="7">
        <f t="shared" si="23"/>
        <v>43162.25</v>
      </c>
      <c r="O346">
        <v>1520056800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 s="7">
        <f t="shared" si="22"/>
        <v>42194.208333333328</v>
      </c>
      <c r="M347">
        <v>1436418000</v>
      </c>
      <c r="N347" s="7">
        <f t="shared" si="23"/>
        <v>42195.208333333328</v>
      </c>
      <c r="O347">
        <v>1436504400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1"/>
        <v>110.32</v>
      </c>
      <c r="J348" t="s">
        <v>21</v>
      </c>
      <c r="K348" t="s">
        <v>22</v>
      </c>
      <c r="L348" s="7">
        <f t="shared" si="22"/>
        <v>42971.208333333328</v>
      </c>
      <c r="M348">
        <v>1503550800</v>
      </c>
      <c r="N348" s="7">
        <f t="shared" si="23"/>
        <v>43026.208333333328</v>
      </c>
      <c r="O348">
        <v>1508302800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 s="7">
        <f t="shared" si="22"/>
        <v>42046.25</v>
      </c>
      <c r="M349">
        <v>1423634400</v>
      </c>
      <c r="N349" s="7">
        <f t="shared" si="23"/>
        <v>42070.25</v>
      </c>
      <c r="O349">
        <v>1425708000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 s="7">
        <f t="shared" si="22"/>
        <v>42782.25</v>
      </c>
      <c r="M350">
        <v>1487224800</v>
      </c>
      <c r="N350" s="7">
        <f t="shared" si="23"/>
        <v>42795.25</v>
      </c>
      <c r="O350">
        <v>1488348000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 s="7">
        <f t="shared" si="22"/>
        <v>42930.208333333328</v>
      </c>
      <c r="M351">
        <v>1500008400</v>
      </c>
      <c r="N351" s="7">
        <f t="shared" si="23"/>
        <v>42960.208333333328</v>
      </c>
      <c r="O351">
        <v>1502600400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1"/>
        <v>5</v>
      </c>
      <c r="J352" t="s">
        <v>21</v>
      </c>
      <c r="K352" t="s">
        <v>22</v>
      </c>
      <c r="L352" s="7">
        <f t="shared" si="22"/>
        <v>42144.208333333328</v>
      </c>
      <c r="M352">
        <v>1432098000</v>
      </c>
      <c r="N352" s="7">
        <f t="shared" si="23"/>
        <v>42162.208333333328</v>
      </c>
      <c r="O352">
        <v>1433653200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 s="7">
        <f t="shared" si="22"/>
        <v>42240.208333333328</v>
      </c>
      <c r="M353">
        <v>1440392400</v>
      </c>
      <c r="N353" s="7">
        <f t="shared" si="23"/>
        <v>42254.208333333328</v>
      </c>
      <c r="O353">
        <v>1441602000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 s="7">
        <f t="shared" si="22"/>
        <v>42315.25</v>
      </c>
      <c r="M354">
        <v>1446876000</v>
      </c>
      <c r="N354" s="7">
        <f t="shared" si="23"/>
        <v>42323.25</v>
      </c>
      <c r="O354">
        <v>1447567200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 s="7">
        <f t="shared" si="22"/>
        <v>43651.208333333328</v>
      </c>
      <c r="M355">
        <v>1562302800</v>
      </c>
      <c r="N355" s="7">
        <f t="shared" si="23"/>
        <v>43652.208333333328</v>
      </c>
      <c r="O355">
        <v>1562389200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1"/>
        <v>94.35</v>
      </c>
      <c r="J356" t="s">
        <v>36</v>
      </c>
      <c r="K356" t="s">
        <v>37</v>
      </c>
      <c r="L356" s="7">
        <f t="shared" si="22"/>
        <v>41520.208333333336</v>
      </c>
      <c r="M356">
        <v>1378184400</v>
      </c>
      <c r="N356" s="7">
        <f t="shared" si="23"/>
        <v>41527.208333333336</v>
      </c>
      <c r="O356">
        <v>1378789200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 s="7">
        <f t="shared" si="22"/>
        <v>42757.25</v>
      </c>
      <c r="M357">
        <v>1485064800</v>
      </c>
      <c r="N357" s="7">
        <f t="shared" si="23"/>
        <v>42797.25</v>
      </c>
      <c r="O357">
        <v>1488520800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 s="7">
        <f t="shared" si="22"/>
        <v>40922.25</v>
      </c>
      <c r="M358">
        <v>1326520800</v>
      </c>
      <c r="N358" s="7">
        <f t="shared" si="23"/>
        <v>40931.25</v>
      </c>
      <c r="O358">
        <v>1327298400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 s="7">
        <f t="shared" si="22"/>
        <v>42250.208333333328</v>
      </c>
      <c r="M359">
        <v>1441256400</v>
      </c>
      <c r="N359" s="7">
        <f t="shared" si="23"/>
        <v>42275.208333333328</v>
      </c>
      <c r="O359">
        <v>1443416400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 s="7">
        <f t="shared" si="22"/>
        <v>43322.208333333328</v>
      </c>
      <c r="M360">
        <v>1533877200</v>
      </c>
      <c r="N360" s="7">
        <f t="shared" si="23"/>
        <v>43325.208333333328</v>
      </c>
      <c r="O360">
        <v>1534136400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 s="7">
        <f t="shared" si="22"/>
        <v>40782.208333333336</v>
      </c>
      <c r="M361">
        <v>1314421200</v>
      </c>
      <c r="N361" s="7">
        <f t="shared" si="23"/>
        <v>40789.208333333336</v>
      </c>
      <c r="O361">
        <v>1315026000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 s="7">
        <f t="shared" si="22"/>
        <v>40544.25</v>
      </c>
      <c r="M362">
        <v>1293861600</v>
      </c>
      <c r="N362" s="7">
        <f t="shared" si="23"/>
        <v>40558.25</v>
      </c>
      <c r="O362">
        <v>1295071200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 s="7">
        <f t="shared" si="22"/>
        <v>43015.208333333328</v>
      </c>
      <c r="M363">
        <v>1507352400</v>
      </c>
      <c r="N363" s="7">
        <f t="shared" si="23"/>
        <v>43039.208333333328</v>
      </c>
      <c r="O363">
        <v>1509426000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 s="7">
        <f t="shared" si="22"/>
        <v>40570.25</v>
      </c>
      <c r="M364">
        <v>1296108000</v>
      </c>
      <c r="N364" s="7">
        <f t="shared" si="23"/>
        <v>40608.25</v>
      </c>
      <c r="O364">
        <v>1299391200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 s="7">
        <f t="shared" si="22"/>
        <v>40904.25</v>
      </c>
      <c r="M365">
        <v>1324965600</v>
      </c>
      <c r="N365" s="7">
        <f t="shared" si="23"/>
        <v>40905.25</v>
      </c>
      <c r="O365">
        <v>1325052000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 s="7">
        <f t="shared" si="22"/>
        <v>43164.25</v>
      </c>
      <c r="M366">
        <v>1520229600</v>
      </c>
      <c r="N366" s="7">
        <f t="shared" si="23"/>
        <v>43194.208333333328</v>
      </c>
      <c r="O366">
        <v>1522818000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 s="7">
        <f t="shared" si="22"/>
        <v>42733.25</v>
      </c>
      <c r="M367">
        <v>1482991200</v>
      </c>
      <c r="N367" s="7">
        <f t="shared" si="23"/>
        <v>42760.25</v>
      </c>
      <c r="O367">
        <v>1485324000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 s="7">
        <f t="shared" si="22"/>
        <v>40546.25</v>
      </c>
      <c r="M368">
        <v>1294034400</v>
      </c>
      <c r="N368" s="7">
        <f t="shared" si="23"/>
        <v>40547.25</v>
      </c>
      <c r="O368">
        <v>1294120800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 s="7">
        <f t="shared" si="22"/>
        <v>41930.208333333336</v>
      </c>
      <c r="M369">
        <v>1413608400</v>
      </c>
      <c r="N369" s="7">
        <f t="shared" si="23"/>
        <v>41954.25</v>
      </c>
      <c r="O369">
        <v>1415685600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 s="7">
        <f t="shared" si="22"/>
        <v>40464.208333333336</v>
      </c>
      <c r="M370">
        <v>1286946000</v>
      </c>
      <c r="N370" s="7">
        <f t="shared" si="23"/>
        <v>40487.208333333336</v>
      </c>
      <c r="O370">
        <v>1288933200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 s="7">
        <f t="shared" si="22"/>
        <v>41308.25</v>
      </c>
      <c r="M371">
        <v>1359871200</v>
      </c>
      <c r="N371" s="7">
        <f t="shared" si="23"/>
        <v>41347.208333333336</v>
      </c>
      <c r="O371">
        <v>1363237200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 s="7">
        <f t="shared" si="22"/>
        <v>43570.208333333328</v>
      </c>
      <c r="M372">
        <v>1555304400</v>
      </c>
      <c r="N372" s="7">
        <f t="shared" si="23"/>
        <v>43576.208333333328</v>
      </c>
      <c r="O372">
        <v>1555822800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 s="7">
        <f t="shared" si="22"/>
        <v>42043.25</v>
      </c>
      <c r="M373">
        <v>1423375200</v>
      </c>
      <c r="N373" s="7">
        <f t="shared" si="23"/>
        <v>42094.208333333328</v>
      </c>
      <c r="O373">
        <v>1427778000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 s="7">
        <f t="shared" si="22"/>
        <v>42012.25</v>
      </c>
      <c r="M374">
        <v>1420696800</v>
      </c>
      <c r="N374" s="7">
        <f t="shared" si="23"/>
        <v>42032.25</v>
      </c>
      <c r="O374">
        <v>1422424800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 s="7">
        <f t="shared" si="22"/>
        <v>42964.208333333328</v>
      </c>
      <c r="M375">
        <v>1502946000</v>
      </c>
      <c r="N375" s="7">
        <f t="shared" si="23"/>
        <v>42972.208333333328</v>
      </c>
      <c r="O375">
        <v>1503637200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 s="7">
        <f t="shared" si="22"/>
        <v>43476.25</v>
      </c>
      <c r="M376">
        <v>1547186400</v>
      </c>
      <c r="N376" s="7">
        <f t="shared" si="23"/>
        <v>43481.25</v>
      </c>
      <c r="O376">
        <v>1547618400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1"/>
        <v>59.16</v>
      </c>
      <c r="J377" t="s">
        <v>21</v>
      </c>
      <c r="K377" t="s">
        <v>22</v>
      </c>
      <c r="L377" s="7">
        <f t="shared" si="22"/>
        <v>42293.208333333328</v>
      </c>
      <c r="M377">
        <v>1444971600</v>
      </c>
      <c r="N377" s="7">
        <f t="shared" si="23"/>
        <v>42350.25</v>
      </c>
      <c r="O377">
        <v>1449900000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 s="7">
        <f t="shared" si="22"/>
        <v>41826.208333333336</v>
      </c>
      <c r="M378">
        <v>1404622800</v>
      </c>
      <c r="N378" s="7">
        <f t="shared" si="23"/>
        <v>41832.208333333336</v>
      </c>
      <c r="O378">
        <v>1405141200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 s="7">
        <f t="shared" si="22"/>
        <v>43760.208333333328</v>
      </c>
      <c r="M379">
        <v>1571720400</v>
      </c>
      <c r="N379" s="7">
        <f t="shared" si="23"/>
        <v>43774.25</v>
      </c>
      <c r="O379">
        <v>1572933600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 s="7">
        <f t="shared" si="22"/>
        <v>43241.208333333328</v>
      </c>
      <c r="M380">
        <v>1526878800</v>
      </c>
      <c r="N380" s="7">
        <f t="shared" si="23"/>
        <v>43279.208333333328</v>
      </c>
      <c r="O380">
        <v>1530162000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 s="7">
        <f t="shared" si="22"/>
        <v>40843.208333333336</v>
      </c>
      <c r="M381">
        <v>1319691600</v>
      </c>
      <c r="N381" s="7">
        <f t="shared" si="23"/>
        <v>40857.25</v>
      </c>
      <c r="O381">
        <v>1320904800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 s="7">
        <f t="shared" si="22"/>
        <v>41448.208333333336</v>
      </c>
      <c r="M382">
        <v>1371963600</v>
      </c>
      <c r="N382" s="7">
        <f t="shared" si="23"/>
        <v>41453.208333333336</v>
      </c>
      <c r="O382">
        <v>1372395600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 s="7">
        <f t="shared" si="22"/>
        <v>42163.208333333328</v>
      </c>
      <c r="M383">
        <v>1433739600</v>
      </c>
      <c r="N383" s="7">
        <f t="shared" si="23"/>
        <v>42209.208333333328</v>
      </c>
      <c r="O383">
        <v>1437714000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 s="7">
        <f t="shared" si="22"/>
        <v>43024.208333333328</v>
      </c>
      <c r="M384">
        <v>1508130000</v>
      </c>
      <c r="N384" s="7">
        <f t="shared" si="23"/>
        <v>43043.208333333328</v>
      </c>
      <c r="O384">
        <v>1509771600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 s="7">
        <f t="shared" si="22"/>
        <v>43509.25</v>
      </c>
      <c r="M385">
        <v>1550037600</v>
      </c>
      <c r="N385" s="7">
        <f t="shared" si="23"/>
        <v>43515.25</v>
      </c>
      <c r="O385">
        <v>1550556000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 s="7">
        <f t="shared" si="22"/>
        <v>42776.25</v>
      </c>
      <c r="M386">
        <v>1486706400</v>
      </c>
      <c r="N386" s="7">
        <f t="shared" si="23"/>
        <v>42803.25</v>
      </c>
      <c r="O386">
        <v>1489039200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4">
        <f t="shared" ref="I387:I450" si="25">E387/H387</f>
        <v>50.007915567282325</v>
      </c>
      <c r="J387" t="s">
        <v>21</v>
      </c>
      <c r="K387" t="s">
        <v>22</v>
      </c>
      <c r="L387" s="7">
        <f t="shared" ref="L387:L450" si="26">(((M387/60)/60)/24)+DATE(1970,1,1)</f>
        <v>43553.208333333328</v>
      </c>
      <c r="M387">
        <v>1553835600</v>
      </c>
      <c r="N387" s="7">
        <f t="shared" ref="N387:N450" si="27">(((O387/60)/60)/24)+DATE(1970,1,1)</f>
        <v>43585.208333333328</v>
      </c>
      <c r="O387">
        <v>1556600400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 s="7">
        <f t="shared" si="26"/>
        <v>40355.208333333336</v>
      </c>
      <c r="M388">
        <v>1277528400</v>
      </c>
      <c r="N388" s="7">
        <f t="shared" si="27"/>
        <v>40367.208333333336</v>
      </c>
      <c r="O388">
        <v>1278565200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 s="7">
        <f t="shared" si="26"/>
        <v>41072.208333333336</v>
      </c>
      <c r="M389">
        <v>1339477200</v>
      </c>
      <c r="N389" s="7">
        <f t="shared" si="27"/>
        <v>41077.208333333336</v>
      </c>
      <c r="O389">
        <v>1339909200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 s="7">
        <f t="shared" si="26"/>
        <v>40912.25</v>
      </c>
      <c r="M390">
        <v>1325656800</v>
      </c>
      <c r="N390" s="7">
        <f t="shared" si="27"/>
        <v>40914.25</v>
      </c>
      <c r="O390">
        <v>1325829600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 s="7">
        <f t="shared" si="26"/>
        <v>40479.208333333336</v>
      </c>
      <c r="M391">
        <v>1288242000</v>
      </c>
      <c r="N391" s="7">
        <f t="shared" si="27"/>
        <v>40506.25</v>
      </c>
      <c r="O391">
        <v>1290578400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5"/>
        <v>89.54</v>
      </c>
      <c r="J392" t="s">
        <v>21</v>
      </c>
      <c r="K392" t="s">
        <v>22</v>
      </c>
      <c r="L392" s="7">
        <f t="shared" si="26"/>
        <v>41530.208333333336</v>
      </c>
      <c r="M392">
        <v>1379048400</v>
      </c>
      <c r="N392" s="7">
        <f t="shared" si="27"/>
        <v>41545.208333333336</v>
      </c>
      <c r="O392">
        <v>1380344400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 s="7">
        <f t="shared" si="26"/>
        <v>41653.25</v>
      </c>
      <c r="M393">
        <v>1389679200</v>
      </c>
      <c r="N393" s="7">
        <f t="shared" si="27"/>
        <v>41655.25</v>
      </c>
      <c r="O393">
        <v>1389852000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 s="7">
        <f t="shared" si="26"/>
        <v>40549.25</v>
      </c>
      <c r="M394">
        <v>1294293600</v>
      </c>
      <c r="N394" s="7">
        <f t="shared" si="27"/>
        <v>40551.25</v>
      </c>
      <c r="O394">
        <v>1294466400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 s="7">
        <f t="shared" si="26"/>
        <v>42933.208333333328</v>
      </c>
      <c r="M395">
        <v>1500267600</v>
      </c>
      <c r="N395" s="7">
        <f t="shared" si="27"/>
        <v>42934.208333333328</v>
      </c>
      <c r="O395">
        <v>1500354000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 s="7">
        <f t="shared" si="26"/>
        <v>41484.208333333336</v>
      </c>
      <c r="M396">
        <v>1375074000</v>
      </c>
      <c r="N396" s="7">
        <f t="shared" si="27"/>
        <v>41494.208333333336</v>
      </c>
      <c r="O396">
        <v>1375938000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 s="7">
        <f t="shared" si="26"/>
        <v>40885.25</v>
      </c>
      <c r="M397">
        <v>1323324000</v>
      </c>
      <c r="N397" s="7">
        <f t="shared" si="27"/>
        <v>40886.25</v>
      </c>
      <c r="O397">
        <v>1323410400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 s="7">
        <f t="shared" si="26"/>
        <v>43378.208333333328</v>
      </c>
      <c r="M398">
        <v>1538715600</v>
      </c>
      <c r="N398" s="7">
        <f t="shared" si="27"/>
        <v>43386.208333333328</v>
      </c>
      <c r="O398">
        <v>1539406800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 s="7">
        <f t="shared" si="26"/>
        <v>41417.208333333336</v>
      </c>
      <c r="M399">
        <v>1369285200</v>
      </c>
      <c r="N399" s="7">
        <f t="shared" si="27"/>
        <v>41423.208333333336</v>
      </c>
      <c r="O399">
        <v>1369803600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 s="7">
        <f t="shared" si="26"/>
        <v>43228.208333333328</v>
      </c>
      <c r="M400">
        <v>1525755600</v>
      </c>
      <c r="N400" s="7">
        <f t="shared" si="27"/>
        <v>43230.208333333328</v>
      </c>
      <c r="O400">
        <v>1525928400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 s="7">
        <f t="shared" si="26"/>
        <v>40576.25</v>
      </c>
      <c r="M401">
        <v>1296626400</v>
      </c>
      <c r="N401" s="7">
        <f t="shared" si="27"/>
        <v>40583.25</v>
      </c>
      <c r="O401">
        <v>1297231200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5"/>
        <v>2</v>
      </c>
      <c r="J402" t="s">
        <v>21</v>
      </c>
      <c r="K402" t="s">
        <v>22</v>
      </c>
      <c r="L402" s="7">
        <f t="shared" si="26"/>
        <v>41502.208333333336</v>
      </c>
      <c r="M402">
        <v>1376629200</v>
      </c>
      <c r="N402" s="7">
        <f t="shared" si="27"/>
        <v>41524.208333333336</v>
      </c>
      <c r="O402">
        <v>1378530000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 s="7">
        <f t="shared" si="26"/>
        <v>43765.208333333328</v>
      </c>
      <c r="M403">
        <v>1572152400</v>
      </c>
      <c r="N403" s="7">
        <f t="shared" si="27"/>
        <v>43765.208333333328</v>
      </c>
      <c r="O403">
        <v>1572152400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 s="7">
        <f t="shared" si="26"/>
        <v>40914.25</v>
      </c>
      <c r="M404">
        <v>1325829600</v>
      </c>
      <c r="N404" s="7">
        <f t="shared" si="27"/>
        <v>40961.25</v>
      </c>
      <c r="O404">
        <v>1329890400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 s="7">
        <f t="shared" si="26"/>
        <v>40310.208333333336</v>
      </c>
      <c r="M405">
        <v>1273640400</v>
      </c>
      <c r="N405" s="7">
        <f t="shared" si="27"/>
        <v>40346.208333333336</v>
      </c>
      <c r="O405">
        <v>1276750800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 s="7">
        <f t="shared" si="26"/>
        <v>43053.25</v>
      </c>
      <c r="M406">
        <v>1510639200</v>
      </c>
      <c r="N406" s="7">
        <f t="shared" si="27"/>
        <v>43056.25</v>
      </c>
      <c r="O406">
        <v>1510898400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 s="7">
        <f t="shared" si="26"/>
        <v>43255.208333333328</v>
      </c>
      <c r="M407">
        <v>1528088400</v>
      </c>
      <c r="N407" s="7">
        <f t="shared" si="27"/>
        <v>43305.208333333328</v>
      </c>
      <c r="O407">
        <v>1532408400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 s="7">
        <f t="shared" si="26"/>
        <v>41304.25</v>
      </c>
      <c r="M408">
        <v>1359525600</v>
      </c>
      <c r="N408" s="7">
        <f t="shared" si="27"/>
        <v>41316.25</v>
      </c>
      <c r="O408">
        <v>1360562400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5"/>
        <v>25</v>
      </c>
      <c r="J409" t="s">
        <v>36</v>
      </c>
      <c r="K409" t="s">
        <v>37</v>
      </c>
      <c r="L409" s="7">
        <f t="shared" si="26"/>
        <v>43751.208333333328</v>
      </c>
      <c r="M409">
        <v>1570942800</v>
      </c>
      <c r="N409" s="7">
        <f t="shared" si="27"/>
        <v>43758.208333333328</v>
      </c>
      <c r="O409">
        <v>1571547600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 s="7">
        <f t="shared" si="26"/>
        <v>42541.208333333328</v>
      </c>
      <c r="M410">
        <v>1466398800</v>
      </c>
      <c r="N410" s="7">
        <f t="shared" si="27"/>
        <v>42561.208333333328</v>
      </c>
      <c r="O410">
        <v>1468126800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 s="7">
        <f t="shared" si="26"/>
        <v>42843.208333333328</v>
      </c>
      <c r="M411">
        <v>1492491600</v>
      </c>
      <c r="N411" s="7">
        <f t="shared" si="27"/>
        <v>42847.208333333328</v>
      </c>
      <c r="O411">
        <v>1492837200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 s="7">
        <f t="shared" si="26"/>
        <v>42122.208333333328</v>
      </c>
      <c r="M412">
        <v>1430197200</v>
      </c>
      <c r="N412" s="7">
        <f t="shared" si="27"/>
        <v>42122.208333333328</v>
      </c>
      <c r="O412">
        <v>1430197200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 s="7">
        <f t="shared" si="26"/>
        <v>42884.208333333328</v>
      </c>
      <c r="M413">
        <v>1496034000</v>
      </c>
      <c r="N413" s="7">
        <f t="shared" si="27"/>
        <v>42886.208333333328</v>
      </c>
      <c r="O413">
        <v>1496206800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 s="7">
        <f t="shared" si="26"/>
        <v>41642.25</v>
      </c>
      <c r="M414">
        <v>1388728800</v>
      </c>
      <c r="N414" s="7">
        <f t="shared" si="27"/>
        <v>41652.25</v>
      </c>
      <c r="O414">
        <v>1389592800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 s="7">
        <f t="shared" si="26"/>
        <v>43431.25</v>
      </c>
      <c r="M415">
        <v>1543298400</v>
      </c>
      <c r="N415" s="7">
        <f t="shared" si="27"/>
        <v>43458.25</v>
      </c>
      <c r="O415">
        <v>1545631200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 s="7">
        <f t="shared" si="26"/>
        <v>40288.208333333336</v>
      </c>
      <c r="M416">
        <v>1271739600</v>
      </c>
      <c r="N416" s="7">
        <f t="shared" si="27"/>
        <v>40296.208333333336</v>
      </c>
      <c r="O416">
        <v>1272430800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 s="7">
        <f t="shared" si="26"/>
        <v>40921.25</v>
      </c>
      <c r="M417">
        <v>1326434400</v>
      </c>
      <c r="N417" s="7">
        <f t="shared" si="27"/>
        <v>40938.25</v>
      </c>
      <c r="O417">
        <v>1327903200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 s="7">
        <f t="shared" si="26"/>
        <v>40560.25</v>
      </c>
      <c r="M418">
        <v>1295244000</v>
      </c>
      <c r="N418" s="7">
        <f t="shared" si="27"/>
        <v>40569.25</v>
      </c>
      <c r="O418">
        <v>1296021600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 s="7">
        <f t="shared" si="26"/>
        <v>43407.208333333328</v>
      </c>
      <c r="M419">
        <v>1541221200</v>
      </c>
      <c r="N419" s="7">
        <f t="shared" si="27"/>
        <v>43431.25</v>
      </c>
      <c r="O419">
        <v>1543298400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 s="7">
        <f t="shared" si="26"/>
        <v>41035.208333333336</v>
      </c>
      <c r="M420">
        <v>1336280400</v>
      </c>
      <c r="N420" s="7">
        <f t="shared" si="27"/>
        <v>41036.208333333336</v>
      </c>
      <c r="O420">
        <v>1336366800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 s="7">
        <f t="shared" si="26"/>
        <v>40899.25</v>
      </c>
      <c r="M421">
        <v>1324533600</v>
      </c>
      <c r="N421" s="7">
        <f t="shared" si="27"/>
        <v>40905.25</v>
      </c>
      <c r="O421">
        <v>1325052000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 s="7">
        <f t="shared" si="26"/>
        <v>42911.208333333328</v>
      </c>
      <c r="M422">
        <v>1498366800</v>
      </c>
      <c r="N422" s="7">
        <f t="shared" si="27"/>
        <v>42925.208333333328</v>
      </c>
      <c r="O422">
        <v>1499576400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 s="7">
        <f t="shared" si="26"/>
        <v>42915.208333333328</v>
      </c>
      <c r="M423">
        <v>1498712400</v>
      </c>
      <c r="N423" s="7">
        <f t="shared" si="27"/>
        <v>42945.208333333328</v>
      </c>
      <c r="O423">
        <v>1501304400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 s="7">
        <f t="shared" si="26"/>
        <v>40285.208333333336</v>
      </c>
      <c r="M424">
        <v>1271480400</v>
      </c>
      <c r="N424" s="7">
        <f t="shared" si="27"/>
        <v>40305.208333333336</v>
      </c>
      <c r="O424">
        <v>1273208400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 s="7">
        <f t="shared" si="26"/>
        <v>40808.208333333336</v>
      </c>
      <c r="M425">
        <v>1316667600</v>
      </c>
      <c r="N425" s="7">
        <f t="shared" si="27"/>
        <v>40810.208333333336</v>
      </c>
      <c r="O425">
        <v>1316840400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 s="7">
        <f t="shared" si="26"/>
        <v>43208.208333333328</v>
      </c>
      <c r="M426">
        <v>1524027600</v>
      </c>
      <c r="N426" s="7">
        <f t="shared" si="27"/>
        <v>43214.208333333328</v>
      </c>
      <c r="O426">
        <v>1524546000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 s="7">
        <f t="shared" si="26"/>
        <v>42213.208333333328</v>
      </c>
      <c r="M427">
        <v>1438059600</v>
      </c>
      <c r="N427" s="7">
        <f t="shared" si="27"/>
        <v>42219.208333333328</v>
      </c>
      <c r="O427">
        <v>1438578000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 s="7">
        <f t="shared" si="26"/>
        <v>41332.25</v>
      </c>
      <c r="M428">
        <v>1361944800</v>
      </c>
      <c r="N428" s="7">
        <f t="shared" si="27"/>
        <v>41339.25</v>
      </c>
      <c r="O428">
        <v>1362549600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 s="7">
        <f t="shared" si="26"/>
        <v>41895.208333333336</v>
      </c>
      <c r="M429">
        <v>1410584400</v>
      </c>
      <c r="N429" s="7">
        <f t="shared" si="27"/>
        <v>41927.208333333336</v>
      </c>
      <c r="O429">
        <v>1413349200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 s="7">
        <f t="shared" si="26"/>
        <v>40585.25</v>
      </c>
      <c r="M430">
        <v>1297404000</v>
      </c>
      <c r="N430" s="7">
        <f t="shared" si="27"/>
        <v>40592.25</v>
      </c>
      <c r="O430">
        <v>1298008800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 s="7">
        <f t="shared" si="26"/>
        <v>41680.25</v>
      </c>
      <c r="M431">
        <v>1392012000</v>
      </c>
      <c r="N431" s="7">
        <f t="shared" si="27"/>
        <v>41708.208333333336</v>
      </c>
      <c r="O431">
        <v>1394427600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 s="7">
        <f t="shared" si="26"/>
        <v>43737.208333333328</v>
      </c>
      <c r="M432">
        <v>1569733200</v>
      </c>
      <c r="N432" s="7">
        <f t="shared" si="27"/>
        <v>43771.208333333328</v>
      </c>
      <c r="O432">
        <v>1572670800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 s="7">
        <f t="shared" si="26"/>
        <v>43273.208333333328</v>
      </c>
      <c r="M433">
        <v>1529643600</v>
      </c>
      <c r="N433" s="7">
        <f t="shared" si="27"/>
        <v>43290.208333333328</v>
      </c>
      <c r="O433">
        <v>1531112400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 s="7">
        <f t="shared" si="26"/>
        <v>41761.208333333336</v>
      </c>
      <c r="M434">
        <v>1399006800</v>
      </c>
      <c r="N434" s="7">
        <f t="shared" si="27"/>
        <v>41781.208333333336</v>
      </c>
      <c r="O434">
        <v>1400734800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 s="7">
        <f t="shared" si="26"/>
        <v>41603.25</v>
      </c>
      <c r="M435">
        <v>1385359200</v>
      </c>
      <c r="N435" s="7">
        <f t="shared" si="27"/>
        <v>41619.25</v>
      </c>
      <c r="O435">
        <v>1386741600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5"/>
        <v>90.3</v>
      </c>
      <c r="J436" t="s">
        <v>15</v>
      </c>
      <c r="K436" t="s">
        <v>16</v>
      </c>
      <c r="L436" s="7">
        <f t="shared" si="26"/>
        <v>42705.25</v>
      </c>
      <c r="M436">
        <v>1480572000</v>
      </c>
      <c r="N436" s="7">
        <f t="shared" si="27"/>
        <v>42719.25</v>
      </c>
      <c r="O436">
        <v>1481781600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 s="7">
        <f t="shared" si="26"/>
        <v>41988.25</v>
      </c>
      <c r="M437">
        <v>1418623200</v>
      </c>
      <c r="N437" s="7">
        <f t="shared" si="27"/>
        <v>42000.25</v>
      </c>
      <c r="O437">
        <v>1419660000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 s="7">
        <f t="shared" si="26"/>
        <v>43575.208333333328</v>
      </c>
      <c r="M438">
        <v>1555736400</v>
      </c>
      <c r="N438" s="7">
        <f t="shared" si="27"/>
        <v>43576.208333333328</v>
      </c>
      <c r="O438">
        <v>1555822800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 s="7">
        <f t="shared" si="26"/>
        <v>42260.208333333328</v>
      </c>
      <c r="M439">
        <v>1442120400</v>
      </c>
      <c r="N439" s="7">
        <f t="shared" si="27"/>
        <v>42263.208333333328</v>
      </c>
      <c r="O439">
        <v>1442379600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 s="7">
        <f t="shared" si="26"/>
        <v>41337.25</v>
      </c>
      <c r="M440">
        <v>1362376800</v>
      </c>
      <c r="N440" s="7">
        <f t="shared" si="27"/>
        <v>41367.208333333336</v>
      </c>
      <c r="O440">
        <v>1364965200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 s="7">
        <f t="shared" si="26"/>
        <v>42680.208333333328</v>
      </c>
      <c r="M441">
        <v>1478408400</v>
      </c>
      <c r="N441" s="7">
        <f t="shared" si="27"/>
        <v>42687.25</v>
      </c>
      <c r="O441">
        <v>1479016800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 s="7">
        <f t="shared" si="26"/>
        <v>42916.208333333328</v>
      </c>
      <c r="M442">
        <v>1498798800</v>
      </c>
      <c r="N442" s="7">
        <f t="shared" si="27"/>
        <v>42926.208333333328</v>
      </c>
      <c r="O442">
        <v>1499662800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5"/>
        <v>54.5</v>
      </c>
      <c r="J443" t="s">
        <v>21</v>
      </c>
      <c r="K443" t="s">
        <v>22</v>
      </c>
      <c r="L443" s="7">
        <f t="shared" si="26"/>
        <v>41025.208333333336</v>
      </c>
      <c r="M443">
        <v>1335416400</v>
      </c>
      <c r="N443" s="7">
        <f t="shared" si="27"/>
        <v>41053.208333333336</v>
      </c>
      <c r="O443">
        <v>1337835600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 s="7">
        <f t="shared" si="26"/>
        <v>42980.208333333328</v>
      </c>
      <c r="M444">
        <v>1504328400</v>
      </c>
      <c r="N444" s="7">
        <f t="shared" si="27"/>
        <v>42996.208333333328</v>
      </c>
      <c r="O444">
        <v>1505710800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 s="7">
        <f t="shared" si="26"/>
        <v>40451.208333333336</v>
      </c>
      <c r="M445">
        <v>1285822800</v>
      </c>
      <c r="N445" s="7">
        <f t="shared" si="27"/>
        <v>40470.208333333336</v>
      </c>
      <c r="O445">
        <v>1287464400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 s="7">
        <f t="shared" si="26"/>
        <v>40748.208333333336</v>
      </c>
      <c r="M446">
        <v>1311483600</v>
      </c>
      <c r="N446" s="7">
        <f t="shared" si="27"/>
        <v>40750.208333333336</v>
      </c>
      <c r="O446">
        <v>1311656400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 s="7">
        <f t="shared" si="26"/>
        <v>40515.25</v>
      </c>
      <c r="M447">
        <v>1291356000</v>
      </c>
      <c r="N447" s="7">
        <f t="shared" si="27"/>
        <v>40536.25</v>
      </c>
      <c r="O447">
        <v>1293170400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 s="7">
        <f t="shared" si="26"/>
        <v>41261.25</v>
      </c>
      <c r="M448">
        <v>1355810400</v>
      </c>
      <c r="N448" s="7">
        <f t="shared" si="27"/>
        <v>41263.25</v>
      </c>
      <c r="O448">
        <v>1355983200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5"/>
        <v>86</v>
      </c>
      <c r="J449" t="s">
        <v>40</v>
      </c>
      <c r="K449" t="s">
        <v>41</v>
      </c>
      <c r="L449" s="7">
        <f t="shared" si="26"/>
        <v>43088.25</v>
      </c>
      <c r="M449">
        <v>1513663200</v>
      </c>
      <c r="N449" s="7">
        <f t="shared" si="27"/>
        <v>43104.25</v>
      </c>
      <c r="O449">
        <v>1515045600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 s="7">
        <f t="shared" si="26"/>
        <v>41378.208333333336</v>
      </c>
      <c r="M450">
        <v>1365915600</v>
      </c>
      <c r="N450" s="7">
        <f t="shared" si="27"/>
        <v>41380.208333333336</v>
      </c>
      <c r="O450">
        <v>1366088400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4">
        <f t="shared" ref="I451:I514" si="29">E451/H451</f>
        <v>101.19767441860465</v>
      </c>
      <c r="J451" t="s">
        <v>36</v>
      </c>
      <c r="K451" t="s">
        <v>37</v>
      </c>
      <c r="L451" s="7">
        <f t="shared" ref="L451:L514" si="30">(((M451/60)/60)/24)+DATE(1970,1,1)</f>
        <v>43530.25</v>
      </c>
      <c r="M451">
        <v>1551852000</v>
      </c>
      <c r="N451" s="7">
        <f t="shared" ref="N451:N514" si="31">(((O451/60)/60)/24)+DATE(1970,1,1)</f>
        <v>43547.208333333328</v>
      </c>
      <c r="O451">
        <v>1553317200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si="29"/>
        <v>4</v>
      </c>
      <c r="J452" t="s">
        <v>15</v>
      </c>
      <c r="K452" t="s">
        <v>16</v>
      </c>
      <c r="L452" s="7">
        <f t="shared" si="30"/>
        <v>43394.208333333328</v>
      </c>
      <c r="M452">
        <v>1540098000</v>
      </c>
      <c r="N452" s="7">
        <f t="shared" si="31"/>
        <v>43417.25</v>
      </c>
      <c r="O452">
        <v>1542088800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 s="7">
        <f t="shared" si="30"/>
        <v>42935.208333333328</v>
      </c>
      <c r="M453">
        <v>1500440400</v>
      </c>
      <c r="N453" s="7">
        <f t="shared" si="31"/>
        <v>42966.208333333328</v>
      </c>
      <c r="O453">
        <v>1503118800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 s="7">
        <f t="shared" si="30"/>
        <v>40365.208333333336</v>
      </c>
      <c r="M454">
        <v>1278392400</v>
      </c>
      <c r="N454" s="7">
        <f t="shared" si="31"/>
        <v>40366.208333333336</v>
      </c>
      <c r="O454">
        <v>1278478800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 s="7">
        <f t="shared" si="30"/>
        <v>42705.25</v>
      </c>
      <c r="M455">
        <v>1480572000</v>
      </c>
      <c r="N455" s="7">
        <f t="shared" si="31"/>
        <v>42746.25</v>
      </c>
      <c r="O455">
        <v>1484114400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 s="7">
        <f t="shared" si="30"/>
        <v>41568.208333333336</v>
      </c>
      <c r="M456">
        <v>1382331600</v>
      </c>
      <c r="N456" s="7">
        <f t="shared" si="31"/>
        <v>41604.25</v>
      </c>
      <c r="O456">
        <v>1385445600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 s="7">
        <f t="shared" si="30"/>
        <v>40809.208333333336</v>
      </c>
      <c r="M457">
        <v>1316754000</v>
      </c>
      <c r="N457" s="7">
        <f t="shared" si="31"/>
        <v>40832.208333333336</v>
      </c>
      <c r="O457">
        <v>1318741200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 s="7">
        <f t="shared" si="30"/>
        <v>43141.25</v>
      </c>
      <c r="M458">
        <v>1518242400</v>
      </c>
      <c r="N458" s="7">
        <f t="shared" si="31"/>
        <v>43141.25</v>
      </c>
      <c r="O458">
        <v>1518242400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 s="7">
        <f t="shared" si="30"/>
        <v>42657.208333333328</v>
      </c>
      <c r="M459">
        <v>1476421200</v>
      </c>
      <c r="N459" s="7">
        <f t="shared" si="31"/>
        <v>42659.208333333328</v>
      </c>
      <c r="O459">
        <v>1476594000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 s="7">
        <f t="shared" si="30"/>
        <v>40265.208333333336</v>
      </c>
      <c r="M460">
        <v>1269752400</v>
      </c>
      <c r="N460" s="7">
        <f t="shared" si="31"/>
        <v>40309.208333333336</v>
      </c>
      <c r="O460">
        <v>1273554000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 s="7">
        <f t="shared" si="30"/>
        <v>42001.25</v>
      </c>
      <c r="M461">
        <v>1419746400</v>
      </c>
      <c r="N461" s="7">
        <f t="shared" si="31"/>
        <v>42026.25</v>
      </c>
      <c r="O461">
        <v>1421906400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29"/>
        <v>82.38</v>
      </c>
      <c r="J462" t="s">
        <v>21</v>
      </c>
      <c r="K462" t="s">
        <v>22</v>
      </c>
      <c r="L462" s="7">
        <f t="shared" si="30"/>
        <v>40399.208333333336</v>
      </c>
      <c r="M462">
        <v>1281330000</v>
      </c>
      <c r="N462" s="7">
        <f t="shared" si="31"/>
        <v>40402.208333333336</v>
      </c>
      <c r="O462">
        <v>1281589200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 s="7">
        <f t="shared" si="30"/>
        <v>41757.208333333336</v>
      </c>
      <c r="M463">
        <v>1398661200</v>
      </c>
      <c r="N463" s="7">
        <f t="shared" si="31"/>
        <v>41777.208333333336</v>
      </c>
      <c r="O463">
        <v>1400389200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 s="7">
        <f t="shared" si="30"/>
        <v>41304.25</v>
      </c>
      <c r="M464">
        <v>1359525600</v>
      </c>
      <c r="N464" s="7">
        <f t="shared" si="31"/>
        <v>41342.25</v>
      </c>
      <c r="O464">
        <v>1362808800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 s="7">
        <f t="shared" si="30"/>
        <v>41639.25</v>
      </c>
      <c r="M465">
        <v>1388469600</v>
      </c>
      <c r="N465" s="7">
        <f t="shared" si="31"/>
        <v>41643.25</v>
      </c>
      <c r="O465">
        <v>1388815200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 s="7">
        <f t="shared" si="30"/>
        <v>43142.25</v>
      </c>
      <c r="M466">
        <v>1518328800</v>
      </c>
      <c r="N466" s="7">
        <f t="shared" si="31"/>
        <v>43156.25</v>
      </c>
      <c r="O466">
        <v>1519538400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 s="7">
        <f t="shared" si="30"/>
        <v>43127.25</v>
      </c>
      <c r="M467">
        <v>1517032800</v>
      </c>
      <c r="N467" s="7">
        <f t="shared" si="31"/>
        <v>43136.25</v>
      </c>
      <c r="O467">
        <v>1517810400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 s="7">
        <f t="shared" si="30"/>
        <v>41409.208333333336</v>
      </c>
      <c r="M468">
        <v>1368594000</v>
      </c>
      <c r="N468" s="7">
        <f t="shared" si="31"/>
        <v>41432.208333333336</v>
      </c>
      <c r="O468">
        <v>1370581200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 s="7">
        <f t="shared" si="30"/>
        <v>42331.25</v>
      </c>
      <c r="M469">
        <v>1448258400</v>
      </c>
      <c r="N469" s="7">
        <f t="shared" si="31"/>
        <v>42338.25</v>
      </c>
      <c r="O469">
        <v>1448863200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29"/>
        <v>101.25</v>
      </c>
      <c r="J470" t="s">
        <v>21</v>
      </c>
      <c r="K470" t="s">
        <v>22</v>
      </c>
      <c r="L470" s="7">
        <f t="shared" si="30"/>
        <v>43569.208333333328</v>
      </c>
      <c r="M470">
        <v>1555218000</v>
      </c>
      <c r="N470" s="7">
        <f t="shared" si="31"/>
        <v>43585.208333333328</v>
      </c>
      <c r="O470">
        <v>1556600400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 s="7">
        <f t="shared" si="30"/>
        <v>42142.208333333328</v>
      </c>
      <c r="M471">
        <v>1431925200</v>
      </c>
      <c r="N471" s="7">
        <f t="shared" si="31"/>
        <v>42144.208333333328</v>
      </c>
      <c r="O471">
        <v>1432098000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 s="7">
        <f t="shared" si="30"/>
        <v>42716.25</v>
      </c>
      <c r="M472">
        <v>1481522400</v>
      </c>
      <c r="N472" s="7">
        <f t="shared" si="31"/>
        <v>42723.25</v>
      </c>
      <c r="O472">
        <v>1482127200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 s="7">
        <f t="shared" si="30"/>
        <v>41031.208333333336</v>
      </c>
      <c r="M473">
        <v>1335934800</v>
      </c>
      <c r="N473" s="7">
        <f t="shared" si="31"/>
        <v>41031.208333333336</v>
      </c>
      <c r="O473">
        <v>1335934800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 s="7">
        <f t="shared" si="30"/>
        <v>43535.208333333328</v>
      </c>
      <c r="M474">
        <v>1552280400</v>
      </c>
      <c r="N474" s="7">
        <f t="shared" si="31"/>
        <v>43589.208333333328</v>
      </c>
      <c r="O474">
        <v>1556946000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 s="7">
        <f t="shared" si="30"/>
        <v>43277.208333333328</v>
      </c>
      <c r="M475">
        <v>1529989200</v>
      </c>
      <c r="N475" s="7">
        <f t="shared" si="31"/>
        <v>43278.208333333328</v>
      </c>
      <c r="O475">
        <v>1530075600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 s="7">
        <f t="shared" si="30"/>
        <v>41989.25</v>
      </c>
      <c r="M476">
        <v>1418709600</v>
      </c>
      <c r="N476" s="7">
        <f t="shared" si="31"/>
        <v>41990.25</v>
      </c>
      <c r="O476">
        <v>1418796000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 s="7">
        <f t="shared" si="30"/>
        <v>41450.208333333336</v>
      </c>
      <c r="M477">
        <v>1372136400</v>
      </c>
      <c r="N477" s="7">
        <f t="shared" si="31"/>
        <v>41454.208333333336</v>
      </c>
      <c r="O477">
        <v>1372482000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 s="7">
        <f t="shared" si="30"/>
        <v>43322.208333333328</v>
      </c>
      <c r="M478">
        <v>1533877200</v>
      </c>
      <c r="N478" s="7">
        <f t="shared" si="31"/>
        <v>43328.208333333328</v>
      </c>
      <c r="O478">
        <v>1534395600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 s="7">
        <f t="shared" si="30"/>
        <v>40720.208333333336</v>
      </c>
      <c r="M479">
        <v>1309064400</v>
      </c>
      <c r="N479" s="7">
        <f t="shared" si="31"/>
        <v>40747.208333333336</v>
      </c>
      <c r="O479">
        <v>1311397200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 s="7">
        <f t="shared" si="30"/>
        <v>42072.208333333328</v>
      </c>
      <c r="M480">
        <v>1425877200</v>
      </c>
      <c r="N480" s="7">
        <f t="shared" si="31"/>
        <v>42084.208333333328</v>
      </c>
      <c r="O480">
        <v>1426914000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 s="7">
        <f t="shared" si="30"/>
        <v>42945.208333333328</v>
      </c>
      <c r="M481">
        <v>1501304400</v>
      </c>
      <c r="N481" s="7">
        <f t="shared" si="31"/>
        <v>42947.208333333328</v>
      </c>
      <c r="O481">
        <v>1501477200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 s="7">
        <f t="shared" si="30"/>
        <v>40248.25</v>
      </c>
      <c r="M482">
        <v>1268287200</v>
      </c>
      <c r="N482" s="7">
        <f t="shared" si="31"/>
        <v>40257.208333333336</v>
      </c>
      <c r="O482">
        <v>1269061200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 s="7">
        <f t="shared" si="30"/>
        <v>41913.208333333336</v>
      </c>
      <c r="M483">
        <v>1412139600</v>
      </c>
      <c r="N483" s="7">
        <f t="shared" si="31"/>
        <v>41955.25</v>
      </c>
      <c r="O483">
        <v>1415772000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 s="7">
        <f t="shared" si="30"/>
        <v>40963.25</v>
      </c>
      <c r="M484">
        <v>1330063200</v>
      </c>
      <c r="N484" s="7">
        <f t="shared" si="31"/>
        <v>40974.25</v>
      </c>
      <c r="O484">
        <v>1331013600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 s="7">
        <f t="shared" si="30"/>
        <v>43811.25</v>
      </c>
      <c r="M485">
        <v>1576130400</v>
      </c>
      <c r="N485" s="7">
        <f t="shared" si="31"/>
        <v>43818.25</v>
      </c>
      <c r="O485">
        <v>1576735200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 s="7">
        <f t="shared" si="30"/>
        <v>41855.208333333336</v>
      </c>
      <c r="M486">
        <v>1407128400</v>
      </c>
      <c r="N486" s="7">
        <f t="shared" si="31"/>
        <v>41904.208333333336</v>
      </c>
      <c r="O486">
        <v>1411362000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 s="7">
        <f t="shared" si="30"/>
        <v>43626.208333333328</v>
      </c>
      <c r="M487">
        <v>1560142800</v>
      </c>
      <c r="N487" s="7">
        <f t="shared" si="31"/>
        <v>43667.208333333328</v>
      </c>
      <c r="O487">
        <v>1563685200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 s="7">
        <f t="shared" si="30"/>
        <v>43168.25</v>
      </c>
      <c r="M488">
        <v>1520575200</v>
      </c>
      <c r="N488" s="7">
        <f t="shared" si="31"/>
        <v>43183.208333333328</v>
      </c>
      <c r="O488">
        <v>1521867600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 s="7">
        <f t="shared" si="30"/>
        <v>42845.208333333328</v>
      </c>
      <c r="M489">
        <v>1492664400</v>
      </c>
      <c r="N489" s="7">
        <f t="shared" si="31"/>
        <v>42878.208333333328</v>
      </c>
      <c r="O489">
        <v>1495515600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 s="7">
        <f t="shared" si="30"/>
        <v>42403.25</v>
      </c>
      <c r="M490">
        <v>1454479200</v>
      </c>
      <c r="N490" s="7">
        <f t="shared" si="31"/>
        <v>42420.25</v>
      </c>
      <c r="O490">
        <v>1455948000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 s="7">
        <f t="shared" si="30"/>
        <v>40406.208333333336</v>
      </c>
      <c r="M491">
        <v>1281934800</v>
      </c>
      <c r="N491" s="7">
        <f t="shared" si="31"/>
        <v>40411.208333333336</v>
      </c>
      <c r="O491">
        <v>1282366800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 s="7">
        <f t="shared" si="30"/>
        <v>43786.25</v>
      </c>
      <c r="M492">
        <v>1573970400</v>
      </c>
      <c r="N492" s="7">
        <f t="shared" si="31"/>
        <v>43793.25</v>
      </c>
      <c r="O492">
        <v>1574575200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 s="7">
        <f t="shared" si="30"/>
        <v>41456.208333333336</v>
      </c>
      <c r="M493">
        <v>1372654800</v>
      </c>
      <c r="N493" s="7">
        <f t="shared" si="31"/>
        <v>41482.208333333336</v>
      </c>
      <c r="O493">
        <v>1374901200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 s="7">
        <f t="shared" si="30"/>
        <v>40336.208333333336</v>
      </c>
      <c r="M494">
        <v>1275886800</v>
      </c>
      <c r="N494" s="7">
        <f t="shared" si="31"/>
        <v>40371.208333333336</v>
      </c>
      <c r="O494">
        <v>1278910800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 s="7">
        <f t="shared" si="30"/>
        <v>43645.208333333328</v>
      </c>
      <c r="M495">
        <v>1561784400</v>
      </c>
      <c r="N495" s="7">
        <f t="shared" si="31"/>
        <v>43658.208333333328</v>
      </c>
      <c r="O495">
        <v>1562907600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 s="7">
        <f t="shared" si="30"/>
        <v>40990.208333333336</v>
      </c>
      <c r="M496">
        <v>1332392400</v>
      </c>
      <c r="N496" s="7">
        <f t="shared" si="31"/>
        <v>40991.208333333336</v>
      </c>
      <c r="O496">
        <v>1332478800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 s="7">
        <f t="shared" si="30"/>
        <v>41800.208333333336</v>
      </c>
      <c r="M497">
        <v>1402376400</v>
      </c>
      <c r="N497" s="7">
        <f t="shared" si="31"/>
        <v>41804.208333333336</v>
      </c>
      <c r="O497">
        <v>1402722000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 s="7">
        <f t="shared" si="30"/>
        <v>42876.208333333328</v>
      </c>
      <c r="M498">
        <v>1495342800</v>
      </c>
      <c r="N498" s="7">
        <f t="shared" si="31"/>
        <v>42893.208333333328</v>
      </c>
      <c r="O498">
        <v>1496811600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 s="7">
        <f t="shared" si="30"/>
        <v>42724.25</v>
      </c>
      <c r="M499">
        <v>1482213600</v>
      </c>
      <c r="N499" s="7">
        <f t="shared" si="31"/>
        <v>42724.25</v>
      </c>
      <c r="O499">
        <v>1482213600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 s="7">
        <f t="shared" si="30"/>
        <v>42005.25</v>
      </c>
      <c r="M500">
        <v>1420092000</v>
      </c>
      <c r="N500" s="7">
        <f t="shared" si="31"/>
        <v>42007.25</v>
      </c>
      <c r="O500">
        <v>1420264800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 s="7">
        <f t="shared" si="30"/>
        <v>42444.208333333328</v>
      </c>
      <c r="M501">
        <v>1458018000</v>
      </c>
      <c r="N501" s="7">
        <f t="shared" si="31"/>
        <v>42449.208333333328</v>
      </c>
      <c r="O501">
        <v>1458450000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 t="e">
        <f t="shared" si="29"/>
        <v>#DIV/0!</v>
      </c>
      <c r="J502" t="s">
        <v>21</v>
      </c>
      <c r="K502" t="s">
        <v>22</v>
      </c>
      <c r="L502" s="7">
        <f t="shared" si="30"/>
        <v>41395.208333333336</v>
      </c>
      <c r="M502">
        <v>1367384400</v>
      </c>
      <c r="N502" s="7">
        <f t="shared" si="31"/>
        <v>41423.208333333336</v>
      </c>
      <c r="O502">
        <v>1369803600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 s="7">
        <f t="shared" si="30"/>
        <v>41345.208333333336</v>
      </c>
      <c r="M503">
        <v>1363064400</v>
      </c>
      <c r="N503" s="7">
        <f t="shared" si="31"/>
        <v>41347.208333333336</v>
      </c>
      <c r="O503">
        <v>1363237200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 s="7">
        <f t="shared" si="30"/>
        <v>41117.208333333336</v>
      </c>
      <c r="M504">
        <v>1343365200</v>
      </c>
      <c r="N504" s="7">
        <f t="shared" si="31"/>
        <v>41146.208333333336</v>
      </c>
      <c r="O504">
        <v>1345870800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 s="7">
        <f t="shared" si="30"/>
        <v>42186.208333333328</v>
      </c>
      <c r="M505">
        <v>1435726800</v>
      </c>
      <c r="N505" s="7">
        <f t="shared" si="31"/>
        <v>42206.208333333328</v>
      </c>
      <c r="O505">
        <v>1437454800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 s="7">
        <f t="shared" si="30"/>
        <v>42142.208333333328</v>
      </c>
      <c r="M506">
        <v>1431925200</v>
      </c>
      <c r="N506" s="7">
        <f t="shared" si="31"/>
        <v>42143.208333333328</v>
      </c>
      <c r="O506">
        <v>1432011600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 s="7">
        <f t="shared" si="30"/>
        <v>41341.25</v>
      </c>
      <c r="M507">
        <v>1362722400</v>
      </c>
      <c r="N507" s="7">
        <f t="shared" si="31"/>
        <v>41383.208333333336</v>
      </c>
      <c r="O507">
        <v>1366347600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 s="7">
        <f t="shared" si="30"/>
        <v>43062.25</v>
      </c>
      <c r="M508">
        <v>1511416800</v>
      </c>
      <c r="N508" s="7">
        <f t="shared" si="31"/>
        <v>43079.25</v>
      </c>
      <c r="O508">
        <v>1512885600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 s="7">
        <f t="shared" si="30"/>
        <v>41373.208333333336</v>
      </c>
      <c r="M509">
        <v>1365483600</v>
      </c>
      <c r="N509" s="7">
        <f t="shared" si="31"/>
        <v>41422.208333333336</v>
      </c>
      <c r="O509">
        <v>1369717200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 s="7">
        <f t="shared" si="30"/>
        <v>43310.208333333328</v>
      </c>
      <c r="M510">
        <v>1532840400</v>
      </c>
      <c r="N510" s="7">
        <f t="shared" si="31"/>
        <v>43331.208333333328</v>
      </c>
      <c r="O510">
        <v>1534654800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29"/>
        <v>95</v>
      </c>
      <c r="J511" t="s">
        <v>21</v>
      </c>
      <c r="K511" t="s">
        <v>22</v>
      </c>
      <c r="L511" s="7">
        <f t="shared" si="30"/>
        <v>41034.208333333336</v>
      </c>
      <c r="M511">
        <v>1336194000</v>
      </c>
      <c r="N511" s="7">
        <f t="shared" si="31"/>
        <v>41044.208333333336</v>
      </c>
      <c r="O511">
        <v>1337058000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 s="7">
        <f t="shared" si="30"/>
        <v>43251.208333333328</v>
      </c>
      <c r="M512">
        <v>1527742800</v>
      </c>
      <c r="N512" s="7">
        <f t="shared" si="31"/>
        <v>43275.208333333328</v>
      </c>
      <c r="O512">
        <v>1529816400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 s="7">
        <f t="shared" si="30"/>
        <v>43671.208333333328</v>
      </c>
      <c r="M513">
        <v>1564030800</v>
      </c>
      <c r="N513" s="7">
        <f t="shared" si="31"/>
        <v>43681.208333333328</v>
      </c>
      <c r="O513">
        <v>1564894800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 s="7">
        <f t="shared" si="30"/>
        <v>41825.208333333336</v>
      </c>
      <c r="M514">
        <v>1404536400</v>
      </c>
      <c r="N514" s="7">
        <f t="shared" si="31"/>
        <v>41826.208333333336</v>
      </c>
      <c r="O514">
        <v>1404622800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35</v>
      </c>
      <c r="I515" s="4">
        <f t="shared" ref="I515:I578" si="33">E515/H515</f>
        <v>93.142857142857139</v>
      </c>
      <c r="J515" t="s">
        <v>21</v>
      </c>
      <c r="K515" t="s">
        <v>22</v>
      </c>
      <c r="L515" s="7">
        <f t="shared" ref="L515:L578" si="34">(((M515/60)/60)/24)+DATE(1970,1,1)</f>
        <v>40430.208333333336</v>
      </c>
      <c r="M515">
        <v>1284008400</v>
      </c>
      <c r="N515" s="7">
        <f t="shared" ref="N515:N578" si="35">(((O515/60)/60)/24)+DATE(1970,1,1)</f>
        <v>40432.208333333336</v>
      </c>
      <c r="O515">
        <v>1284181200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 s="7">
        <f t="shared" si="34"/>
        <v>41614.25</v>
      </c>
      <c r="M516">
        <v>1386309600</v>
      </c>
      <c r="N516" s="7">
        <f t="shared" si="35"/>
        <v>41619.25</v>
      </c>
      <c r="O516">
        <v>1386741600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 s="7">
        <f t="shared" si="34"/>
        <v>40900.25</v>
      </c>
      <c r="M517">
        <v>1324620000</v>
      </c>
      <c r="N517" s="7">
        <f t="shared" si="35"/>
        <v>40902.25</v>
      </c>
      <c r="O517">
        <v>1324792800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 s="7">
        <f t="shared" si="34"/>
        <v>40396.208333333336</v>
      </c>
      <c r="M518">
        <v>1281070800</v>
      </c>
      <c r="N518" s="7">
        <f t="shared" si="35"/>
        <v>40434.208333333336</v>
      </c>
      <c r="O518">
        <v>1284354000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 s="7">
        <f t="shared" si="34"/>
        <v>42860.208333333328</v>
      </c>
      <c r="M519">
        <v>1493960400</v>
      </c>
      <c r="N519" s="7">
        <f t="shared" si="35"/>
        <v>42865.208333333328</v>
      </c>
      <c r="O519">
        <v>1494392400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3"/>
        <v>62.2</v>
      </c>
      <c r="J520" t="s">
        <v>21</v>
      </c>
      <c r="K520" t="s">
        <v>22</v>
      </c>
      <c r="L520" s="7">
        <f t="shared" si="34"/>
        <v>43154.25</v>
      </c>
      <c r="M520">
        <v>1519365600</v>
      </c>
      <c r="N520" s="7">
        <f t="shared" si="35"/>
        <v>43156.25</v>
      </c>
      <c r="O520">
        <v>1519538400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 s="7">
        <f t="shared" si="34"/>
        <v>42012.25</v>
      </c>
      <c r="M521">
        <v>1420696800</v>
      </c>
      <c r="N521" s="7">
        <f t="shared" si="35"/>
        <v>42026.25</v>
      </c>
      <c r="O521">
        <v>1421906400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 s="7">
        <f t="shared" si="34"/>
        <v>43574.208333333328</v>
      </c>
      <c r="M522">
        <v>1555650000</v>
      </c>
      <c r="N522" s="7">
        <f t="shared" si="35"/>
        <v>43577.208333333328</v>
      </c>
      <c r="O522">
        <v>1555909200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 s="7">
        <f t="shared" si="34"/>
        <v>42605.208333333328</v>
      </c>
      <c r="M523">
        <v>1471928400</v>
      </c>
      <c r="N523" s="7">
        <f t="shared" si="35"/>
        <v>42611.208333333328</v>
      </c>
      <c r="O523">
        <v>1472446800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 s="7">
        <f t="shared" si="34"/>
        <v>41093.208333333336</v>
      </c>
      <c r="M524">
        <v>1341291600</v>
      </c>
      <c r="N524" s="7">
        <f t="shared" si="35"/>
        <v>41105.208333333336</v>
      </c>
      <c r="O524">
        <v>1342328400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 s="7">
        <f t="shared" si="34"/>
        <v>40241.25</v>
      </c>
      <c r="M525">
        <v>1267682400</v>
      </c>
      <c r="N525" s="7">
        <f t="shared" si="35"/>
        <v>40246.25</v>
      </c>
      <c r="O525">
        <v>1268114400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 s="7">
        <f t="shared" si="34"/>
        <v>40294.208333333336</v>
      </c>
      <c r="M526">
        <v>1272258000</v>
      </c>
      <c r="N526" s="7">
        <f t="shared" si="35"/>
        <v>40307.208333333336</v>
      </c>
      <c r="O526">
        <v>1273381200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 s="7">
        <f t="shared" si="34"/>
        <v>40505.25</v>
      </c>
      <c r="M527">
        <v>1290492000</v>
      </c>
      <c r="N527" s="7">
        <f t="shared" si="35"/>
        <v>40509.25</v>
      </c>
      <c r="O527">
        <v>1290837600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 s="7">
        <f t="shared" si="34"/>
        <v>42364.25</v>
      </c>
      <c r="M528">
        <v>1451109600</v>
      </c>
      <c r="N528" s="7">
        <f t="shared" si="35"/>
        <v>42401.25</v>
      </c>
      <c r="O528">
        <v>1454306400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3"/>
        <v>31</v>
      </c>
      <c r="J529" t="s">
        <v>15</v>
      </c>
      <c r="K529" t="s">
        <v>16</v>
      </c>
      <c r="L529" s="7">
        <f t="shared" si="34"/>
        <v>42405.25</v>
      </c>
      <c r="M529">
        <v>1454652000</v>
      </c>
      <c r="N529" s="7">
        <f t="shared" si="35"/>
        <v>42441.25</v>
      </c>
      <c r="O529">
        <v>1457762400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 s="7">
        <f t="shared" si="34"/>
        <v>41601.25</v>
      </c>
      <c r="M530">
        <v>1385186400</v>
      </c>
      <c r="N530" s="7">
        <f t="shared" si="35"/>
        <v>41646.25</v>
      </c>
      <c r="O530">
        <v>1389074400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 s="7">
        <f t="shared" si="34"/>
        <v>41769.208333333336</v>
      </c>
      <c r="M531">
        <v>1399698000</v>
      </c>
      <c r="N531" s="7">
        <f t="shared" si="35"/>
        <v>41797.208333333336</v>
      </c>
      <c r="O531">
        <v>1402117200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 s="7">
        <f t="shared" si="34"/>
        <v>40421.208333333336</v>
      </c>
      <c r="M532">
        <v>1283230800</v>
      </c>
      <c r="N532" s="7">
        <f t="shared" si="35"/>
        <v>40435.208333333336</v>
      </c>
      <c r="O532">
        <v>1284440400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 s="7">
        <f t="shared" si="34"/>
        <v>41589.25</v>
      </c>
      <c r="M533">
        <v>1384149600</v>
      </c>
      <c r="N533" s="7">
        <f t="shared" si="35"/>
        <v>41645.25</v>
      </c>
      <c r="O533">
        <v>1388988000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 s="7">
        <f t="shared" si="34"/>
        <v>43125.25</v>
      </c>
      <c r="M534">
        <v>1516860000</v>
      </c>
      <c r="N534" s="7">
        <f t="shared" si="35"/>
        <v>43126.25</v>
      </c>
      <c r="O534">
        <v>1516946400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 s="7">
        <f t="shared" si="34"/>
        <v>41479.208333333336</v>
      </c>
      <c r="M535">
        <v>1374642000</v>
      </c>
      <c r="N535" s="7">
        <f t="shared" si="35"/>
        <v>41515.208333333336</v>
      </c>
      <c r="O535">
        <v>1377752400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 s="7">
        <f t="shared" si="34"/>
        <v>43329.208333333328</v>
      </c>
      <c r="M536">
        <v>1534482000</v>
      </c>
      <c r="N536" s="7">
        <f t="shared" si="35"/>
        <v>43330.208333333328</v>
      </c>
      <c r="O536">
        <v>1534568400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 s="7">
        <f t="shared" si="34"/>
        <v>43259.208333333328</v>
      </c>
      <c r="M537">
        <v>1528434000</v>
      </c>
      <c r="N537" s="7">
        <f t="shared" si="35"/>
        <v>43261.208333333328</v>
      </c>
      <c r="O537">
        <v>1528606800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 s="7">
        <f t="shared" si="34"/>
        <v>40414.208333333336</v>
      </c>
      <c r="M538">
        <v>1282626000</v>
      </c>
      <c r="N538" s="7">
        <f t="shared" si="35"/>
        <v>40440.208333333336</v>
      </c>
      <c r="O538">
        <v>1284872400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 s="7">
        <f t="shared" si="34"/>
        <v>43342.208333333328</v>
      </c>
      <c r="M539">
        <v>1535605200</v>
      </c>
      <c r="N539" s="7">
        <f t="shared" si="35"/>
        <v>43365.208333333328</v>
      </c>
      <c r="O539">
        <v>1537592400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 s="7">
        <f t="shared" si="34"/>
        <v>41539.208333333336</v>
      </c>
      <c r="M540">
        <v>1379826000</v>
      </c>
      <c r="N540" s="7">
        <f t="shared" si="35"/>
        <v>41555.208333333336</v>
      </c>
      <c r="O540">
        <v>1381208400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 s="7">
        <f t="shared" si="34"/>
        <v>43647.208333333328</v>
      </c>
      <c r="M541">
        <v>1561957200</v>
      </c>
      <c r="N541" s="7">
        <f t="shared" si="35"/>
        <v>43653.208333333328</v>
      </c>
      <c r="O541">
        <v>1562475600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 s="7">
        <f t="shared" si="34"/>
        <v>43225.208333333328</v>
      </c>
      <c r="M542">
        <v>1525496400</v>
      </c>
      <c r="N542" s="7">
        <f t="shared" si="35"/>
        <v>43247.208333333328</v>
      </c>
      <c r="O542">
        <v>1527397200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 s="7">
        <f t="shared" si="34"/>
        <v>42165.208333333328</v>
      </c>
      <c r="M543">
        <v>1433912400</v>
      </c>
      <c r="N543" s="7">
        <f t="shared" si="35"/>
        <v>42191.208333333328</v>
      </c>
      <c r="O543">
        <v>1436158800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 s="7">
        <f t="shared" si="34"/>
        <v>42391.25</v>
      </c>
      <c r="M544">
        <v>1453442400</v>
      </c>
      <c r="N544" s="7">
        <f t="shared" si="35"/>
        <v>42421.25</v>
      </c>
      <c r="O544">
        <v>1456034400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 s="7">
        <f t="shared" si="34"/>
        <v>41528.208333333336</v>
      </c>
      <c r="M545">
        <v>1378875600</v>
      </c>
      <c r="N545" s="7">
        <f t="shared" si="35"/>
        <v>41543.208333333336</v>
      </c>
      <c r="O545">
        <v>1380171600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 s="7">
        <f t="shared" si="34"/>
        <v>42377.25</v>
      </c>
      <c r="M546">
        <v>1452232800</v>
      </c>
      <c r="N546" s="7">
        <f t="shared" si="35"/>
        <v>42390.25</v>
      </c>
      <c r="O546">
        <v>1453356000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 s="7">
        <f t="shared" si="34"/>
        <v>43824.25</v>
      </c>
      <c r="M547">
        <v>1577253600</v>
      </c>
      <c r="N547" s="7">
        <f t="shared" si="35"/>
        <v>43844.25</v>
      </c>
      <c r="O547">
        <v>1578981600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 s="7">
        <f t="shared" si="34"/>
        <v>43360.208333333328</v>
      </c>
      <c r="M548">
        <v>1537160400</v>
      </c>
      <c r="N548" s="7">
        <f t="shared" si="35"/>
        <v>43363.208333333328</v>
      </c>
      <c r="O548">
        <v>1537419600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3"/>
        <v>80.75</v>
      </c>
      <c r="J549" t="s">
        <v>21</v>
      </c>
      <c r="K549" t="s">
        <v>22</v>
      </c>
      <c r="L549" s="7">
        <f t="shared" si="34"/>
        <v>42029.25</v>
      </c>
      <c r="M549">
        <v>1422165600</v>
      </c>
      <c r="N549" s="7">
        <f t="shared" si="35"/>
        <v>42041.25</v>
      </c>
      <c r="O549">
        <v>1423202400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 s="7">
        <f t="shared" si="34"/>
        <v>42461.208333333328</v>
      </c>
      <c r="M550">
        <v>1459486800</v>
      </c>
      <c r="N550" s="7">
        <f t="shared" si="35"/>
        <v>42474.208333333328</v>
      </c>
      <c r="O550">
        <v>1460610000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 s="7">
        <f t="shared" si="34"/>
        <v>41422.208333333336</v>
      </c>
      <c r="M551">
        <v>1369717200</v>
      </c>
      <c r="N551" s="7">
        <f t="shared" si="35"/>
        <v>41431.208333333336</v>
      </c>
      <c r="O551">
        <v>1370494800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3"/>
        <v>4</v>
      </c>
      <c r="J552" t="s">
        <v>98</v>
      </c>
      <c r="K552" t="s">
        <v>99</v>
      </c>
      <c r="L552" s="7">
        <f t="shared" si="34"/>
        <v>40968.25</v>
      </c>
      <c r="M552">
        <v>1330495200</v>
      </c>
      <c r="N552" s="7">
        <f t="shared" si="35"/>
        <v>40989.208333333336</v>
      </c>
      <c r="O552">
        <v>1332306000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 s="7">
        <f t="shared" si="34"/>
        <v>41993.25</v>
      </c>
      <c r="M553">
        <v>1419055200</v>
      </c>
      <c r="N553" s="7">
        <f t="shared" si="35"/>
        <v>42033.25</v>
      </c>
      <c r="O553">
        <v>1422511200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 s="7">
        <f t="shared" si="34"/>
        <v>42700.25</v>
      </c>
      <c r="M554">
        <v>1480140000</v>
      </c>
      <c r="N554" s="7">
        <f t="shared" si="35"/>
        <v>42702.25</v>
      </c>
      <c r="O554">
        <v>1480312800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 s="7">
        <f t="shared" si="34"/>
        <v>40545.25</v>
      </c>
      <c r="M555">
        <v>1293948000</v>
      </c>
      <c r="N555" s="7">
        <f t="shared" si="35"/>
        <v>40546.25</v>
      </c>
      <c r="O555">
        <v>1294034400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 s="7">
        <f t="shared" si="34"/>
        <v>42723.25</v>
      </c>
      <c r="M556">
        <v>1482127200</v>
      </c>
      <c r="N556" s="7">
        <f t="shared" si="35"/>
        <v>42729.25</v>
      </c>
      <c r="O556">
        <v>1482645600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 s="7">
        <f t="shared" si="34"/>
        <v>41731.208333333336</v>
      </c>
      <c r="M557">
        <v>1396414800</v>
      </c>
      <c r="N557" s="7">
        <f t="shared" si="35"/>
        <v>41762.208333333336</v>
      </c>
      <c r="O557">
        <v>1399093200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 s="7">
        <f t="shared" si="34"/>
        <v>40792.208333333336</v>
      </c>
      <c r="M558">
        <v>1315285200</v>
      </c>
      <c r="N558" s="7">
        <f t="shared" si="35"/>
        <v>40799.208333333336</v>
      </c>
      <c r="O558">
        <v>1315890000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 s="7">
        <f t="shared" si="34"/>
        <v>42279.208333333328</v>
      </c>
      <c r="M559">
        <v>1443762000</v>
      </c>
      <c r="N559" s="7">
        <f t="shared" si="35"/>
        <v>42282.208333333328</v>
      </c>
      <c r="O559">
        <v>1444021200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 s="7">
        <f t="shared" si="34"/>
        <v>42424.25</v>
      </c>
      <c r="M560">
        <v>1456293600</v>
      </c>
      <c r="N560" s="7">
        <f t="shared" si="35"/>
        <v>42467.208333333328</v>
      </c>
      <c r="O560">
        <v>1460005200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 s="7">
        <f t="shared" si="34"/>
        <v>42584.208333333328</v>
      </c>
      <c r="M561">
        <v>1470114000</v>
      </c>
      <c r="N561" s="7">
        <f t="shared" si="35"/>
        <v>42591.208333333328</v>
      </c>
      <c r="O561">
        <v>1470718800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 s="7">
        <f t="shared" si="34"/>
        <v>40865.25</v>
      </c>
      <c r="M562">
        <v>1321596000</v>
      </c>
      <c r="N562" s="7">
        <f t="shared" si="35"/>
        <v>40905.25</v>
      </c>
      <c r="O562">
        <v>1325052000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 s="7">
        <f t="shared" si="34"/>
        <v>40833.208333333336</v>
      </c>
      <c r="M563">
        <v>1318827600</v>
      </c>
      <c r="N563" s="7">
        <f t="shared" si="35"/>
        <v>40835.208333333336</v>
      </c>
      <c r="O563">
        <v>1319000400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 s="7">
        <f t="shared" si="34"/>
        <v>43536.208333333328</v>
      </c>
      <c r="M564">
        <v>1552366800</v>
      </c>
      <c r="N564" s="7">
        <f t="shared" si="35"/>
        <v>43538.208333333328</v>
      </c>
      <c r="O564">
        <v>1552539600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 s="7">
        <f t="shared" si="34"/>
        <v>43417.25</v>
      </c>
      <c r="M565">
        <v>1542088800</v>
      </c>
      <c r="N565" s="7">
        <f t="shared" si="35"/>
        <v>43437.25</v>
      </c>
      <c r="O565">
        <v>1543816800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 s="7">
        <f t="shared" si="34"/>
        <v>42078.208333333328</v>
      </c>
      <c r="M566">
        <v>1426395600</v>
      </c>
      <c r="N566" s="7">
        <f t="shared" si="35"/>
        <v>42086.208333333328</v>
      </c>
      <c r="O566">
        <v>1427086800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 s="7">
        <f t="shared" si="34"/>
        <v>40862.25</v>
      </c>
      <c r="M567">
        <v>1321336800</v>
      </c>
      <c r="N567" s="7">
        <f t="shared" si="35"/>
        <v>40882.25</v>
      </c>
      <c r="O567">
        <v>1323064800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 s="7">
        <f t="shared" si="34"/>
        <v>42424.25</v>
      </c>
      <c r="M568">
        <v>1456293600</v>
      </c>
      <c r="N568" s="7">
        <f t="shared" si="35"/>
        <v>42447.208333333328</v>
      </c>
      <c r="O568">
        <v>1458277200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 s="7">
        <f t="shared" si="34"/>
        <v>41830.208333333336</v>
      </c>
      <c r="M569">
        <v>1404968400</v>
      </c>
      <c r="N569" s="7">
        <f t="shared" si="35"/>
        <v>41832.208333333336</v>
      </c>
      <c r="O569">
        <v>1405141200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 s="7">
        <f t="shared" si="34"/>
        <v>40374.208333333336</v>
      </c>
      <c r="M570">
        <v>1279170000</v>
      </c>
      <c r="N570" s="7">
        <f t="shared" si="35"/>
        <v>40419.208333333336</v>
      </c>
      <c r="O570">
        <v>1283058000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 s="7">
        <f t="shared" si="34"/>
        <v>40554.25</v>
      </c>
      <c r="M571">
        <v>1294725600</v>
      </c>
      <c r="N571" s="7">
        <f t="shared" si="35"/>
        <v>40566.25</v>
      </c>
      <c r="O571">
        <v>1295762400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 s="7">
        <f t="shared" si="34"/>
        <v>41993.25</v>
      </c>
      <c r="M572">
        <v>1419055200</v>
      </c>
      <c r="N572" s="7">
        <f t="shared" si="35"/>
        <v>41999.25</v>
      </c>
      <c r="O572">
        <v>1419573600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 s="7">
        <f t="shared" si="34"/>
        <v>42174.208333333328</v>
      </c>
      <c r="M573">
        <v>1434690000</v>
      </c>
      <c r="N573" s="7">
        <f t="shared" si="35"/>
        <v>42221.208333333328</v>
      </c>
      <c r="O573">
        <v>1438750800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 s="7">
        <f t="shared" si="34"/>
        <v>42275.208333333328</v>
      </c>
      <c r="M574">
        <v>1443416400</v>
      </c>
      <c r="N574" s="7">
        <f t="shared" si="35"/>
        <v>42291.208333333328</v>
      </c>
      <c r="O574">
        <v>1444798800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 s="7">
        <f t="shared" si="34"/>
        <v>41761.208333333336</v>
      </c>
      <c r="M575">
        <v>1399006800</v>
      </c>
      <c r="N575" s="7">
        <f t="shared" si="35"/>
        <v>41763.208333333336</v>
      </c>
      <c r="O575">
        <v>1399179600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 s="7">
        <f t="shared" si="34"/>
        <v>43806.25</v>
      </c>
      <c r="M576">
        <v>1575698400</v>
      </c>
      <c r="N576" s="7">
        <f t="shared" si="35"/>
        <v>43816.25</v>
      </c>
      <c r="O576">
        <v>1576562400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 s="7">
        <f t="shared" si="34"/>
        <v>41779.208333333336</v>
      </c>
      <c r="M577">
        <v>1400562000</v>
      </c>
      <c r="N577" s="7">
        <f t="shared" si="35"/>
        <v>41782.208333333336</v>
      </c>
      <c r="O577">
        <v>1400821200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 s="7">
        <f t="shared" si="34"/>
        <v>43040.208333333328</v>
      </c>
      <c r="M578">
        <v>1509512400</v>
      </c>
      <c r="N578" s="7">
        <f t="shared" si="35"/>
        <v>43057.25</v>
      </c>
      <c r="O578">
        <v>1510984800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37</v>
      </c>
      <c r="I579" s="4">
        <f t="shared" ref="I579:I642" si="37">E579/H579</f>
        <v>41.783783783783782</v>
      </c>
      <c r="J579" t="s">
        <v>21</v>
      </c>
      <c r="K579" t="s">
        <v>22</v>
      </c>
      <c r="L579" s="7">
        <f t="shared" ref="L579:L642" si="38">(((M579/60)/60)/24)+DATE(1970,1,1)</f>
        <v>40613.25</v>
      </c>
      <c r="M579">
        <v>1299823200</v>
      </c>
      <c r="N579" s="7">
        <f t="shared" ref="N579:N642" si="39">(((O579/60)/60)/24)+DATE(1970,1,1)</f>
        <v>40639.208333333336</v>
      </c>
      <c r="O579">
        <v>1302066000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 s="7">
        <f t="shared" si="38"/>
        <v>40878.25</v>
      </c>
      <c r="M580">
        <v>1322719200</v>
      </c>
      <c r="N580" s="7">
        <f t="shared" si="39"/>
        <v>40881.25</v>
      </c>
      <c r="O580">
        <v>1322978400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 s="7">
        <f t="shared" si="38"/>
        <v>40762.208333333336</v>
      </c>
      <c r="M581">
        <v>1312693200</v>
      </c>
      <c r="N581" s="7">
        <f t="shared" si="39"/>
        <v>40774.208333333336</v>
      </c>
      <c r="O581">
        <v>1313730000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 s="7">
        <f t="shared" si="38"/>
        <v>41696.25</v>
      </c>
      <c r="M582">
        <v>1393394400</v>
      </c>
      <c r="N582" s="7">
        <f t="shared" si="39"/>
        <v>41704.25</v>
      </c>
      <c r="O582">
        <v>1394085600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 s="7">
        <f t="shared" si="38"/>
        <v>40662.208333333336</v>
      </c>
      <c r="M583">
        <v>1304053200</v>
      </c>
      <c r="N583" s="7">
        <f t="shared" si="39"/>
        <v>40677.208333333336</v>
      </c>
      <c r="O583">
        <v>1305349200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 s="7">
        <f t="shared" si="38"/>
        <v>42165.208333333328</v>
      </c>
      <c r="M584">
        <v>1433912400</v>
      </c>
      <c r="N584" s="7">
        <f t="shared" si="39"/>
        <v>42170.208333333328</v>
      </c>
      <c r="O584">
        <v>1434344400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 s="7">
        <f t="shared" si="38"/>
        <v>40959.25</v>
      </c>
      <c r="M585">
        <v>1329717600</v>
      </c>
      <c r="N585" s="7">
        <f t="shared" si="39"/>
        <v>40976.25</v>
      </c>
      <c r="O585">
        <v>1331186400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 s="7">
        <f t="shared" si="38"/>
        <v>41024.208333333336</v>
      </c>
      <c r="M586">
        <v>1335330000</v>
      </c>
      <c r="N586" s="7">
        <f t="shared" si="39"/>
        <v>41038.208333333336</v>
      </c>
      <c r="O586">
        <v>1336539600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 s="7">
        <f t="shared" si="38"/>
        <v>40255.208333333336</v>
      </c>
      <c r="M587">
        <v>1268888400</v>
      </c>
      <c r="N587" s="7">
        <f t="shared" si="39"/>
        <v>40265.208333333336</v>
      </c>
      <c r="O587">
        <v>1269752400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 s="7">
        <f t="shared" si="38"/>
        <v>40499.25</v>
      </c>
      <c r="M588">
        <v>1289973600</v>
      </c>
      <c r="N588" s="7">
        <f t="shared" si="39"/>
        <v>40518.25</v>
      </c>
      <c r="O588">
        <v>1291615200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 s="7">
        <f t="shared" si="38"/>
        <v>43484.25</v>
      </c>
      <c r="M589">
        <v>1547877600</v>
      </c>
      <c r="N589" s="7">
        <f t="shared" si="39"/>
        <v>43536.208333333328</v>
      </c>
      <c r="O589">
        <v>1552366800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 s="7">
        <f t="shared" si="38"/>
        <v>40262.208333333336</v>
      </c>
      <c r="M590">
        <v>1269493200</v>
      </c>
      <c r="N590" s="7">
        <f t="shared" si="39"/>
        <v>40293.208333333336</v>
      </c>
      <c r="O590">
        <v>1272171600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 s="7">
        <f t="shared" si="38"/>
        <v>42190.208333333328</v>
      </c>
      <c r="M591">
        <v>1436072400</v>
      </c>
      <c r="N591" s="7">
        <f t="shared" si="39"/>
        <v>42197.208333333328</v>
      </c>
      <c r="O591">
        <v>1436677200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 s="7">
        <f t="shared" si="38"/>
        <v>41994.25</v>
      </c>
      <c r="M592">
        <v>1419141600</v>
      </c>
      <c r="N592" s="7">
        <f t="shared" si="39"/>
        <v>42005.25</v>
      </c>
      <c r="O592">
        <v>1420092000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 s="7">
        <f t="shared" si="38"/>
        <v>40373.208333333336</v>
      </c>
      <c r="M593">
        <v>1279083600</v>
      </c>
      <c r="N593" s="7">
        <f t="shared" si="39"/>
        <v>40383.208333333336</v>
      </c>
      <c r="O593">
        <v>1279947600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 s="7">
        <f t="shared" si="38"/>
        <v>41789.208333333336</v>
      </c>
      <c r="M594">
        <v>1401426000</v>
      </c>
      <c r="N594" s="7">
        <f t="shared" si="39"/>
        <v>41798.208333333336</v>
      </c>
      <c r="O594">
        <v>1402203600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 s="7">
        <f t="shared" si="38"/>
        <v>41724.208333333336</v>
      </c>
      <c r="M595">
        <v>1395810000</v>
      </c>
      <c r="N595" s="7">
        <f t="shared" si="39"/>
        <v>41737.208333333336</v>
      </c>
      <c r="O595">
        <v>1396933200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 s="7">
        <f t="shared" si="38"/>
        <v>42548.208333333328</v>
      </c>
      <c r="M596">
        <v>1467003600</v>
      </c>
      <c r="N596" s="7">
        <f t="shared" si="39"/>
        <v>42551.208333333328</v>
      </c>
      <c r="O596">
        <v>1467262800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 s="7">
        <f t="shared" si="38"/>
        <v>40253.208333333336</v>
      </c>
      <c r="M597">
        <v>1268715600</v>
      </c>
      <c r="N597" s="7">
        <f t="shared" si="39"/>
        <v>40274.208333333336</v>
      </c>
      <c r="O597">
        <v>1270530000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 s="7">
        <f t="shared" si="38"/>
        <v>42434.25</v>
      </c>
      <c r="M598">
        <v>1457157600</v>
      </c>
      <c r="N598" s="7">
        <f t="shared" si="39"/>
        <v>42441.25</v>
      </c>
      <c r="O598">
        <v>1457762400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 s="7">
        <f t="shared" si="38"/>
        <v>43786.25</v>
      </c>
      <c r="M599">
        <v>1573970400</v>
      </c>
      <c r="N599" s="7">
        <f t="shared" si="39"/>
        <v>43804.25</v>
      </c>
      <c r="O599">
        <v>1575525600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 s="7">
        <f t="shared" si="38"/>
        <v>40344.208333333336</v>
      </c>
      <c r="M600">
        <v>1276578000</v>
      </c>
      <c r="N600" s="7">
        <f t="shared" si="39"/>
        <v>40373.208333333336</v>
      </c>
      <c r="O600">
        <v>1279083600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 s="7">
        <f t="shared" si="38"/>
        <v>42047.25</v>
      </c>
      <c r="M601">
        <v>1423720800</v>
      </c>
      <c r="N601" s="7">
        <f t="shared" si="39"/>
        <v>42055.25</v>
      </c>
      <c r="O601">
        <v>1424412000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7"/>
        <v>5</v>
      </c>
      <c r="J602" t="s">
        <v>40</v>
      </c>
      <c r="K602" t="s">
        <v>41</v>
      </c>
      <c r="L602" s="7">
        <f t="shared" si="38"/>
        <v>41485.208333333336</v>
      </c>
      <c r="M602">
        <v>1375160400</v>
      </c>
      <c r="N602" s="7">
        <f t="shared" si="39"/>
        <v>41497.208333333336</v>
      </c>
      <c r="O602">
        <v>1376197200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 s="7">
        <f t="shared" si="38"/>
        <v>41789.208333333336</v>
      </c>
      <c r="M603">
        <v>1401426000</v>
      </c>
      <c r="N603" s="7">
        <f t="shared" si="39"/>
        <v>41806.208333333336</v>
      </c>
      <c r="O603">
        <v>1402894800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 s="7">
        <f t="shared" si="38"/>
        <v>42160.208333333328</v>
      </c>
      <c r="M604">
        <v>1433480400</v>
      </c>
      <c r="N604" s="7">
        <f t="shared" si="39"/>
        <v>42171.208333333328</v>
      </c>
      <c r="O604">
        <v>1434430800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 s="7">
        <f t="shared" si="38"/>
        <v>43573.208333333328</v>
      </c>
      <c r="M605">
        <v>1555563600</v>
      </c>
      <c r="N605" s="7">
        <f t="shared" si="39"/>
        <v>43600.208333333328</v>
      </c>
      <c r="O605">
        <v>1557896400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 s="7">
        <f t="shared" si="38"/>
        <v>40565.25</v>
      </c>
      <c r="M606">
        <v>1295676000</v>
      </c>
      <c r="N606" s="7">
        <f t="shared" si="39"/>
        <v>40586.25</v>
      </c>
      <c r="O606">
        <v>1297490400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 s="7">
        <f t="shared" si="38"/>
        <v>42280.208333333328</v>
      </c>
      <c r="M607">
        <v>1443848400</v>
      </c>
      <c r="N607" s="7">
        <f t="shared" si="39"/>
        <v>42321.25</v>
      </c>
      <c r="O607">
        <v>1447394400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 s="7">
        <f t="shared" si="38"/>
        <v>42436.25</v>
      </c>
      <c r="M608">
        <v>1457330400</v>
      </c>
      <c r="N608" s="7">
        <f t="shared" si="39"/>
        <v>42447.208333333328</v>
      </c>
      <c r="O608">
        <v>1458277200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 s="7">
        <f t="shared" si="38"/>
        <v>41721.208333333336</v>
      </c>
      <c r="M609">
        <v>1395550800</v>
      </c>
      <c r="N609" s="7">
        <f t="shared" si="39"/>
        <v>41723.208333333336</v>
      </c>
      <c r="O609">
        <v>1395723600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 s="7">
        <f t="shared" si="38"/>
        <v>43530.25</v>
      </c>
      <c r="M610">
        <v>1551852000</v>
      </c>
      <c r="N610" s="7">
        <f t="shared" si="39"/>
        <v>43534.25</v>
      </c>
      <c r="O610">
        <v>1552197600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 s="7">
        <f t="shared" si="38"/>
        <v>43481.25</v>
      </c>
      <c r="M611">
        <v>1547618400</v>
      </c>
      <c r="N611" s="7">
        <f t="shared" si="39"/>
        <v>43498.25</v>
      </c>
      <c r="O611">
        <v>1549087200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 s="7">
        <f t="shared" si="38"/>
        <v>41259.25</v>
      </c>
      <c r="M612">
        <v>1355637600</v>
      </c>
      <c r="N612" s="7">
        <f t="shared" si="39"/>
        <v>41273.25</v>
      </c>
      <c r="O612">
        <v>1356847200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 s="7">
        <f t="shared" si="38"/>
        <v>41480.208333333336</v>
      </c>
      <c r="M613">
        <v>1374728400</v>
      </c>
      <c r="N613" s="7">
        <f t="shared" si="39"/>
        <v>41492.208333333336</v>
      </c>
      <c r="O613">
        <v>1375765200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 s="7">
        <f t="shared" si="38"/>
        <v>40474.208333333336</v>
      </c>
      <c r="M614">
        <v>1287810000</v>
      </c>
      <c r="N614" s="7">
        <f t="shared" si="39"/>
        <v>40497.25</v>
      </c>
      <c r="O614">
        <v>1289800800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 s="7">
        <f t="shared" si="38"/>
        <v>42973.208333333328</v>
      </c>
      <c r="M615">
        <v>1503723600</v>
      </c>
      <c r="N615" s="7">
        <f t="shared" si="39"/>
        <v>42982.208333333328</v>
      </c>
      <c r="O615">
        <v>1504501200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 s="7">
        <f t="shared" si="38"/>
        <v>42746.25</v>
      </c>
      <c r="M616">
        <v>1484114400</v>
      </c>
      <c r="N616" s="7">
        <f t="shared" si="39"/>
        <v>42764.25</v>
      </c>
      <c r="O616">
        <v>1485669600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 s="7">
        <f t="shared" si="38"/>
        <v>42489.208333333328</v>
      </c>
      <c r="M617">
        <v>1461906000</v>
      </c>
      <c r="N617" s="7">
        <f t="shared" si="39"/>
        <v>42499.208333333328</v>
      </c>
      <c r="O617">
        <v>1462770000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 s="7">
        <f t="shared" si="38"/>
        <v>41537.208333333336</v>
      </c>
      <c r="M618">
        <v>1379653200</v>
      </c>
      <c r="N618" s="7">
        <f t="shared" si="39"/>
        <v>41538.208333333336</v>
      </c>
      <c r="O618">
        <v>1379739600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 s="7">
        <f t="shared" si="38"/>
        <v>41794.208333333336</v>
      </c>
      <c r="M619">
        <v>1401858000</v>
      </c>
      <c r="N619" s="7">
        <f t="shared" si="39"/>
        <v>41804.208333333336</v>
      </c>
      <c r="O619">
        <v>1402722000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 s="7">
        <f t="shared" si="38"/>
        <v>41396.208333333336</v>
      </c>
      <c r="M620">
        <v>1367470800</v>
      </c>
      <c r="N620" s="7">
        <f t="shared" si="39"/>
        <v>41417.208333333336</v>
      </c>
      <c r="O620">
        <v>1369285200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 s="7">
        <f t="shared" si="38"/>
        <v>40669.208333333336</v>
      </c>
      <c r="M621">
        <v>1304658000</v>
      </c>
      <c r="N621" s="7">
        <f t="shared" si="39"/>
        <v>40670.208333333336</v>
      </c>
      <c r="O621">
        <v>1304744400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 s="7">
        <f t="shared" si="38"/>
        <v>42559.208333333328</v>
      </c>
      <c r="M622">
        <v>1467954000</v>
      </c>
      <c r="N622" s="7">
        <f t="shared" si="39"/>
        <v>42563.208333333328</v>
      </c>
      <c r="O622">
        <v>1468299600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 s="7">
        <f t="shared" si="38"/>
        <v>42626.208333333328</v>
      </c>
      <c r="M623">
        <v>1473742800</v>
      </c>
      <c r="N623" s="7">
        <f t="shared" si="39"/>
        <v>42631.208333333328</v>
      </c>
      <c r="O623">
        <v>1474174800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 s="7">
        <f t="shared" si="38"/>
        <v>43205.208333333328</v>
      </c>
      <c r="M624">
        <v>1523768400</v>
      </c>
      <c r="N624" s="7">
        <f t="shared" si="39"/>
        <v>43231.208333333328</v>
      </c>
      <c r="O624">
        <v>1526014800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 s="7">
        <f t="shared" si="38"/>
        <v>42201.208333333328</v>
      </c>
      <c r="M625">
        <v>1437022800</v>
      </c>
      <c r="N625" s="7">
        <f t="shared" si="39"/>
        <v>42206.208333333328</v>
      </c>
      <c r="O625">
        <v>1437454800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 s="7">
        <f t="shared" si="38"/>
        <v>42029.25</v>
      </c>
      <c r="M626">
        <v>1422165600</v>
      </c>
      <c r="N626" s="7">
        <f t="shared" si="39"/>
        <v>42035.25</v>
      </c>
      <c r="O626">
        <v>1422684000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 s="7">
        <f t="shared" si="38"/>
        <v>43857.25</v>
      </c>
      <c r="M627">
        <v>1580104800</v>
      </c>
      <c r="N627" s="7">
        <f t="shared" si="39"/>
        <v>43871.25</v>
      </c>
      <c r="O627">
        <v>1581314400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 s="7">
        <f t="shared" si="38"/>
        <v>40449.208333333336</v>
      </c>
      <c r="M628">
        <v>1285650000</v>
      </c>
      <c r="N628" s="7">
        <f t="shared" si="39"/>
        <v>40458.208333333336</v>
      </c>
      <c r="O628">
        <v>1286427600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 s="7">
        <f t="shared" si="38"/>
        <v>40345.208333333336</v>
      </c>
      <c r="M629">
        <v>1276664400</v>
      </c>
      <c r="N629" s="7">
        <f t="shared" si="39"/>
        <v>40369.208333333336</v>
      </c>
      <c r="O629">
        <v>1278738000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 s="7">
        <f t="shared" si="38"/>
        <v>40455.208333333336</v>
      </c>
      <c r="M630">
        <v>1286168400</v>
      </c>
      <c r="N630" s="7">
        <f t="shared" si="39"/>
        <v>40458.208333333336</v>
      </c>
      <c r="O630">
        <v>1286427600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 s="7">
        <f t="shared" si="38"/>
        <v>42557.208333333328</v>
      </c>
      <c r="M631">
        <v>1467781200</v>
      </c>
      <c r="N631" s="7">
        <f t="shared" si="39"/>
        <v>42559.208333333328</v>
      </c>
      <c r="O631">
        <v>1467954000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 s="7">
        <f t="shared" si="38"/>
        <v>43586.208333333328</v>
      </c>
      <c r="M632">
        <v>1556686800</v>
      </c>
      <c r="N632" s="7">
        <f t="shared" si="39"/>
        <v>43597.208333333328</v>
      </c>
      <c r="O632">
        <v>1557637200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 s="7">
        <f t="shared" si="38"/>
        <v>43550.208333333328</v>
      </c>
      <c r="M633">
        <v>1553576400</v>
      </c>
      <c r="N633" s="7">
        <f t="shared" si="39"/>
        <v>43554.208333333328</v>
      </c>
      <c r="O633">
        <v>1553922000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 s="7">
        <f t="shared" si="38"/>
        <v>41945.208333333336</v>
      </c>
      <c r="M634">
        <v>1414904400</v>
      </c>
      <c r="N634" s="7">
        <f t="shared" si="39"/>
        <v>41963.25</v>
      </c>
      <c r="O634">
        <v>1416463200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 s="7">
        <f t="shared" si="38"/>
        <v>42315.25</v>
      </c>
      <c r="M635">
        <v>1446876000</v>
      </c>
      <c r="N635" s="7">
        <f t="shared" si="39"/>
        <v>42319.25</v>
      </c>
      <c r="O635">
        <v>1447221600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 s="7">
        <f t="shared" si="38"/>
        <v>42819.208333333328</v>
      </c>
      <c r="M636">
        <v>1490418000</v>
      </c>
      <c r="N636" s="7">
        <f t="shared" si="39"/>
        <v>42833.208333333328</v>
      </c>
      <c r="O636">
        <v>1491627600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 s="7">
        <f t="shared" si="38"/>
        <v>41314.25</v>
      </c>
      <c r="M637">
        <v>1360389600</v>
      </c>
      <c r="N637" s="7">
        <f t="shared" si="39"/>
        <v>41346.208333333336</v>
      </c>
      <c r="O637">
        <v>1363150800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 s="7">
        <f t="shared" si="38"/>
        <v>40926.25</v>
      </c>
      <c r="M638">
        <v>1326866400</v>
      </c>
      <c r="N638" s="7">
        <f t="shared" si="39"/>
        <v>40971.25</v>
      </c>
      <c r="O638">
        <v>1330754400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 s="7">
        <f t="shared" si="38"/>
        <v>42688.25</v>
      </c>
      <c r="M639">
        <v>1479103200</v>
      </c>
      <c r="N639" s="7">
        <f t="shared" si="39"/>
        <v>42696.25</v>
      </c>
      <c r="O639">
        <v>1479794400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 s="7">
        <f t="shared" si="38"/>
        <v>40386.208333333336</v>
      </c>
      <c r="M640">
        <v>1280206800</v>
      </c>
      <c r="N640" s="7">
        <f t="shared" si="39"/>
        <v>40398.208333333336</v>
      </c>
      <c r="O640">
        <v>1281243600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 s="7">
        <f t="shared" si="38"/>
        <v>43309.208333333328</v>
      </c>
      <c r="M641">
        <v>1532754000</v>
      </c>
      <c r="N641" s="7">
        <f t="shared" si="39"/>
        <v>43309.208333333328</v>
      </c>
      <c r="O641">
        <v>1532754000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 s="7">
        <f t="shared" si="38"/>
        <v>42387.25</v>
      </c>
      <c r="M642">
        <v>1453096800</v>
      </c>
      <c r="N642" s="7">
        <f t="shared" si="39"/>
        <v>42390.25</v>
      </c>
      <c r="O642">
        <v>1453356000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4">
        <f t="shared" ref="I643:I706" si="41">E643/H643</f>
        <v>58.128865979381445</v>
      </c>
      <c r="J643" t="s">
        <v>98</v>
      </c>
      <c r="K643" t="s">
        <v>99</v>
      </c>
      <c r="L643" s="7">
        <f t="shared" ref="L643:L706" si="42">(((M643/60)/60)/24)+DATE(1970,1,1)</f>
        <v>42786.25</v>
      </c>
      <c r="M643">
        <v>1487570400</v>
      </c>
      <c r="N643" s="7">
        <f t="shared" ref="N643:N706" si="43">(((O643/60)/60)/24)+DATE(1970,1,1)</f>
        <v>42814.208333333328</v>
      </c>
      <c r="O643">
        <v>1489986000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 s="7">
        <f t="shared" si="42"/>
        <v>43451.25</v>
      </c>
      <c r="M644">
        <v>1545026400</v>
      </c>
      <c r="N644" s="7">
        <f t="shared" si="43"/>
        <v>43460.25</v>
      </c>
      <c r="O644">
        <v>1545804000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 s="7">
        <f t="shared" si="42"/>
        <v>42795.25</v>
      </c>
      <c r="M645">
        <v>1488348000</v>
      </c>
      <c r="N645" s="7">
        <f t="shared" si="43"/>
        <v>42813.208333333328</v>
      </c>
      <c r="O645">
        <v>1489899600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1"/>
        <v>28</v>
      </c>
      <c r="J646" t="s">
        <v>15</v>
      </c>
      <c r="K646" t="s">
        <v>16</v>
      </c>
      <c r="L646" s="7">
        <f t="shared" si="42"/>
        <v>43452.25</v>
      </c>
      <c r="M646">
        <v>1545112800</v>
      </c>
      <c r="N646" s="7">
        <f t="shared" si="43"/>
        <v>43468.25</v>
      </c>
      <c r="O646">
        <v>1546495200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 s="7">
        <f t="shared" si="42"/>
        <v>43369.208333333328</v>
      </c>
      <c r="M647">
        <v>1537938000</v>
      </c>
      <c r="N647" s="7">
        <f t="shared" si="43"/>
        <v>43390.208333333328</v>
      </c>
      <c r="O647">
        <v>1539752400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 s="7">
        <f t="shared" si="42"/>
        <v>41346.208333333336</v>
      </c>
      <c r="M648">
        <v>1363150800</v>
      </c>
      <c r="N648" s="7">
        <f t="shared" si="43"/>
        <v>41357.208333333336</v>
      </c>
      <c r="O648">
        <v>1364101200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1"/>
        <v>103.5</v>
      </c>
      <c r="J649" t="s">
        <v>21</v>
      </c>
      <c r="K649" t="s">
        <v>22</v>
      </c>
      <c r="L649" s="7">
        <f t="shared" si="42"/>
        <v>43199.208333333328</v>
      </c>
      <c r="M649">
        <v>1523250000</v>
      </c>
      <c r="N649" s="7">
        <f t="shared" si="43"/>
        <v>43223.208333333328</v>
      </c>
      <c r="O649">
        <v>1525323600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 s="7">
        <f t="shared" si="42"/>
        <v>42922.208333333328</v>
      </c>
      <c r="M650">
        <v>1499317200</v>
      </c>
      <c r="N650" s="7">
        <f t="shared" si="43"/>
        <v>42940.208333333328</v>
      </c>
      <c r="O650">
        <v>1500872400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 s="7">
        <f t="shared" si="42"/>
        <v>40471.208333333336</v>
      </c>
      <c r="M651">
        <v>1287550800</v>
      </c>
      <c r="N651" s="7">
        <f t="shared" si="43"/>
        <v>40482.208333333336</v>
      </c>
      <c r="O651">
        <v>1288501200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1"/>
        <v>2</v>
      </c>
      <c r="J652" t="s">
        <v>21</v>
      </c>
      <c r="K652" t="s">
        <v>22</v>
      </c>
      <c r="L652" s="7">
        <f t="shared" si="42"/>
        <v>41828.208333333336</v>
      </c>
      <c r="M652">
        <v>1404795600</v>
      </c>
      <c r="N652" s="7">
        <f t="shared" si="43"/>
        <v>41855.208333333336</v>
      </c>
      <c r="O652">
        <v>1407128400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 s="7">
        <f t="shared" si="42"/>
        <v>41692.25</v>
      </c>
      <c r="M653">
        <v>1393048800</v>
      </c>
      <c r="N653" s="7">
        <f t="shared" si="43"/>
        <v>41707.25</v>
      </c>
      <c r="O653">
        <v>1394344800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 s="7">
        <f t="shared" si="42"/>
        <v>42587.208333333328</v>
      </c>
      <c r="M654">
        <v>1470373200</v>
      </c>
      <c r="N654" s="7">
        <f t="shared" si="43"/>
        <v>42630.208333333328</v>
      </c>
      <c r="O654">
        <v>1474088400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 s="7">
        <f t="shared" si="42"/>
        <v>42468.208333333328</v>
      </c>
      <c r="M655">
        <v>1460091600</v>
      </c>
      <c r="N655" s="7">
        <f t="shared" si="43"/>
        <v>42470.208333333328</v>
      </c>
      <c r="O655">
        <v>1460264400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 s="7">
        <f t="shared" si="42"/>
        <v>42240.208333333328</v>
      </c>
      <c r="M656">
        <v>1440392400</v>
      </c>
      <c r="N656" s="7">
        <f t="shared" si="43"/>
        <v>42245.208333333328</v>
      </c>
      <c r="O656">
        <v>1440824400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 s="7">
        <f t="shared" si="42"/>
        <v>42796.25</v>
      </c>
      <c r="M657">
        <v>1488434400</v>
      </c>
      <c r="N657" s="7">
        <f t="shared" si="43"/>
        <v>42809.208333333328</v>
      </c>
      <c r="O657">
        <v>1489554000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 s="7">
        <f t="shared" si="42"/>
        <v>43097.25</v>
      </c>
      <c r="M658">
        <v>1514440800</v>
      </c>
      <c r="N658" s="7">
        <f t="shared" si="43"/>
        <v>43102.25</v>
      </c>
      <c r="O658">
        <v>1514872800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 s="7">
        <f t="shared" si="42"/>
        <v>43096.25</v>
      </c>
      <c r="M659">
        <v>1514354400</v>
      </c>
      <c r="N659" s="7">
        <f t="shared" si="43"/>
        <v>43112.25</v>
      </c>
      <c r="O659">
        <v>1515736800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 s="7">
        <f t="shared" si="42"/>
        <v>42246.208333333328</v>
      </c>
      <c r="M660">
        <v>1440910800</v>
      </c>
      <c r="N660" s="7">
        <f t="shared" si="43"/>
        <v>42269.208333333328</v>
      </c>
      <c r="O660">
        <v>1442898000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 s="7">
        <f t="shared" si="42"/>
        <v>40570.25</v>
      </c>
      <c r="M661">
        <v>1296108000</v>
      </c>
      <c r="N661" s="7">
        <f t="shared" si="43"/>
        <v>40571.25</v>
      </c>
      <c r="O661">
        <v>1296194400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 s="7">
        <f t="shared" si="42"/>
        <v>42237.208333333328</v>
      </c>
      <c r="M662">
        <v>1440133200</v>
      </c>
      <c r="N662" s="7">
        <f t="shared" si="43"/>
        <v>42246.208333333328</v>
      </c>
      <c r="O662">
        <v>1440910800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 s="7">
        <f t="shared" si="42"/>
        <v>40996.208333333336</v>
      </c>
      <c r="M663">
        <v>1332910800</v>
      </c>
      <c r="N663" s="7">
        <f t="shared" si="43"/>
        <v>41026.208333333336</v>
      </c>
      <c r="O663">
        <v>1335502800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 s="7">
        <f t="shared" si="42"/>
        <v>43443.25</v>
      </c>
      <c r="M664">
        <v>1544335200</v>
      </c>
      <c r="N664" s="7">
        <f t="shared" si="43"/>
        <v>43447.25</v>
      </c>
      <c r="O664">
        <v>1544680800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 s="7">
        <f t="shared" si="42"/>
        <v>40458.208333333336</v>
      </c>
      <c r="M665">
        <v>1286427600</v>
      </c>
      <c r="N665" s="7">
        <f t="shared" si="43"/>
        <v>40481.208333333336</v>
      </c>
      <c r="O665">
        <v>1288414800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 s="7">
        <f t="shared" si="42"/>
        <v>40959.25</v>
      </c>
      <c r="M666">
        <v>1329717600</v>
      </c>
      <c r="N666" s="7">
        <f t="shared" si="43"/>
        <v>40969.25</v>
      </c>
      <c r="O666">
        <v>1330581600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 s="7">
        <f t="shared" si="42"/>
        <v>40733.208333333336</v>
      </c>
      <c r="M667">
        <v>1310187600</v>
      </c>
      <c r="N667" s="7">
        <f t="shared" si="43"/>
        <v>40747.208333333336</v>
      </c>
      <c r="O667">
        <v>1311397200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 s="7">
        <f t="shared" si="42"/>
        <v>41516.208333333336</v>
      </c>
      <c r="M668">
        <v>1377838800</v>
      </c>
      <c r="N668" s="7">
        <f t="shared" si="43"/>
        <v>41522.208333333336</v>
      </c>
      <c r="O668">
        <v>1378357200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 s="7">
        <f t="shared" si="42"/>
        <v>41892.208333333336</v>
      </c>
      <c r="M669">
        <v>1410325200</v>
      </c>
      <c r="N669" s="7">
        <f t="shared" si="43"/>
        <v>41901.208333333336</v>
      </c>
      <c r="O669">
        <v>1411102800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 s="7">
        <f t="shared" si="42"/>
        <v>41122.208333333336</v>
      </c>
      <c r="M670">
        <v>1343797200</v>
      </c>
      <c r="N670" s="7">
        <f t="shared" si="43"/>
        <v>41134.208333333336</v>
      </c>
      <c r="O670">
        <v>1344834000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 s="7">
        <f t="shared" si="42"/>
        <v>42912.208333333328</v>
      </c>
      <c r="M671">
        <v>1498453200</v>
      </c>
      <c r="N671" s="7">
        <f t="shared" si="43"/>
        <v>42921.208333333328</v>
      </c>
      <c r="O671">
        <v>1499230800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 s="7">
        <f t="shared" si="42"/>
        <v>42425.25</v>
      </c>
      <c r="M672">
        <v>1456380000</v>
      </c>
      <c r="N672" s="7">
        <f t="shared" si="43"/>
        <v>42437.25</v>
      </c>
      <c r="O672">
        <v>1457416800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 s="7">
        <f t="shared" si="42"/>
        <v>40390.208333333336</v>
      </c>
      <c r="M673">
        <v>1280552400</v>
      </c>
      <c r="N673" s="7">
        <f t="shared" si="43"/>
        <v>40394.208333333336</v>
      </c>
      <c r="O673">
        <v>1280898000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 s="7">
        <f t="shared" si="42"/>
        <v>43180.208333333328</v>
      </c>
      <c r="M674">
        <v>1521608400</v>
      </c>
      <c r="N674" s="7">
        <f t="shared" si="43"/>
        <v>43190.208333333328</v>
      </c>
      <c r="O674">
        <v>1522472400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 s="7">
        <f t="shared" si="42"/>
        <v>42475.208333333328</v>
      </c>
      <c r="M675">
        <v>1460696400</v>
      </c>
      <c r="N675" s="7">
        <f t="shared" si="43"/>
        <v>42496.208333333328</v>
      </c>
      <c r="O675">
        <v>1462510800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 s="7">
        <f t="shared" si="42"/>
        <v>40774.208333333336</v>
      </c>
      <c r="M676">
        <v>1313730000</v>
      </c>
      <c r="N676" s="7">
        <f t="shared" si="43"/>
        <v>40821.208333333336</v>
      </c>
      <c r="O676">
        <v>1317790800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 s="7">
        <f t="shared" si="42"/>
        <v>43719.208333333328</v>
      </c>
      <c r="M677">
        <v>1568178000</v>
      </c>
      <c r="N677" s="7">
        <f t="shared" si="43"/>
        <v>43726.208333333328</v>
      </c>
      <c r="O677">
        <v>1568782800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 s="7">
        <f t="shared" si="42"/>
        <v>41178.208333333336</v>
      </c>
      <c r="M678">
        <v>1348635600</v>
      </c>
      <c r="N678" s="7">
        <f t="shared" si="43"/>
        <v>41187.208333333336</v>
      </c>
      <c r="O678">
        <v>1349413200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 s="7">
        <f t="shared" si="42"/>
        <v>42561.208333333328</v>
      </c>
      <c r="M679">
        <v>1468126800</v>
      </c>
      <c r="N679" s="7">
        <f t="shared" si="43"/>
        <v>42611.208333333328</v>
      </c>
      <c r="O679">
        <v>1472446800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 s="7">
        <f t="shared" si="42"/>
        <v>43484.25</v>
      </c>
      <c r="M680">
        <v>1547877600</v>
      </c>
      <c r="N680" s="7">
        <f t="shared" si="43"/>
        <v>43486.25</v>
      </c>
      <c r="O680">
        <v>1548050400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 s="7">
        <f t="shared" si="42"/>
        <v>43756.208333333328</v>
      </c>
      <c r="M681">
        <v>1571374800</v>
      </c>
      <c r="N681" s="7">
        <f t="shared" si="43"/>
        <v>43761.208333333328</v>
      </c>
      <c r="O681">
        <v>1571806800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 s="7">
        <f t="shared" si="42"/>
        <v>43813.25</v>
      </c>
      <c r="M682">
        <v>1576303200</v>
      </c>
      <c r="N682" s="7">
        <f t="shared" si="43"/>
        <v>43815.25</v>
      </c>
      <c r="O682">
        <v>1576476000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 s="7">
        <f t="shared" si="42"/>
        <v>40898.25</v>
      </c>
      <c r="M683">
        <v>1324447200</v>
      </c>
      <c r="N683" s="7">
        <f t="shared" si="43"/>
        <v>40904.25</v>
      </c>
      <c r="O683">
        <v>1324965600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 s="7">
        <f t="shared" si="42"/>
        <v>41619.25</v>
      </c>
      <c r="M684">
        <v>1386741600</v>
      </c>
      <c r="N684" s="7">
        <f t="shared" si="43"/>
        <v>41628.25</v>
      </c>
      <c r="O684">
        <v>1387519200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 s="7">
        <f t="shared" si="42"/>
        <v>43359.208333333328</v>
      </c>
      <c r="M685">
        <v>1537074000</v>
      </c>
      <c r="N685" s="7">
        <f t="shared" si="43"/>
        <v>43361.208333333328</v>
      </c>
      <c r="O685">
        <v>1537246800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 s="7">
        <f t="shared" si="42"/>
        <v>40358.208333333336</v>
      </c>
      <c r="M686">
        <v>1277787600</v>
      </c>
      <c r="N686" s="7">
        <f t="shared" si="43"/>
        <v>40378.208333333336</v>
      </c>
      <c r="O686">
        <v>1279515600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 s="7">
        <f t="shared" si="42"/>
        <v>42239.208333333328</v>
      </c>
      <c r="M687">
        <v>1440306000</v>
      </c>
      <c r="N687" s="7">
        <f t="shared" si="43"/>
        <v>42263.208333333328</v>
      </c>
      <c r="O687">
        <v>1442379600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 s="7">
        <f t="shared" si="42"/>
        <v>43186.208333333328</v>
      </c>
      <c r="M688">
        <v>1522126800</v>
      </c>
      <c r="N688" s="7">
        <f t="shared" si="43"/>
        <v>43197.208333333328</v>
      </c>
      <c r="O688">
        <v>1523077200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 s="7">
        <f t="shared" si="42"/>
        <v>42806.25</v>
      </c>
      <c r="M689">
        <v>1489298400</v>
      </c>
      <c r="N689" s="7">
        <f t="shared" si="43"/>
        <v>42809.208333333328</v>
      </c>
      <c r="O689">
        <v>1489554000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 s="7">
        <f t="shared" si="42"/>
        <v>43475.25</v>
      </c>
      <c r="M690">
        <v>1547100000</v>
      </c>
      <c r="N690" s="7">
        <f t="shared" si="43"/>
        <v>43491.25</v>
      </c>
      <c r="O690">
        <v>1548482400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 s="7">
        <f t="shared" si="42"/>
        <v>41576.208333333336</v>
      </c>
      <c r="M691">
        <v>1383022800</v>
      </c>
      <c r="N691" s="7">
        <f t="shared" si="43"/>
        <v>41588.25</v>
      </c>
      <c r="O691">
        <v>1384063200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 s="7">
        <f t="shared" si="42"/>
        <v>40874.25</v>
      </c>
      <c r="M692">
        <v>1322373600</v>
      </c>
      <c r="N692" s="7">
        <f t="shared" si="43"/>
        <v>40880.25</v>
      </c>
      <c r="O692">
        <v>1322892000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 s="7">
        <f t="shared" si="42"/>
        <v>41185.208333333336</v>
      </c>
      <c r="M693">
        <v>1349240400</v>
      </c>
      <c r="N693" s="7">
        <f t="shared" si="43"/>
        <v>41202.208333333336</v>
      </c>
      <c r="O693">
        <v>1350709200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 s="7">
        <f t="shared" si="42"/>
        <v>43655.208333333328</v>
      </c>
      <c r="M694">
        <v>1562648400</v>
      </c>
      <c r="N694" s="7">
        <f t="shared" si="43"/>
        <v>43673.208333333328</v>
      </c>
      <c r="O694">
        <v>1564203600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 s="7">
        <f t="shared" si="42"/>
        <v>43025.208333333328</v>
      </c>
      <c r="M695">
        <v>1508216400</v>
      </c>
      <c r="N695" s="7">
        <f t="shared" si="43"/>
        <v>43042.208333333328</v>
      </c>
      <c r="O695">
        <v>1509685200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 s="7">
        <f t="shared" si="42"/>
        <v>43066.25</v>
      </c>
      <c r="M696">
        <v>1511762400</v>
      </c>
      <c r="N696" s="7">
        <f t="shared" si="43"/>
        <v>43103.25</v>
      </c>
      <c r="O696">
        <v>1514959200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 s="7">
        <f t="shared" si="42"/>
        <v>42322.25</v>
      </c>
      <c r="M697">
        <v>1447480800</v>
      </c>
      <c r="N697" s="7">
        <f t="shared" si="43"/>
        <v>42338.25</v>
      </c>
      <c r="O697">
        <v>1448863200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 s="7">
        <f t="shared" si="42"/>
        <v>42114.208333333328</v>
      </c>
      <c r="M698">
        <v>1429506000</v>
      </c>
      <c r="N698" s="7">
        <f t="shared" si="43"/>
        <v>42115.208333333328</v>
      </c>
      <c r="O698">
        <v>1429592400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 s="7">
        <f t="shared" si="42"/>
        <v>43190.208333333328</v>
      </c>
      <c r="M699">
        <v>1522472400</v>
      </c>
      <c r="N699" s="7">
        <f t="shared" si="43"/>
        <v>43192.208333333328</v>
      </c>
      <c r="O699">
        <v>1522645200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 s="7">
        <f t="shared" si="42"/>
        <v>40871.25</v>
      </c>
      <c r="M700">
        <v>1322114400</v>
      </c>
      <c r="N700" s="7">
        <f t="shared" si="43"/>
        <v>40885.25</v>
      </c>
      <c r="O700">
        <v>1323324000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 s="7">
        <f t="shared" si="42"/>
        <v>43641.208333333328</v>
      </c>
      <c r="M701">
        <v>1561438800</v>
      </c>
      <c r="N701" s="7">
        <f t="shared" si="43"/>
        <v>43642.208333333328</v>
      </c>
      <c r="O701">
        <v>1561525200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1"/>
        <v>3</v>
      </c>
      <c r="J702" t="s">
        <v>21</v>
      </c>
      <c r="K702" t="s">
        <v>22</v>
      </c>
      <c r="L702" s="7">
        <f t="shared" si="42"/>
        <v>40203.25</v>
      </c>
      <c r="M702">
        <v>1264399200</v>
      </c>
      <c r="N702" s="7">
        <f t="shared" si="43"/>
        <v>40218.25</v>
      </c>
      <c r="O702">
        <v>1265695200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 s="7">
        <f t="shared" si="42"/>
        <v>40629.208333333336</v>
      </c>
      <c r="M703">
        <v>1301202000</v>
      </c>
      <c r="N703" s="7">
        <f t="shared" si="43"/>
        <v>40636.208333333336</v>
      </c>
      <c r="O703">
        <v>1301806800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 s="7">
        <f t="shared" si="42"/>
        <v>41477.208333333336</v>
      </c>
      <c r="M704">
        <v>1374469200</v>
      </c>
      <c r="N704" s="7">
        <f t="shared" si="43"/>
        <v>41482.208333333336</v>
      </c>
      <c r="O704">
        <v>1374901200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 s="7">
        <f t="shared" si="42"/>
        <v>41020.208333333336</v>
      </c>
      <c r="M705">
        <v>1334984400</v>
      </c>
      <c r="N705" s="7">
        <f t="shared" si="43"/>
        <v>41037.208333333336</v>
      </c>
      <c r="O705">
        <v>1336453200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 s="7">
        <f t="shared" si="42"/>
        <v>42555.208333333328</v>
      </c>
      <c r="M706">
        <v>1467608400</v>
      </c>
      <c r="N706" s="7">
        <f t="shared" si="43"/>
        <v>42570.208333333328</v>
      </c>
      <c r="O706">
        <v>1468904400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4">
        <f t="shared" ref="I707:I770" si="45">E707/H707</f>
        <v>82.986666666666665</v>
      </c>
      <c r="J707" t="s">
        <v>40</v>
      </c>
      <c r="K707" t="s">
        <v>41</v>
      </c>
      <c r="L707" s="7">
        <f t="shared" ref="L707:L770" si="46">(((M707/60)/60)/24)+DATE(1970,1,1)</f>
        <v>41619.25</v>
      </c>
      <c r="M707">
        <v>1386741600</v>
      </c>
      <c r="N707" s="7">
        <f t="shared" ref="N707:N770" si="47">(((O707/60)/60)/24)+DATE(1970,1,1)</f>
        <v>41623.25</v>
      </c>
      <c r="O707">
        <v>1387087200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 s="7">
        <f t="shared" si="46"/>
        <v>43471.25</v>
      </c>
      <c r="M708">
        <v>1546754400</v>
      </c>
      <c r="N708" s="7">
        <f t="shared" si="47"/>
        <v>43479.25</v>
      </c>
      <c r="O708">
        <v>1547445600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 s="7">
        <f t="shared" si="46"/>
        <v>43442.25</v>
      </c>
      <c r="M709">
        <v>1544248800</v>
      </c>
      <c r="N709" s="7">
        <f t="shared" si="47"/>
        <v>43478.25</v>
      </c>
      <c r="O709">
        <v>1547359200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 s="7">
        <f t="shared" si="46"/>
        <v>42877.208333333328</v>
      </c>
      <c r="M710">
        <v>1495429200</v>
      </c>
      <c r="N710" s="7">
        <f t="shared" si="47"/>
        <v>42887.208333333328</v>
      </c>
      <c r="O710">
        <v>1496293200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 s="7">
        <f t="shared" si="46"/>
        <v>41018.208333333336</v>
      </c>
      <c r="M711">
        <v>1334811600</v>
      </c>
      <c r="N711" s="7">
        <f t="shared" si="47"/>
        <v>41025.208333333336</v>
      </c>
      <c r="O711">
        <v>1335416400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 s="7">
        <f t="shared" si="46"/>
        <v>43295.208333333328</v>
      </c>
      <c r="M712">
        <v>1531544400</v>
      </c>
      <c r="N712" s="7">
        <f t="shared" si="47"/>
        <v>43302.208333333328</v>
      </c>
      <c r="O712">
        <v>1532149200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5"/>
        <v>90</v>
      </c>
      <c r="J713" t="s">
        <v>107</v>
      </c>
      <c r="K713" t="s">
        <v>108</v>
      </c>
      <c r="L713" s="7">
        <f t="shared" si="46"/>
        <v>42393.25</v>
      </c>
      <c r="M713">
        <v>1453615200</v>
      </c>
      <c r="N713" s="7">
        <f t="shared" si="47"/>
        <v>42395.25</v>
      </c>
      <c r="O713">
        <v>1453788000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 s="7">
        <f t="shared" si="46"/>
        <v>42559.208333333328</v>
      </c>
      <c r="M714">
        <v>1467954000</v>
      </c>
      <c r="N714" s="7">
        <f t="shared" si="47"/>
        <v>42600.208333333328</v>
      </c>
      <c r="O714">
        <v>1471496400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 s="7">
        <f t="shared" si="46"/>
        <v>42604.208333333328</v>
      </c>
      <c r="M715">
        <v>1471842000</v>
      </c>
      <c r="N715" s="7">
        <f t="shared" si="47"/>
        <v>42616.208333333328</v>
      </c>
      <c r="O715">
        <v>1472878800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 s="7">
        <f t="shared" si="46"/>
        <v>41870.208333333336</v>
      </c>
      <c r="M716">
        <v>1408424400</v>
      </c>
      <c r="N716" s="7">
        <f t="shared" si="47"/>
        <v>41871.208333333336</v>
      </c>
      <c r="O716">
        <v>1408510800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 s="7">
        <f t="shared" si="46"/>
        <v>40397.208333333336</v>
      </c>
      <c r="M717">
        <v>1281157200</v>
      </c>
      <c r="N717" s="7">
        <f t="shared" si="47"/>
        <v>40402.208333333336</v>
      </c>
      <c r="O717">
        <v>1281589200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 s="7">
        <f t="shared" si="46"/>
        <v>41465.208333333336</v>
      </c>
      <c r="M718">
        <v>1373432400</v>
      </c>
      <c r="N718" s="7">
        <f t="shared" si="47"/>
        <v>41493.208333333336</v>
      </c>
      <c r="O718">
        <v>1375851600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 s="7">
        <f t="shared" si="46"/>
        <v>40777.208333333336</v>
      </c>
      <c r="M719">
        <v>1313989200</v>
      </c>
      <c r="N719" s="7">
        <f t="shared" si="47"/>
        <v>40798.208333333336</v>
      </c>
      <c r="O719">
        <v>1315803600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 s="7">
        <f t="shared" si="46"/>
        <v>41442.208333333336</v>
      </c>
      <c r="M720">
        <v>1371445200</v>
      </c>
      <c r="N720" s="7">
        <f t="shared" si="47"/>
        <v>41468.208333333336</v>
      </c>
      <c r="O720">
        <v>1373691600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 s="7">
        <f t="shared" si="46"/>
        <v>41058.208333333336</v>
      </c>
      <c r="M721">
        <v>1338267600</v>
      </c>
      <c r="N721" s="7">
        <f t="shared" si="47"/>
        <v>41069.208333333336</v>
      </c>
      <c r="O721">
        <v>1339218000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 s="7">
        <f t="shared" si="46"/>
        <v>43152.25</v>
      </c>
      <c r="M722">
        <v>1519192800</v>
      </c>
      <c r="N722" s="7">
        <f t="shared" si="47"/>
        <v>43166.25</v>
      </c>
      <c r="O722">
        <v>1520402400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 s="7">
        <f t="shared" si="46"/>
        <v>43194.208333333328</v>
      </c>
      <c r="M723">
        <v>1522818000</v>
      </c>
      <c r="N723" s="7">
        <f t="shared" si="47"/>
        <v>43200.208333333328</v>
      </c>
      <c r="O723">
        <v>1523336400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 s="7">
        <f t="shared" si="46"/>
        <v>43045.25</v>
      </c>
      <c r="M724">
        <v>1509948000</v>
      </c>
      <c r="N724" s="7">
        <f t="shared" si="47"/>
        <v>43072.25</v>
      </c>
      <c r="O724">
        <v>1512280800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 s="7">
        <f t="shared" si="46"/>
        <v>42431.25</v>
      </c>
      <c r="M725">
        <v>1456898400</v>
      </c>
      <c r="N725" s="7">
        <f t="shared" si="47"/>
        <v>42452.208333333328</v>
      </c>
      <c r="O725">
        <v>1458709200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 s="7">
        <f t="shared" si="46"/>
        <v>41934.208333333336</v>
      </c>
      <c r="M726">
        <v>1413954000</v>
      </c>
      <c r="N726" s="7">
        <f t="shared" si="47"/>
        <v>41936.208333333336</v>
      </c>
      <c r="O726">
        <v>1414126800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 s="7">
        <f t="shared" si="46"/>
        <v>41958.25</v>
      </c>
      <c r="M727">
        <v>1416031200</v>
      </c>
      <c r="N727" s="7">
        <f t="shared" si="47"/>
        <v>41960.25</v>
      </c>
      <c r="O727">
        <v>1416204000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 s="7">
        <f t="shared" si="46"/>
        <v>40476.208333333336</v>
      </c>
      <c r="M728">
        <v>1287982800</v>
      </c>
      <c r="N728" s="7">
        <f t="shared" si="47"/>
        <v>40482.208333333336</v>
      </c>
      <c r="O728">
        <v>1288501200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 s="7">
        <f t="shared" si="46"/>
        <v>43485.25</v>
      </c>
      <c r="M729">
        <v>1547964000</v>
      </c>
      <c r="N729" s="7">
        <f t="shared" si="47"/>
        <v>43543.208333333328</v>
      </c>
      <c r="O729">
        <v>1552971600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5"/>
        <v>73.5</v>
      </c>
      <c r="J730" t="s">
        <v>21</v>
      </c>
      <c r="K730" t="s">
        <v>22</v>
      </c>
      <c r="L730" s="7">
        <f t="shared" si="46"/>
        <v>42515.208333333328</v>
      </c>
      <c r="M730">
        <v>1464152400</v>
      </c>
      <c r="N730" s="7">
        <f t="shared" si="47"/>
        <v>42526.208333333328</v>
      </c>
      <c r="O730">
        <v>1465102800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 s="7">
        <f t="shared" si="46"/>
        <v>41309.25</v>
      </c>
      <c r="M731">
        <v>1359957600</v>
      </c>
      <c r="N731" s="7">
        <f t="shared" si="47"/>
        <v>41311.25</v>
      </c>
      <c r="O731">
        <v>1360130400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 s="7">
        <f t="shared" si="46"/>
        <v>42147.208333333328</v>
      </c>
      <c r="M732">
        <v>1432357200</v>
      </c>
      <c r="N732" s="7">
        <f t="shared" si="47"/>
        <v>42153.208333333328</v>
      </c>
      <c r="O732">
        <v>1432875600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 s="7">
        <f t="shared" si="46"/>
        <v>42939.208333333328</v>
      </c>
      <c r="M733">
        <v>1500786000</v>
      </c>
      <c r="N733" s="7">
        <f t="shared" si="47"/>
        <v>42940.208333333328</v>
      </c>
      <c r="O733">
        <v>1500872400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 s="7">
        <f t="shared" si="46"/>
        <v>42816.208333333328</v>
      </c>
      <c r="M734">
        <v>1490158800</v>
      </c>
      <c r="N734" s="7">
        <f t="shared" si="47"/>
        <v>42839.208333333328</v>
      </c>
      <c r="O734">
        <v>1492146000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 s="7">
        <f t="shared" si="46"/>
        <v>41844.208333333336</v>
      </c>
      <c r="M735">
        <v>1406178000</v>
      </c>
      <c r="N735" s="7">
        <f t="shared" si="47"/>
        <v>41857.208333333336</v>
      </c>
      <c r="O735">
        <v>1407301200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 s="7">
        <f t="shared" si="46"/>
        <v>42763.25</v>
      </c>
      <c r="M736">
        <v>1485583200</v>
      </c>
      <c r="N736" s="7">
        <f t="shared" si="47"/>
        <v>42775.25</v>
      </c>
      <c r="O736">
        <v>1486620000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 s="7">
        <f t="shared" si="46"/>
        <v>42459.208333333328</v>
      </c>
      <c r="M737">
        <v>1459314000</v>
      </c>
      <c r="N737" s="7">
        <f t="shared" si="47"/>
        <v>42466.208333333328</v>
      </c>
      <c r="O737">
        <v>1459918800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 s="7">
        <f t="shared" si="46"/>
        <v>42055.25</v>
      </c>
      <c r="M738">
        <v>1424412000</v>
      </c>
      <c r="N738" s="7">
        <f t="shared" si="47"/>
        <v>42059.25</v>
      </c>
      <c r="O738">
        <v>1424757600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 s="7">
        <f t="shared" si="46"/>
        <v>42685.25</v>
      </c>
      <c r="M739">
        <v>1478844000</v>
      </c>
      <c r="N739" s="7">
        <f t="shared" si="47"/>
        <v>42697.25</v>
      </c>
      <c r="O739">
        <v>1479880800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5"/>
        <v>103.8</v>
      </c>
      <c r="J740" t="s">
        <v>21</v>
      </c>
      <c r="K740" t="s">
        <v>22</v>
      </c>
      <c r="L740" s="7">
        <f t="shared" si="46"/>
        <v>41959.25</v>
      </c>
      <c r="M740">
        <v>1416117600</v>
      </c>
      <c r="N740" s="7">
        <f t="shared" si="47"/>
        <v>41981.25</v>
      </c>
      <c r="O740">
        <v>1418018400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 s="7">
        <f t="shared" si="46"/>
        <v>41089.208333333336</v>
      </c>
      <c r="M741">
        <v>1340946000</v>
      </c>
      <c r="N741" s="7">
        <f t="shared" si="47"/>
        <v>41090.208333333336</v>
      </c>
      <c r="O741">
        <v>1341032400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5"/>
        <v>99.5</v>
      </c>
      <c r="J742" t="s">
        <v>21</v>
      </c>
      <c r="K742" t="s">
        <v>22</v>
      </c>
      <c r="L742" s="7">
        <f t="shared" si="46"/>
        <v>42769.25</v>
      </c>
      <c r="M742">
        <v>1486101600</v>
      </c>
      <c r="N742" s="7">
        <f t="shared" si="47"/>
        <v>42772.25</v>
      </c>
      <c r="O742">
        <v>1486360800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 s="7">
        <f t="shared" si="46"/>
        <v>40321.208333333336</v>
      </c>
      <c r="M743">
        <v>1274590800</v>
      </c>
      <c r="N743" s="7">
        <f t="shared" si="47"/>
        <v>40322.208333333336</v>
      </c>
      <c r="O743">
        <v>1274677200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 s="7">
        <f t="shared" si="46"/>
        <v>40197.25</v>
      </c>
      <c r="M744">
        <v>1263880800</v>
      </c>
      <c r="N744" s="7">
        <f t="shared" si="47"/>
        <v>40239.25</v>
      </c>
      <c r="O744">
        <v>1267509600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 s="7">
        <f t="shared" si="46"/>
        <v>42298.208333333328</v>
      </c>
      <c r="M745">
        <v>1445403600</v>
      </c>
      <c r="N745" s="7">
        <f t="shared" si="47"/>
        <v>42304.208333333328</v>
      </c>
      <c r="O745">
        <v>1445922000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 s="7">
        <f t="shared" si="46"/>
        <v>43322.208333333328</v>
      </c>
      <c r="M746">
        <v>1533877200</v>
      </c>
      <c r="N746" s="7">
        <f t="shared" si="47"/>
        <v>43324.208333333328</v>
      </c>
      <c r="O746">
        <v>1534050000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5"/>
        <v>61.5</v>
      </c>
      <c r="J747" t="s">
        <v>21</v>
      </c>
      <c r="K747" t="s">
        <v>22</v>
      </c>
      <c r="L747" s="7">
        <f t="shared" si="46"/>
        <v>40328.208333333336</v>
      </c>
      <c r="M747">
        <v>1275195600</v>
      </c>
      <c r="N747" s="7">
        <f t="shared" si="47"/>
        <v>40355.208333333336</v>
      </c>
      <c r="O747">
        <v>1277528400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5"/>
        <v>35</v>
      </c>
      <c r="J748" t="s">
        <v>21</v>
      </c>
      <c r="K748" t="s">
        <v>22</v>
      </c>
      <c r="L748" s="7">
        <f t="shared" si="46"/>
        <v>40825.208333333336</v>
      </c>
      <c r="M748">
        <v>1318136400</v>
      </c>
      <c r="N748" s="7">
        <f t="shared" si="47"/>
        <v>40830.208333333336</v>
      </c>
      <c r="O748">
        <v>1318568400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 s="7">
        <f t="shared" si="46"/>
        <v>40423.208333333336</v>
      </c>
      <c r="M749">
        <v>1283403600</v>
      </c>
      <c r="N749" s="7">
        <f t="shared" si="47"/>
        <v>40434.208333333336</v>
      </c>
      <c r="O749">
        <v>1284354000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 s="7">
        <f t="shared" si="46"/>
        <v>40238.25</v>
      </c>
      <c r="M750">
        <v>1267423200</v>
      </c>
      <c r="N750" s="7">
        <f t="shared" si="47"/>
        <v>40263.208333333336</v>
      </c>
      <c r="O750">
        <v>1269579600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 s="7">
        <f t="shared" si="46"/>
        <v>41920.208333333336</v>
      </c>
      <c r="M751">
        <v>1412744400</v>
      </c>
      <c r="N751" s="7">
        <f t="shared" si="47"/>
        <v>41932.208333333336</v>
      </c>
      <c r="O751">
        <v>1413781200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5"/>
        <v>1</v>
      </c>
      <c r="J752" t="s">
        <v>40</v>
      </c>
      <c r="K752" t="s">
        <v>41</v>
      </c>
      <c r="L752" s="7">
        <f t="shared" si="46"/>
        <v>40360.208333333336</v>
      </c>
      <c r="M752">
        <v>1277960400</v>
      </c>
      <c r="N752" s="7">
        <f t="shared" si="47"/>
        <v>40385.208333333336</v>
      </c>
      <c r="O752">
        <v>1280120400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 s="7">
        <f t="shared" si="46"/>
        <v>42446.208333333328</v>
      </c>
      <c r="M753">
        <v>1458190800</v>
      </c>
      <c r="N753" s="7">
        <f t="shared" si="47"/>
        <v>42461.208333333328</v>
      </c>
      <c r="O753">
        <v>1459486800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 s="7">
        <f t="shared" si="46"/>
        <v>40395.208333333336</v>
      </c>
      <c r="M754">
        <v>1280984400</v>
      </c>
      <c r="N754" s="7">
        <f t="shared" si="47"/>
        <v>40413.208333333336</v>
      </c>
      <c r="O754">
        <v>1282539600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 s="7">
        <f t="shared" si="46"/>
        <v>40321.208333333336</v>
      </c>
      <c r="M755">
        <v>1274590800</v>
      </c>
      <c r="N755" s="7">
        <f t="shared" si="47"/>
        <v>40336.208333333336</v>
      </c>
      <c r="O755">
        <v>1275886800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 s="7">
        <f t="shared" si="46"/>
        <v>41210.208333333336</v>
      </c>
      <c r="M756">
        <v>1351400400</v>
      </c>
      <c r="N756" s="7">
        <f t="shared" si="47"/>
        <v>41263.25</v>
      </c>
      <c r="O756">
        <v>1355983200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 s="7">
        <f t="shared" si="46"/>
        <v>43096.25</v>
      </c>
      <c r="M757">
        <v>1514354400</v>
      </c>
      <c r="N757" s="7">
        <f t="shared" si="47"/>
        <v>43108.25</v>
      </c>
      <c r="O757">
        <v>1515391200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 s="7">
        <f t="shared" si="46"/>
        <v>42024.25</v>
      </c>
      <c r="M758">
        <v>1421733600</v>
      </c>
      <c r="N758" s="7">
        <f t="shared" si="47"/>
        <v>42030.25</v>
      </c>
      <c r="O758">
        <v>1422252000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 s="7">
        <f t="shared" si="46"/>
        <v>40675.208333333336</v>
      </c>
      <c r="M759">
        <v>1305176400</v>
      </c>
      <c r="N759" s="7">
        <f t="shared" si="47"/>
        <v>40679.208333333336</v>
      </c>
      <c r="O759">
        <v>1305522000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 s="7">
        <f t="shared" si="46"/>
        <v>41936.208333333336</v>
      </c>
      <c r="M760">
        <v>1414126800</v>
      </c>
      <c r="N760" s="7">
        <f t="shared" si="47"/>
        <v>41945.208333333336</v>
      </c>
      <c r="O760">
        <v>1414904400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 s="7">
        <f t="shared" si="46"/>
        <v>43136.25</v>
      </c>
      <c r="M761">
        <v>1517810400</v>
      </c>
      <c r="N761" s="7">
        <f t="shared" si="47"/>
        <v>43166.25</v>
      </c>
      <c r="O761">
        <v>1520402400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 s="7">
        <f t="shared" si="46"/>
        <v>43678.208333333328</v>
      </c>
      <c r="M762">
        <v>1564635600</v>
      </c>
      <c r="N762" s="7">
        <f t="shared" si="47"/>
        <v>43707.208333333328</v>
      </c>
      <c r="O762">
        <v>1567141200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 s="7">
        <f t="shared" si="46"/>
        <v>42938.208333333328</v>
      </c>
      <c r="M763">
        <v>1500699600</v>
      </c>
      <c r="N763" s="7">
        <f t="shared" si="47"/>
        <v>42943.208333333328</v>
      </c>
      <c r="O763">
        <v>1501131600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5"/>
        <v>62.04</v>
      </c>
      <c r="J764" t="s">
        <v>26</v>
      </c>
      <c r="K764" t="s">
        <v>27</v>
      </c>
      <c r="L764" s="7">
        <f t="shared" si="46"/>
        <v>41241.25</v>
      </c>
      <c r="M764">
        <v>1354082400</v>
      </c>
      <c r="N764" s="7">
        <f t="shared" si="47"/>
        <v>41252.25</v>
      </c>
      <c r="O764">
        <v>1355032800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 s="7">
        <f t="shared" si="46"/>
        <v>41037.208333333336</v>
      </c>
      <c r="M765">
        <v>1336453200</v>
      </c>
      <c r="N765" s="7">
        <f t="shared" si="47"/>
        <v>41072.208333333336</v>
      </c>
      <c r="O765">
        <v>1339477200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 s="7">
        <f t="shared" si="46"/>
        <v>40676.208333333336</v>
      </c>
      <c r="M766">
        <v>1305262800</v>
      </c>
      <c r="N766" s="7">
        <f t="shared" si="47"/>
        <v>40684.208333333336</v>
      </c>
      <c r="O766">
        <v>1305954000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 s="7">
        <f t="shared" si="46"/>
        <v>42840.208333333328</v>
      </c>
      <c r="M767">
        <v>1492232400</v>
      </c>
      <c r="N767" s="7">
        <f t="shared" si="47"/>
        <v>42865.208333333328</v>
      </c>
      <c r="O767">
        <v>1494392400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 s="7">
        <f t="shared" si="46"/>
        <v>43362.208333333328</v>
      </c>
      <c r="M768">
        <v>1537333200</v>
      </c>
      <c r="N768" s="7">
        <f t="shared" si="47"/>
        <v>43363.208333333328</v>
      </c>
      <c r="O768">
        <v>1537419600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 s="7">
        <f t="shared" si="46"/>
        <v>42283.208333333328</v>
      </c>
      <c r="M769">
        <v>1444107600</v>
      </c>
      <c r="N769" s="7">
        <f t="shared" si="47"/>
        <v>42328.25</v>
      </c>
      <c r="O769">
        <v>1447999200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4">
        <f t="shared" si="45"/>
        <v>73.92</v>
      </c>
      <c r="J770" t="s">
        <v>21</v>
      </c>
      <c r="K770" t="s">
        <v>22</v>
      </c>
      <c r="L770" s="7">
        <f t="shared" si="46"/>
        <v>41619.25</v>
      </c>
      <c r="M770">
        <v>1386741600</v>
      </c>
      <c r="N770" s="7">
        <f t="shared" si="47"/>
        <v>41634.25</v>
      </c>
      <c r="O770">
        <v>1388037600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4">
        <f t="shared" ref="I771:I834" si="49">E771/H771</f>
        <v>31.995894428152493</v>
      </c>
      <c r="J771" t="s">
        <v>21</v>
      </c>
      <c r="K771" t="s">
        <v>22</v>
      </c>
      <c r="L771" s="7">
        <f t="shared" ref="L771:L834" si="50">(((M771/60)/60)/24)+DATE(1970,1,1)</f>
        <v>41501.208333333336</v>
      </c>
      <c r="M771">
        <v>1376542800</v>
      </c>
      <c r="N771" s="7">
        <f t="shared" ref="N771:N834" si="51">(((O771/60)/60)/24)+DATE(1970,1,1)</f>
        <v>41527.208333333336</v>
      </c>
      <c r="O771">
        <v>1378789200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 s="7">
        <f t="shared" si="50"/>
        <v>41743.208333333336</v>
      </c>
      <c r="M772">
        <v>1397451600</v>
      </c>
      <c r="N772" s="7">
        <f t="shared" si="51"/>
        <v>41750.208333333336</v>
      </c>
      <c r="O772">
        <v>1398056400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49"/>
        <v>106.5</v>
      </c>
      <c r="J773" t="s">
        <v>21</v>
      </c>
      <c r="K773" t="s">
        <v>22</v>
      </c>
      <c r="L773" s="7">
        <f t="shared" si="50"/>
        <v>43491.25</v>
      </c>
      <c r="M773">
        <v>1548482400</v>
      </c>
      <c r="N773" s="7">
        <f t="shared" si="51"/>
        <v>43518.25</v>
      </c>
      <c r="O773">
        <v>1550815200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 s="7">
        <f t="shared" si="50"/>
        <v>43505.25</v>
      </c>
      <c r="M774">
        <v>1549692000</v>
      </c>
      <c r="N774" s="7">
        <f t="shared" si="51"/>
        <v>43509.25</v>
      </c>
      <c r="O774">
        <v>1550037600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 s="7">
        <f t="shared" si="50"/>
        <v>42838.208333333328</v>
      </c>
      <c r="M775">
        <v>1492059600</v>
      </c>
      <c r="N775" s="7">
        <f t="shared" si="51"/>
        <v>42848.208333333328</v>
      </c>
      <c r="O775">
        <v>1492923600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 s="7">
        <f t="shared" si="50"/>
        <v>42513.208333333328</v>
      </c>
      <c r="M776">
        <v>1463979600</v>
      </c>
      <c r="N776" s="7">
        <f t="shared" si="51"/>
        <v>42554.208333333328</v>
      </c>
      <c r="O776">
        <v>1467522000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49"/>
        <v>96.8</v>
      </c>
      <c r="J777" t="s">
        <v>21</v>
      </c>
      <c r="K777" t="s">
        <v>22</v>
      </c>
      <c r="L777" s="7">
        <f t="shared" si="50"/>
        <v>41949.25</v>
      </c>
      <c r="M777">
        <v>1415253600</v>
      </c>
      <c r="N777" s="7">
        <f t="shared" si="51"/>
        <v>41959.25</v>
      </c>
      <c r="O777">
        <v>1416117600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 s="7">
        <f t="shared" si="50"/>
        <v>43650.208333333328</v>
      </c>
      <c r="M778">
        <v>1562216400</v>
      </c>
      <c r="N778" s="7">
        <f t="shared" si="51"/>
        <v>43668.208333333328</v>
      </c>
      <c r="O778">
        <v>1563771600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 s="7">
        <f t="shared" si="50"/>
        <v>40809.208333333336</v>
      </c>
      <c r="M779">
        <v>1316754000</v>
      </c>
      <c r="N779" s="7">
        <f t="shared" si="51"/>
        <v>40838.208333333336</v>
      </c>
      <c r="O779">
        <v>1319259600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 s="7">
        <f t="shared" si="50"/>
        <v>40768.208333333336</v>
      </c>
      <c r="M780">
        <v>1313211600</v>
      </c>
      <c r="N780" s="7">
        <f t="shared" si="51"/>
        <v>40773.208333333336</v>
      </c>
      <c r="O780">
        <v>1313643600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 s="7">
        <f t="shared" si="50"/>
        <v>42230.208333333328</v>
      </c>
      <c r="M781">
        <v>1439528400</v>
      </c>
      <c r="N781" s="7">
        <f t="shared" si="51"/>
        <v>42239.208333333328</v>
      </c>
      <c r="O781">
        <v>1440306000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 s="7">
        <f t="shared" si="50"/>
        <v>42573.208333333328</v>
      </c>
      <c r="M782">
        <v>1469163600</v>
      </c>
      <c r="N782" s="7">
        <f t="shared" si="51"/>
        <v>42592.208333333328</v>
      </c>
      <c r="O782">
        <v>1470805200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 s="7">
        <f t="shared" si="50"/>
        <v>40482.208333333336</v>
      </c>
      <c r="M783">
        <v>1288501200</v>
      </c>
      <c r="N783" s="7">
        <f t="shared" si="51"/>
        <v>40533.25</v>
      </c>
      <c r="O783">
        <v>1292911200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 s="7">
        <f t="shared" si="50"/>
        <v>40603.25</v>
      </c>
      <c r="M784">
        <v>1298959200</v>
      </c>
      <c r="N784" s="7">
        <f t="shared" si="51"/>
        <v>40631.208333333336</v>
      </c>
      <c r="O784">
        <v>1301374800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 s="7">
        <f t="shared" si="50"/>
        <v>41625.25</v>
      </c>
      <c r="M785">
        <v>1387260000</v>
      </c>
      <c r="N785" s="7">
        <f t="shared" si="51"/>
        <v>41632.25</v>
      </c>
      <c r="O785">
        <v>1387864800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 s="7">
        <f t="shared" si="50"/>
        <v>42435.25</v>
      </c>
      <c r="M786">
        <v>1457244000</v>
      </c>
      <c r="N786" s="7">
        <f t="shared" si="51"/>
        <v>42446.208333333328</v>
      </c>
      <c r="O786">
        <v>1458190800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 s="7">
        <f t="shared" si="50"/>
        <v>43582.208333333328</v>
      </c>
      <c r="M787">
        <v>1556341200</v>
      </c>
      <c r="N787" s="7">
        <f t="shared" si="51"/>
        <v>43616.208333333328</v>
      </c>
      <c r="O787">
        <v>1559278800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 s="7">
        <f t="shared" si="50"/>
        <v>43186.208333333328</v>
      </c>
      <c r="M788">
        <v>1522126800</v>
      </c>
      <c r="N788" s="7">
        <f t="shared" si="51"/>
        <v>43193.208333333328</v>
      </c>
      <c r="O788">
        <v>1522731600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 s="7">
        <f t="shared" si="50"/>
        <v>40684.208333333336</v>
      </c>
      <c r="M789">
        <v>1305954000</v>
      </c>
      <c r="N789" s="7">
        <f t="shared" si="51"/>
        <v>40693.208333333336</v>
      </c>
      <c r="O789">
        <v>1306731600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 s="7">
        <f t="shared" si="50"/>
        <v>41202.208333333336</v>
      </c>
      <c r="M790">
        <v>1350709200</v>
      </c>
      <c r="N790" s="7">
        <f t="shared" si="51"/>
        <v>41223.25</v>
      </c>
      <c r="O790">
        <v>1352527200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 s="7">
        <f t="shared" si="50"/>
        <v>41786.208333333336</v>
      </c>
      <c r="M791">
        <v>1401166800</v>
      </c>
      <c r="N791" s="7">
        <f t="shared" si="51"/>
        <v>41823.208333333336</v>
      </c>
      <c r="O791">
        <v>1404363600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 s="7">
        <f t="shared" si="50"/>
        <v>40223.25</v>
      </c>
      <c r="M792">
        <v>1266127200</v>
      </c>
      <c r="N792" s="7">
        <f t="shared" si="51"/>
        <v>40229.25</v>
      </c>
      <c r="O792">
        <v>1266645600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49"/>
        <v>90</v>
      </c>
      <c r="J793" t="s">
        <v>21</v>
      </c>
      <c r="K793" t="s">
        <v>22</v>
      </c>
      <c r="L793" s="7">
        <f t="shared" si="50"/>
        <v>42715.25</v>
      </c>
      <c r="M793">
        <v>1481436000</v>
      </c>
      <c r="N793" s="7">
        <f t="shared" si="51"/>
        <v>42731.25</v>
      </c>
      <c r="O793">
        <v>1482818400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 s="7">
        <f t="shared" si="50"/>
        <v>41451.208333333336</v>
      </c>
      <c r="M794">
        <v>1372222800</v>
      </c>
      <c r="N794" s="7">
        <f t="shared" si="51"/>
        <v>41479.208333333336</v>
      </c>
      <c r="O794">
        <v>1374642000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 s="7">
        <f t="shared" si="50"/>
        <v>41450.208333333336</v>
      </c>
      <c r="M795">
        <v>1372136400</v>
      </c>
      <c r="N795" s="7">
        <f t="shared" si="51"/>
        <v>41454.208333333336</v>
      </c>
      <c r="O795">
        <v>1372482000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 s="7">
        <f t="shared" si="50"/>
        <v>43091.25</v>
      </c>
      <c r="M796">
        <v>1513922400</v>
      </c>
      <c r="N796" s="7">
        <f t="shared" si="51"/>
        <v>43103.25</v>
      </c>
      <c r="O796">
        <v>1514959200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 s="7">
        <f t="shared" si="50"/>
        <v>42675.208333333328</v>
      </c>
      <c r="M797">
        <v>1477976400</v>
      </c>
      <c r="N797" s="7">
        <f t="shared" si="51"/>
        <v>42678.208333333328</v>
      </c>
      <c r="O797">
        <v>1478235600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 s="7">
        <f t="shared" si="50"/>
        <v>41859.208333333336</v>
      </c>
      <c r="M798">
        <v>1407474000</v>
      </c>
      <c r="N798" s="7">
        <f t="shared" si="51"/>
        <v>41866.208333333336</v>
      </c>
      <c r="O798">
        <v>1408078800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 s="7">
        <f t="shared" si="50"/>
        <v>43464.25</v>
      </c>
      <c r="M799">
        <v>1546149600</v>
      </c>
      <c r="N799" s="7">
        <f t="shared" si="51"/>
        <v>43487.25</v>
      </c>
      <c r="O799">
        <v>1548136800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 s="7">
        <f t="shared" si="50"/>
        <v>41060.208333333336</v>
      </c>
      <c r="M800">
        <v>1338440400</v>
      </c>
      <c r="N800" s="7">
        <f t="shared" si="51"/>
        <v>41088.208333333336</v>
      </c>
      <c r="O800">
        <v>1340859600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 s="7">
        <f t="shared" si="50"/>
        <v>42399.25</v>
      </c>
      <c r="M801">
        <v>1454133600</v>
      </c>
      <c r="N801" s="7">
        <f t="shared" si="51"/>
        <v>42403.25</v>
      </c>
      <c r="O801">
        <v>1454479200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49"/>
        <v>1</v>
      </c>
      <c r="J802" t="s">
        <v>98</v>
      </c>
      <c r="K802" t="s">
        <v>99</v>
      </c>
      <c r="L802" s="7">
        <f t="shared" si="50"/>
        <v>42167.208333333328</v>
      </c>
      <c r="M802">
        <v>1434085200</v>
      </c>
      <c r="N802" s="7">
        <f t="shared" si="51"/>
        <v>42171.208333333328</v>
      </c>
      <c r="O802">
        <v>1434430800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 s="7">
        <f t="shared" si="50"/>
        <v>43830.25</v>
      </c>
      <c r="M803">
        <v>1577772000</v>
      </c>
      <c r="N803" s="7">
        <f t="shared" si="51"/>
        <v>43852.25</v>
      </c>
      <c r="O803">
        <v>1579672800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 s="7">
        <f t="shared" si="50"/>
        <v>43650.208333333328</v>
      </c>
      <c r="M804">
        <v>1562216400</v>
      </c>
      <c r="N804" s="7">
        <f t="shared" si="51"/>
        <v>43652.208333333328</v>
      </c>
      <c r="O804">
        <v>1562389200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 s="7">
        <f t="shared" si="50"/>
        <v>43492.25</v>
      </c>
      <c r="M805">
        <v>1548568800</v>
      </c>
      <c r="N805" s="7">
        <f t="shared" si="51"/>
        <v>43526.25</v>
      </c>
      <c r="O805">
        <v>1551506400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 s="7">
        <f t="shared" si="50"/>
        <v>43102.25</v>
      </c>
      <c r="M806">
        <v>1514872800</v>
      </c>
      <c r="N806" s="7">
        <f t="shared" si="51"/>
        <v>43122.25</v>
      </c>
      <c r="O806">
        <v>1516600800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 s="7">
        <f t="shared" si="50"/>
        <v>41958.25</v>
      </c>
      <c r="M807">
        <v>1416031200</v>
      </c>
      <c r="N807" s="7">
        <f t="shared" si="51"/>
        <v>42009.25</v>
      </c>
      <c r="O807">
        <v>1420437600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 s="7">
        <f t="shared" si="50"/>
        <v>40973.25</v>
      </c>
      <c r="M808">
        <v>1330927200</v>
      </c>
      <c r="N808" s="7">
        <f t="shared" si="51"/>
        <v>40997.208333333336</v>
      </c>
      <c r="O808">
        <v>1332997200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 s="7">
        <f t="shared" si="50"/>
        <v>43753.208333333328</v>
      </c>
      <c r="M809">
        <v>1571115600</v>
      </c>
      <c r="N809" s="7">
        <f t="shared" si="51"/>
        <v>43797.25</v>
      </c>
      <c r="O809">
        <v>1574920800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 s="7">
        <f t="shared" si="50"/>
        <v>42507.208333333328</v>
      </c>
      <c r="M810">
        <v>1463461200</v>
      </c>
      <c r="N810" s="7">
        <f t="shared" si="51"/>
        <v>42524.208333333328</v>
      </c>
      <c r="O810">
        <v>1464930000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49"/>
        <v>42</v>
      </c>
      <c r="J811" t="s">
        <v>98</v>
      </c>
      <c r="K811" t="s">
        <v>99</v>
      </c>
      <c r="L811" s="7">
        <f t="shared" si="50"/>
        <v>41135.208333333336</v>
      </c>
      <c r="M811">
        <v>1344920400</v>
      </c>
      <c r="N811" s="7">
        <f t="shared" si="51"/>
        <v>41136.208333333336</v>
      </c>
      <c r="O811">
        <v>1345006800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 s="7">
        <f t="shared" si="50"/>
        <v>43067.25</v>
      </c>
      <c r="M812">
        <v>1511848800</v>
      </c>
      <c r="N812" s="7">
        <f t="shared" si="51"/>
        <v>43077.25</v>
      </c>
      <c r="O812">
        <v>1512712800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 s="7">
        <f t="shared" si="50"/>
        <v>42378.25</v>
      </c>
      <c r="M813">
        <v>1452319200</v>
      </c>
      <c r="N813" s="7">
        <f t="shared" si="51"/>
        <v>42380.25</v>
      </c>
      <c r="O813">
        <v>1452492000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49"/>
        <v>48</v>
      </c>
      <c r="J814" t="s">
        <v>15</v>
      </c>
      <c r="K814" t="s">
        <v>16</v>
      </c>
      <c r="L814" s="7">
        <f t="shared" si="50"/>
        <v>43206.208333333328</v>
      </c>
      <c r="M814">
        <v>1523854800</v>
      </c>
      <c r="N814" s="7">
        <f t="shared" si="51"/>
        <v>43211.208333333328</v>
      </c>
      <c r="O814">
        <v>1524286800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 s="7">
        <f t="shared" si="50"/>
        <v>41148.208333333336</v>
      </c>
      <c r="M815">
        <v>1346043600</v>
      </c>
      <c r="N815" s="7">
        <f t="shared" si="51"/>
        <v>41158.208333333336</v>
      </c>
      <c r="O815">
        <v>1346907600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 s="7">
        <f t="shared" si="50"/>
        <v>42517.208333333328</v>
      </c>
      <c r="M816">
        <v>1464325200</v>
      </c>
      <c r="N816" s="7">
        <f t="shared" si="51"/>
        <v>42519.208333333328</v>
      </c>
      <c r="O816">
        <v>1464498000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 s="7">
        <f t="shared" si="50"/>
        <v>43068.25</v>
      </c>
      <c r="M817">
        <v>1511935200</v>
      </c>
      <c r="N817" s="7">
        <f t="shared" si="51"/>
        <v>43094.25</v>
      </c>
      <c r="O817">
        <v>1514181600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 s="7">
        <f t="shared" si="50"/>
        <v>41680.25</v>
      </c>
      <c r="M818">
        <v>1392012000</v>
      </c>
      <c r="N818" s="7">
        <f t="shared" si="51"/>
        <v>41682.25</v>
      </c>
      <c r="O818">
        <v>1392184800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 s="7">
        <f t="shared" si="50"/>
        <v>43589.208333333328</v>
      </c>
      <c r="M819">
        <v>1556946000</v>
      </c>
      <c r="N819" s="7">
        <f t="shared" si="51"/>
        <v>43617.208333333328</v>
      </c>
      <c r="O819">
        <v>1559365200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 s="7">
        <f t="shared" si="50"/>
        <v>43486.25</v>
      </c>
      <c r="M820">
        <v>1548050400</v>
      </c>
      <c r="N820" s="7">
        <f t="shared" si="51"/>
        <v>43499.25</v>
      </c>
      <c r="O820">
        <v>1549173600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 s="7">
        <f t="shared" si="50"/>
        <v>41237.25</v>
      </c>
      <c r="M821">
        <v>1353736800</v>
      </c>
      <c r="N821" s="7">
        <f t="shared" si="51"/>
        <v>41252.25</v>
      </c>
      <c r="O821">
        <v>1355032800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 s="7">
        <f t="shared" si="50"/>
        <v>43310.208333333328</v>
      </c>
      <c r="M822">
        <v>1532840400</v>
      </c>
      <c r="N822" s="7">
        <f t="shared" si="51"/>
        <v>43323.208333333328</v>
      </c>
      <c r="O822">
        <v>1533963600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 s="7">
        <f t="shared" si="50"/>
        <v>42794.25</v>
      </c>
      <c r="M823">
        <v>1488261600</v>
      </c>
      <c r="N823" s="7">
        <f t="shared" si="51"/>
        <v>42807.208333333328</v>
      </c>
      <c r="O823">
        <v>1489381200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 s="7">
        <f t="shared" si="50"/>
        <v>41698.25</v>
      </c>
      <c r="M824">
        <v>1393567200</v>
      </c>
      <c r="N824" s="7">
        <f t="shared" si="51"/>
        <v>41715.208333333336</v>
      </c>
      <c r="O824">
        <v>1395032400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 s="7">
        <f t="shared" si="50"/>
        <v>41892.208333333336</v>
      </c>
      <c r="M825">
        <v>1410325200</v>
      </c>
      <c r="N825" s="7">
        <f t="shared" si="51"/>
        <v>41917.208333333336</v>
      </c>
      <c r="O825">
        <v>1412485200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 s="7">
        <f t="shared" si="50"/>
        <v>40348.208333333336</v>
      </c>
      <c r="M826">
        <v>1276923600</v>
      </c>
      <c r="N826" s="7">
        <f t="shared" si="51"/>
        <v>40380.208333333336</v>
      </c>
      <c r="O826">
        <v>1279688400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 s="7">
        <f t="shared" si="50"/>
        <v>42941.208333333328</v>
      </c>
      <c r="M827">
        <v>1500958800</v>
      </c>
      <c r="N827" s="7">
        <f t="shared" si="51"/>
        <v>42953.208333333328</v>
      </c>
      <c r="O827">
        <v>1501995600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 s="7">
        <f t="shared" si="50"/>
        <v>40525.25</v>
      </c>
      <c r="M828">
        <v>1292220000</v>
      </c>
      <c r="N828" s="7">
        <f t="shared" si="51"/>
        <v>40553.25</v>
      </c>
      <c r="O828">
        <v>1294639200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 s="7">
        <f t="shared" si="50"/>
        <v>40666.208333333336</v>
      </c>
      <c r="M829">
        <v>1304398800</v>
      </c>
      <c r="N829" s="7">
        <f t="shared" si="51"/>
        <v>40678.208333333336</v>
      </c>
      <c r="O829">
        <v>1305435600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 s="7">
        <f t="shared" si="50"/>
        <v>43340.208333333328</v>
      </c>
      <c r="M830">
        <v>1535432400</v>
      </c>
      <c r="N830" s="7">
        <f t="shared" si="51"/>
        <v>43365.208333333328</v>
      </c>
      <c r="O830">
        <v>1537592400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 s="7">
        <f t="shared" si="50"/>
        <v>42164.208333333328</v>
      </c>
      <c r="M831">
        <v>1433826000</v>
      </c>
      <c r="N831" s="7">
        <f t="shared" si="51"/>
        <v>42179.208333333328</v>
      </c>
      <c r="O831">
        <v>1435122000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 s="7">
        <f t="shared" si="50"/>
        <v>43103.25</v>
      </c>
      <c r="M832">
        <v>1514959200</v>
      </c>
      <c r="N832" s="7">
        <f t="shared" si="51"/>
        <v>43162.25</v>
      </c>
      <c r="O832">
        <v>1520056800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 s="7">
        <f t="shared" si="50"/>
        <v>40994.208333333336</v>
      </c>
      <c r="M833">
        <v>1332738000</v>
      </c>
      <c r="N833" s="7">
        <f t="shared" si="51"/>
        <v>41028.208333333336</v>
      </c>
      <c r="O833">
        <v>1335675600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 s="7">
        <f t="shared" si="50"/>
        <v>42299.208333333328</v>
      </c>
      <c r="M834">
        <v>1445490000</v>
      </c>
      <c r="N834" s="7">
        <f t="shared" si="51"/>
        <v>42333.25</v>
      </c>
      <c r="O834">
        <v>1448431200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4">
        <f t="shared" ref="I835:I898" si="53">E835/H835</f>
        <v>64.987878787878785</v>
      </c>
      <c r="J835" t="s">
        <v>36</v>
      </c>
      <c r="K835" t="s">
        <v>37</v>
      </c>
      <c r="L835" s="7">
        <f t="shared" ref="L835:L898" si="54">(((M835/60)/60)/24)+DATE(1970,1,1)</f>
        <v>40588.25</v>
      </c>
      <c r="M835">
        <v>1297663200</v>
      </c>
      <c r="N835" s="7">
        <f t="shared" ref="N835:N898" si="55">(((O835/60)/60)/24)+DATE(1970,1,1)</f>
        <v>40599.25</v>
      </c>
      <c r="O835">
        <v>1298613600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 s="7">
        <f t="shared" si="54"/>
        <v>41448.208333333336</v>
      </c>
      <c r="M836">
        <v>1371963600</v>
      </c>
      <c r="N836" s="7">
        <f t="shared" si="55"/>
        <v>41454.208333333336</v>
      </c>
      <c r="O836">
        <v>1372482000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 s="7">
        <f t="shared" si="54"/>
        <v>42063.25</v>
      </c>
      <c r="M837">
        <v>1425103200</v>
      </c>
      <c r="N837" s="7">
        <f t="shared" si="55"/>
        <v>42069.25</v>
      </c>
      <c r="O837">
        <v>1425621600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 s="7">
        <f t="shared" si="54"/>
        <v>40214.25</v>
      </c>
      <c r="M838">
        <v>1265349600</v>
      </c>
      <c r="N838" s="7">
        <f t="shared" si="55"/>
        <v>40225.25</v>
      </c>
      <c r="O838">
        <v>1266300000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 s="7">
        <f t="shared" si="54"/>
        <v>40629.208333333336</v>
      </c>
      <c r="M839">
        <v>1301202000</v>
      </c>
      <c r="N839" s="7">
        <f t="shared" si="55"/>
        <v>40683.208333333336</v>
      </c>
      <c r="O839">
        <v>1305867600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 s="7">
        <f t="shared" si="54"/>
        <v>43370.208333333328</v>
      </c>
      <c r="M840">
        <v>1538024400</v>
      </c>
      <c r="N840" s="7">
        <f t="shared" si="55"/>
        <v>43379.208333333328</v>
      </c>
      <c r="O840">
        <v>1538802000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 s="7">
        <f t="shared" si="54"/>
        <v>41715.208333333336</v>
      </c>
      <c r="M841">
        <v>1395032400</v>
      </c>
      <c r="N841" s="7">
        <f t="shared" si="55"/>
        <v>41760.208333333336</v>
      </c>
      <c r="O841">
        <v>1398920400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 s="7">
        <f t="shared" si="54"/>
        <v>41836.208333333336</v>
      </c>
      <c r="M842">
        <v>1405486800</v>
      </c>
      <c r="N842" s="7">
        <f t="shared" si="55"/>
        <v>41838.208333333336</v>
      </c>
      <c r="O842">
        <v>1405659600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 s="7">
        <f t="shared" si="54"/>
        <v>42419.25</v>
      </c>
      <c r="M843">
        <v>1455861600</v>
      </c>
      <c r="N843" s="7">
        <f t="shared" si="55"/>
        <v>42435.25</v>
      </c>
      <c r="O843">
        <v>1457244000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 s="7">
        <f t="shared" si="54"/>
        <v>43266.208333333328</v>
      </c>
      <c r="M844">
        <v>1529038800</v>
      </c>
      <c r="N844" s="7">
        <f t="shared" si="55"/>
        <v>43269.208333333328</v>
      </c>
      <c r="O844">
        <v>1529298000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 s="7">
        <f t="shared" si="54"/>
        <v>43338.208333333328</v>
      </c>
      <c r="M845">
        <v>1535259600</v>
      </c>
      <c r="N845" s="7">
        <f t="shared" si="55"/>
        <v>43344.208333333328</v>
      </c>
      <c r="O845">
        <v>1535778000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 s="7">
        <f t="shared" si="54"/>
        <v>40930.25</v>
      </c>
      <c r="M846">
        <v>1327212000</v>
      </c>
      <c r="N846" s="7">
        <f t="shared" si="55"/>
        <v>40933.25</v>
      </c>
      <c r="O846">
        <v>1327471200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 s="7">
        <f t="shared" si="54"/>
        <v>43235.208333333328</v>
      </c>
      <c r="M847">
        <v>1526360400</v>
      </c>
      <c r="N847" s="7">
        <f t="shared" si="55"/>
        <v>43272.208333333328</v>
      </c>
      <c r="O847">
        <v>1529557200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 s="7">
        <f t="shared" si="54"/>
        <v>43302.208333333328</v>
      </c>
      <c r="M848">
        <v>1532149200</v>
      </c>
      <c r="N848" s="7">
        <f t="shared" si="55"/>
        <v>43338.208333333328</v>
      </c>
      <c r="O848">
        <v>1535259600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 s="7">
        <f t="shared" si="54"/>
        <v>43107.25</v>
      </c>
      <c r="M849">
        <v>1515304800</v>
      </c>
      <c r="N849" s="7">
        <f t="shared" si="55"/>
        <v>43110.25</v>
      </c>
      <c r="O849">
        <v>1515564000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 s="7">
        <f t="shared" si="54"/>
        <v>40341.208333333336</v>
      </c>
      <c r="M850">
        <v>1276318800</v>
      </c>
      <c r="N850" s="7">
        <f t="shared" si="55"/>
        <v>40350.208333333336</v>
      </c>
      <c r="O850">
        <v>1277096400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 s="7">
        <f t="shared" si="54"/>
        <v>40948.25</v>
      </c>
      <c r="M851">
        <v>1328767200</v>
      </c>
      <c r="N851" s="7">
        <f t="shared" si="55"/>
        <v>40951.25</v>
      </c>
      <c r="O851">
        <v>1329026400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3"/>
        <v>1</v>
      </c>
      <c r="J852" t="s">
        <v>21</v>
      </c>
      <c r="K852" t="s">
        <v>22</v>
      </c>
      <c r="L852" s="7">
        <f t="shared" si="54"/>
        <v>40866.25</v>
      </c>
      <c r="M852">
        <v>1321682400</v>
      </c>
      <c r="N852" s="7">
        <f t="shared" si="55"/>
        <v>40881.25</v>
      </c>
      <c r="O852">
        <v>1322978400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 s="7">
        <f t="shared" si="54"/>
        <v>41031.208333333336</v>
      </c>
      <c r="M853">
        <v>1335934800</v>
      </c>
      <c r="N853" s="7">
        <f t="shared" si="55"/>
        <v>41064.208333333336</v>
      </c>
      <c r="O853">
        <v>1338786000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 s="7">
        <f t="shared" si="54"/>
        <v>40740.208333333336</v>
      </c>
      <c r="M854">
        <v>1310792400</v>
      </c>
      <c r="N854" s="7">
        <f t="shared" si="55"/>
        <v>40750.208333333336</v>
      </c>
      <c r="O854">
        <v>1311656400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 s="7">
        <f t="shared" si="54"/>
        <v>40714.208333333336</v>
      </c>
      <c r="M855">
        <v>1308546000</v>
      </c>
      <c r="N855" s="7">
        <f t="shared" si="55"/>
        <v>40719.208333333336</v>
      </c>
      <c r="O855">
        <v>1308978000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 s="7">
        <f t="shared" si="54"/>
        <v>43787.25</v>
      </c>
      <c r="M856">
        <v>1574056800</v>
      </c>
      <c r="N856" s="7">
        <f t="shared" si="55"/>
        <v>43814.25</v>
      </c>
      <c r="O856">
        <v>1576389600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3"/>
        <v>53</v>
      </c>
      <c r="J857" t="s">
        <v>26</v>
      </c>
      <c r="K857" t="s">
        <v>27</v>
      </c>
      <c r="L857" s="7">
        <f t="shared" si="54"/>
        <v>40712.208333333336</v>
      </c>
      <c r="M857">
        <v>1308373200</v>
      </c>
      <c r="N857" s="7">
        <f t="shared" si="55"/>
        <v>40743.208333333336</v>
      </c>
      <c r="O857">
        <v>1311051600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 s="7">
        <f t="shared" si="54"/>
        <v>41023.208333333336</v>
      </c>
      <c r="M858">
        <v>1335243600</v>
      </c>
      <c r="N858" s="7">
        <f t="shared" si="55"/>
        <v>41040.208333333336</v>
      </c>
      <c r="O858">
        <v>1336712400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 s="7">
        <f t="shared" si="54"/>
        <v>40944.25</v>
      </c>
      <c r="M859">
        <v>1328421600</v>
      </c>
      <c r="N859" s="7">
        <f t="shared" si="55"/>
        <v>40967.25</v>
      </c>
      <c r="O859">
        <v>1330408800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 s="7">
        <f t="shared" si="54"/>
        <v>43211.208333333328</v>
      </c>
      <c r="M860">
        <v>1524286800</v>
      </c>
      <c r="N860" s="7">
        <f t="shared" si="55"/>
        <v>43218.208333333328</v>
      </c>
      <c r="O860">
        <v>1524891600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 s="7">
        <f t="shared" si="54"/>
        <v>41334.25</v>
      </c>
      <c r="M861">
        <v>1362117600</v>
      </c>
      <c r="N861" s="7">
        <f t="shared" si="55"/>
        <v>41352.208333333336</v>
      </c>
      <c r="O861">
        <v>1363669200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 s="7">
        <f t="shared" si="54"/>
        <v>43515.25</v>
      </c>
      <c r="M862">
        <v>1550556000</v>
      </c>
      <c r="N862" s="7">
        <f t="shared" si="55"/>
        <v>43525.25</v>
      </c>
      <c r="O862">
        <v>1551420000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 s="7">
        <f t="shared" si="54"/>
        <v>40258.208333333336</v>
      </c>
      <c r="M863">
        <v>1269147600</v>
      </c>
      <c r="N863" s="7">
        <f t="shared" si="55"/>
        <v>40266.208333333336</v>
      </c>
      <c r="O863">
        <v>1269838800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 s="7">
        <f t="shared" si="54"/>
        <v>40756.208333333336</v>
      </c>
      <c r="M864">
        <v>1312174800</v>
      </c>
      <c r="N864" s="7">
        <f t="shared" si="55"/>
        <v>40760.208333333336</v>
      </c>
      <c r="O864">
        <v>1312520400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 s="7">
        <f t="shared" si="54"/>
        <v>42172.208333333328</v>
      </c>
      <c r="M865">
        <v>1434517200</v>
      </c>
      <c r="N865" s="7">
        <f t="shared" si="55"/>
        <v>42195.208333333328</v>
      </c>
      <c r="O865">
        <v>1436504400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3"/>
        <v>97.18</v>
      </c>
      <c r="J866" t="s">
        <v>21</v>
      </c>
      <c r="K866" t="s">
        <v>22</v>
      </c>
      <c r="L866" s="7">
        <f t="shared" si="54"/>
        <v>42601.208333333328</v>
      </c>
      <c r="M866">
        <v>1471582800</v>
      </c>
      <c r="N866" s="7">
        <f t="shared" si="55"/>
        <v>42606.208333333328</v>
      </c>
      <c r="O866">
        <v>1472014800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 s="7">
        <f t="shared" si="54"/>
        <v>41897.208333333336</v>
      </c>
      <c r="M867">
        <v>1410757200</v>
      </c>
      <c r="N867" s="7">
        <f t="shared" si="55"/>
        <v>41906.208333333336</v>
      </c>
      <c r="O867">
        <v>1411534800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 s="7">
        <f t="shared" si="54"/>
        <v>40671.208333333336</v>
      </c>
      <c r="M868">
        <v>1304830800</v>
      </c>
      <c r="N868" s="7">
        <f t="shared" si="55"/>
        <v>40672.208333333336</v>
      </c>
      <c r="O868">
        <v>1304917200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3"/>
        <v>25.99</v>
      </c>
      <c r="J869" t="s">
        <v>21</v>
      </c>
      <c r="K869" t="s">
        <v>22</v>
      </c>
      <c r="L869" s="7">
        <f t="shared" si="54"/>
        <v>43382.208333333328</v>
      </c>
      <c r="M869">
        <v>1539061200</v>
      </c>
      <c r="N869" s="7">
        <f t="shared" si="55"/>
        <v>43388.208333333328</v>
      </c>
      <c r="O869">
        <v>1539579600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 s="7">
        <f t="shared" si="54"/>
        <v>41559.208333333336</v>
      </c>
      <c r="M870">
        <v>1381554000</v>
      </c>
      <c r="N870" s="7">
        <f t="shared" si="55"/>
        <v>41570.208333333336</v>
      </c>
      <c r="O870">
        <v>1382504400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 s="7">
        <f t="shared" si="54"/>
        <v>40350.208333333336</v>
      </c>
      <c r="M871">
        <v>1277096400</v>
      </c>
      <c r="N871" s="7">
        <f t="shared" si="55"/>
        <v>40364.208333333336</v>
      </c>
      <c r="O871">
        <v>1278306000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 s="7">
        <f t="shared" si="54"/>
        <v>42240.208333333328</v>
      </c>
      <c r="M872">
        <v>1440392400</v>
      </c>
      <c r="N872" s="7">
        <f t="shared" si="55"/>
        <v>42265.208333333328</v>
      </c>
      <c r="O872">
        <v>1442552400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 s="7">
        <f t="shared" si="54"/>
        <v>43040.208333333328</v>
      </c>
      <c r="M873">
        <v>1509512400</v>
      </c>
      <c r="N873" s="7">
        <f t="shared" si="55"/>
        <v>43058.25</v>
      </c>
      <c r="O873">
        <v>1511071200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 s="7">
        <f t="shared" si="54"/>
        <v>43346.208333333328</v>
      </c>
      <c r="M874">
        <v>1535950800</v>
      </c>
      <c r="N874" s="7">
        <f t="shared" si="55"/>
        <v>43351.208333333328</v>
      </c>
      <c r="O874">
        <v>1536382800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 s="7">
        <f t="shared" si="54"/>
        <v>41647.25</v>
      </c>
      <c r="M875">
        <v>1389160800</v>
      </c>
      <c r="N875" s="7">
        <f t="shared" si="55"/>
        <v>41652.25</v>
      </c>
      <c r="O875">
        <v>1389592800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 s="7">
        <f t="shared" si="54"/>
        <v>40291.208333333336</v>
      </c>
      <c r="M876">
        <v>1271998800</v>
      </c>
      <c r="N876" s="7">
        <f t="shared" si="55"/>
        <v>40329.208333333336</v>
      </c>
      <c r="O876">
        <v>1275282000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 s="7">
        <f t="shared" si="54"/>
        <v>40556.25</v>
      </c>
      <c r="M877">
        <v>1294898400</v>
      </c>
      <c r="N877" s="7">
        <f t="shared" si="55"/>
        <v>40557.25</v>
      </c>
      <c r="O877">
        <v>1294984800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 s="7">
        <f t="shared" si="54"/>
        <v>43624.208333333328</v>
      </c>
      <c r="M878">
        <v>1559970000</v>
      </c>
      <c r="N878" s="7">
        <f t="shared" si="55"/>
        <v>43648.208333333328</v>
      </c>
      <c r="O878">
        <v>1562043600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 s="7">
        <f t="shared" si="54"/>
        <v>42577.208333333328</v>
      </c>
      <c r="M879">
        <v>1469509200</v>
      </c>
      <c r="N879" s="7">
        <f t="shared" si="55"/>
        <v>42578.208333333328</v>
      </c>
      <c r="O879">
        <v>1469595600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 s="7">
        <f t="shared" si="54"/>
        <v>43845.25</v>
      </c>
      <c r="M880">
        <v>1579068000</v>
      </c>
      <c r="N880" s="7">
        <f t="shared" si="55"/>
        <v>43869.25</v>
      </c>
      <c r="O880">
        <v>1581141600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 s="7">
        <f t="shared" si="54"/>
        <v>42788.25</v>
      </c>
      <c r="M881">
        <v>1487743200</v>
      </c>
      <c r="N881" s="7">
        <f t="shared" si="55"/>
        <v>42797.25</v>
      </c>
      <c r="O881">
        <v>1488520800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 s="7">
        <f t="shared" si="54"/>
        <v>43667.208333333328</v>
      </c>
      <c r="M882">
        <v>1563685200</v>
      </c>
      <c r="N882" s="7">
        <f t="shared" si="55"/>
        <v>43669.208333333328</v>
      </c>
      <c r="O882">
        <v>1563858000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 s="7">
        <f t="shared" si="54"/>
        <v>42194.208333333328</v>
      </c>
      <c r="M883">
        <v>1436418000</v>
      </c>
      <c r="N883" s="7">
        <f t="shared" si="55"/>
        <v>42223.208333333328</v>
      </c>
      <c r="O883">
        <v>1438923600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3"/>
        <v>37</v>
      </c>
      <c r="J884" t="s">
        <v>21</v>
      </c>
      <c r="K884" t="s">
        <v>22</v>
      </c>
      <c r="L884" s="7">
        <f t="shared" si="54"/>
        <v>42025.25</v>
      </c>
      <c r="M884">
        <v>1421820000</v>
      </c>
      <c r="N884" s="7">
        <f t="shared" si="55"/>
        <v>42029.25</v>
      </c>
      <c r="O884">
        <v>1422165600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 s="7">
        <f t="shared" si="54"/>
        <v>40323.208333333336</v>
      </c>
      <c r="M885">
        <v>1274763600</v>
      </c>
      <c r="N885" s="7">
        <f t="shared" si="55"/>
        <v>40359.208333333336</v>
      </c>
      <c r="O885">
        <v>1277874000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 s="7">
        <f t="shared" si="54"/>
        <v>41763.208333333336</v>
      </c>
      <c r="M886">
        <v>1399179600</v>
      </c>
      <c r="N886" s="7">
        <f t="shared" si="55"/>
        <v>41765.208333333336</v>
      </c>
      <c r="O886">
        <v>1399352400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 s="7">
        <f t="shared" si="54"/>
        <v>40335.208333333336</v>
      </c>
      <c r="M887">
        <v>1275800400</v>
      </c>
      <c r="N887" s="7">
        <f t="shared" si="55"/>
        <v>40373.208333333336</v>
      </c>
      <c r="O887">
        <v>1279083600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 s="7">
        <f t="shared" si="54"/>
        <v>40416.208333333336</v>
      </c>
      <c r="M888">
        <v>1282798800</v>
      </c>
      <c r="N888" s="7">
        <f t="shared" si="55"/>
        <v>40434.208333333336</v>
      </c>
      <c r="O888">
        <v>1284354000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 s="7">
        <f t="shared" si="54"/>
        <v>42202.208333333328</v>
      </c>
      <c r="M889">
        <v>1437109200</v>
      </c>
      <c r="N889" s="7">
        <f t="shared" si="55"/>
        <v>42249.208333333328</v>
      </c>
      <c r="O889">
        <v>1441170000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 s="7">
        <f t="shared" si="54"/>
        <v>42836.208333333328</v>
      </c>
      <c r="M890">
        <v>1491886800</v>
      </c>
      <c r="N890" s="7">
        <f t="shared" si="55"/>
        <v>42855.208333333328</v>
      </c>
      <c r="O890">
        <v>1493528400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 s="7">
        <f t="shared" si="54"/>
        <v>41710.208333333336</v>
      </c>
      <c r="M891">
        <v>1394600400</v>
      </c>
      <c r="N891" s="7">
        <f t="shared" si="55"/>
        <v>41717.208333333336</v>
      </c>
      <c r="O891">
        <v>1395205200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 s="7">
        <f t="shared" si="54"/>
        <v>43640.208333333328</v>
      </c>
      <c r="M892">
        <v>1561352400</v>
      </c>
      <c r="N892" s="7">
        <f t="shared" si="55"/>
        <v>43641.208333333328</v>
      </c>
      <c r="O892">
        <v>1561438800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 s="7">
        <f t="shared" si="54"/>
        <v>40880.25</v>
      </c>
      <c r="M893">
        <v>1322892000</v>
      </c>
      <c r="N893" s="7">
        <f t="shared" si="55"/>
        <v>40924.25</v>
      </c>
      <c r="O893">
        <v>1326693600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 s="7">
        <f t="shared" si="54"/>
        <v>40319.208333333336</v>
      </c>
      <c r="M894">
        <v>1274418000</v>
      </c>
      <c r="N894" s="7">
        <f t="shared" si="55"/>
        <v>40360.208333333336</v>
      </c>
      <c r="O894">
        <v>1277960400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 s="7">
        <f t="shared" si="54"/>
        <v>42170.208333333328</v>
      </c>
      <c r="M895">
        <v>1434344400</v>
      </c>
      <c r="N895" s="7">
        <f t="shared" si="55"/>
        <v>42174.208333333328</v>
      </c>
      <c r="O895">
        <v>1434690000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 s="7">
        <f t="shared" si="54"/>
        <v>41466.208333333336</v>
      </c>
      <c r="M896">
        <v>1373518800</v>
      </c>
      <c r="N896" s="7">
        <f t="shared" si="55"/>
        <v>41496.208333333336</v>
      </c>
      <c r="O896">
        <v>1376110800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 s="7">
        <f t="shared" si="54"/>
        <v>43134.25</v>
      </c>
      <c r="M897">
        <v>1517637600</v>
      </c>
      <c r="N897" s="7">
        <f t="shared" si="55"/>
        <v>43143.25</v>
      </c>
      <c r="O897">
        <v>1518415200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 s="7">
        <f t="shared" si="54"/>
        <v>40738.208333333336</v>
      </c>
      <c r="M898">
        <v>1310619600</v>
      </c>
      <c r="N898" s="7">
        <f t="shared" si="55"/>
        <v>40741.208333333336</v>
      </c>
      <c r="O898">
        <v>1310878800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4">
        <f t="shared" ref="I899:I962" si="57">E899/H899</f>
        <v>90.259259259259252</v>
      </c>
      <c r="J899" t="s">
        <v>21</v>
      </c>
      <c r="K899" t="s">
        <v>22</v>
      </c>
      <c r="L899" s="7">
        <f t="shared" ref="L899:L962" si="58">(((M899/60)/60)/24)+DATE(1970,1,1)</f>
        <v>43583.208333333328</v>
      </c>
      <c r="M899">
        <v>1556427600</v>
      </c>
      <c r="N899" s="7">
        <f t="shared" ref="N899:N962" si="59">(((O899/60)/60)/24)+DATE(1970,1,1)</f>
        <v>43585.208333333328</v>
      </c>
      <c r="O899">
        <v>1556600400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 s="7">
        <f t="shared" si="58"/>
        <v>43815.25</v>
      </c>
      <c r="M900">
        <v>1576476000</v>
      </c>
      <c r="N900" s="7">
        <f t="shared" si="59"/>
        <v>43821.25</v>
      </c>
      <c r="O900">
        <v>1576994400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 s="7">
        <f t="shared" si="58"/>
        <v>41554.208333333336</v>
      </c>
      <c r="M901">
        <v>1381122000</v>
      </c>
      <c r="N901" s="7">
        <f t="shared" si="59"/>
        <v>41572.208333333336</v>
      </c>
      <c r="O901">
        <v>1382677200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7"/>
        <v>2</v>
      </c>
      <c r="J902" t="s">
        <v>21</v>
      </c>
      <c r="K902" t="s">
        <v>22</v>
      </c>
      <c r="L902" s="7">
        <f t="shared" si="58"/>
        <v>41901.208333333336</v>
      </c>
      <c r="M902">
        <v>1411102800</v>
      </c>
      <c r="N902" s="7">
        <f t="shared" si="59"/>
        <v>41902.208333333336</v>
      </c>
      <c r="O902">
        <v>1411189200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 s="7">
        <f t="shared" si="58"/>
        <v>43298.208333333328</v>
      </c>
      <c r="M903">
        <v>1531803600</v>
      </c>
      <c r="N903" s="7">
        <f t="shared" si="59"/>
        <v>43331.208333333328</v>
      </c>
      <c r="O903">
        <v>1534654800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 s="7">
        <f t="shared" si="58"/>
        <v>42399.25</v>
      </c>
      <c r="M904">
        <v>1454133600</v>
      </c>
      <c r="N904" s="7">
        <f t="shared" si="59"/>
        <v>42441.25</v>
      </c>
      <c r="O904">
        <v>1457762400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 s="7">
        <f t="shared" si="58"/>
        <v>41034.208333333336</v>
      </c>
      <c r="M905">
        <v>1336194000</v>
      </c>
      <c r="N905" s="7">
        <f t="shared" si="59"/>
        <v>41049.208333333336</v>
      </c>
      <c r="O905">
        <v>1337490000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 s="7">
        <f t="shared" si="58"/>
        <v>41186.208333333336</v>
      </c>
      <c r="M906">
        <v>1349326800</v>
      </c>
      <c r="N906" s="7">
        <f t="shared" si="59"/>
        <v>41190.208333333336</v>
      </c>
      <c r="O906">
        <v>1349672400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 s="7">
        <f t="shared" si="58"/>
        <v>41536.208333333336</v>
      </c>
      <c r="M907">
        <v>1379566800</v>
      </c>
      <c r="N907" s="7">
        <f t="shared" si="59"/>
        <v>41539.208333333336</v>
      </c>
      <c r="O907">
        <v>1379826000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 s="7">
        <f t="shared" si="58"/>
        <v>42868.208333333328</v>
      </c>
      <c r="M908">
        <v>1494651600</v>
      </c>
      <c r="N908" s="7">
        <f t="shared" si="59"/>
        <v>42904.208333333328</v>
      </c>
      <c r="O908">
        <v>1497762000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 s="7">
        <f t="shared" si="58"/>
        <v>40660.208333333336</v>
      </c>
      <c r="M909">
        <v>1303880400</v>
      </c>
      <c r="N909" s="7">
        <f t="shared" si="59"/>
        <v>40667.208333333336</v>
      </c>
      <c r="O909">
        <v>1304485200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 s="7">
        <f t="shared" si="58"/>
        <v>41031.208333333336</v>
      </c>
      <c r="M910">
        <v>1335934800</v>
      </c>
      <c r="N910" s="7">
        <f t="shared" si="59"/>
        <v>41042.208333333336</v>
      </c>
      <c r="O910">
        <v>1336885200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 s="7">
        <f t="shared" si="58"/>
        <v>43255.208333333328</v>
      </c>
      <c r="M911">
        <v>1528088400</v>
      </c>
      <c r="N911" s="7">
        <f t="shared" si="59"/>
        <v>43282.208333333328</v>
      </c>
      <c r="O911">
        <v>1530421200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 s="7">
        <f t="shared" si="58"/>
        <v>42026.25</v>
      </c>
      <c r="M912">
        <v>1421906400</v>
      </c>
      <c r="N912" s="7">
        <f t="shared" si="59"/>
        <v>42027.25</v>
      </c>
      <c r="O912">
        <v>1421992800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 s="7">
        <f t="shared" si="58"/>
        <v>43717.208333333328</v>
      </c>
      <c r="M913">
        <v>1568005200</v>
      </c>
      <c r="N913" s="7">
        <f t="shared" si="59"/>
        <v>43719.208333333328</v>
      </c>
      <c r="O913">
        <v>1568178000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 s="7">
        <f t="shared" si="58"/>
        <v>41157.208333333336</v>
      </c>
      <c r="M914">
        <v>1346821200</v>
      </c>
      <c r="N914" s="7">
        <f t="shared" si="59"/>
        <v>41170.208333333336</v>
      </c>
      <c r="O914">
        <v>1347944400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 s="7">
        <f t="shared" si="58"/>
        <v>43597.208333333328</v>
      </c>
      <c r="M915">
        <v>1557637200</v>
      </c>
      <c r="N915" s="7">
        <f t="shared" si="59"/>
        <v>43610.208333333328</v>
      </c>
      <c r="O915">
        <v>1558760400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 s="7">
        <f t="shared" si="58"/>
        <v>41490.208333333336</v>
      </c>
      <c r="M916">
        <v>1375592400</v>
      </c>
      <c r="N916" s="7">
        <f t="shared" si="59"/>
        <v>41502.208333333336</v>
      </c>
      <c r="O916">
        <v>1376629200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 s="7">
        <f t="shared" si="58"/>
        <v>42976.208333333328</v>
      </c>
      <c r="M917">
        <v>1503982800</v>
      </c>
      <c r="N917" s="7">
        <f t="shared" si="59"/>
        <v>42985.208333333328</v>
      </c>
      <c r="O917">
        <v>1504760400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 s="7">
        <f t="shared" si="58"/>
        <v>41991.25</v>
      </c>
      <c r="M918">
        <v>1418882400</v>
      </c>
      <c r="N918" s="7">
        <f t="shared" si="59"/>
        <v>42000.25</v>
      </c>
      <c r="O918">
        <v>1419660000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 s="7">
        <f t="shared" si="58"/>
        <v>40722.208333333336</v>
      </c>
      <c r="M919">
        <v>1309237200</v>
      </c>
      <c r="N919" s="7">
        <f t="shared" si="59"/>
        <v>40746.208333333336</v>
      </c>
      <c r="O919">
        <v>1311310800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 s="7">
        <f t="shared" si="58"/>
        <v>41117.208333333336</v>
      </c>
      <c r="M920">
        <v>1343365200</v>
      </c>
      <c r="N920" s="7">
        <f t="shared" si="59"/>
        <v>41128.208333333336</v>
      </c>
      <c r="O920">
        <v>1344315600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 s="7">
        <f t="shared" si="58"/>
        <v>43022.208333333328</v>
      </c>
      <c r="M921">
        <v>1507957200</v>
      </c>
      <c r="N921" s="7">
        <f t="shared" si="59"/>
        <v>43054.25</v>
      </c>
      <c r="O921">
        <v>1510725600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 s="7">
        <f t="shared" si="58"/>
        <v>43503.25</v>
      </c>
      <c r="M922">
        <v>1549519200</v>
      </c>
      <c r="N922" s="7">
        <f t="shared" si="59"/>
        <v>43523.25</v>
      </c>
      <c r="O922">
        <v>1551247200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 s="7">
        <f t="shared" si="58"/>
        <v>40951.25</v>
      </c>
      <c r="M923">
        <v>1329026400</v>
      </c>
      <c r="N923" s="7">
        <f t="shared" si="59"/>
        <v>40965.25</v>
      </c>
      <c r="O923">
        <v>1330236000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7"/>
        <v>40</v>
      </c>
      <c r="J924" t="s">
        <v>21</v>
      </c>
      <c r="K924" t="s">
        <v>22</v>
      </c>
      <c r="L924" s="7">
        <f t="shared" si="58"/>
        <v>43443.25</v>
      </c>
      <c r="M924">
        <v>1544335200</v>
      </c>
      <c r="N924" s="7">
        <f t="shared" si="59"/>
        <v>43452.25</v>
      </c>
      <c r="O924">
        <v>1545112800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7"/>
        <v>101.1</v>
      </c>
      <c r="J925" t="s">
        <v>21</v>
      </c>
      <c r="K925" t="s">
        <v>22</v>
      </c>
      <c r="L925" s="7">
        <f t="shared" si="58"/>
        <v>40373.208333333336</v>
      </c>
      <c r="M925">
        <v>1279083600</v>
      </c>
      <c r="N925" s="7">
        <f t="shared" si="59"/>
        <v>40374.208333333336</v>
      </c>
      <c r="O925">
        <v>1279170000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 s="7">
        <f t="shared" si="58"/>
        <v>43769.208333333328</v>
      </c>
      <c r="M926">
        <v>1572498000</v>
      </c>
      <c r="N926" s="7">
        <f t="shared" si="59"/>
        <v>43780.25</v>
      </c>
      <c r="O926">
        <v>1573452000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 s="7">
        <f t="shared" si="58"/>
        <v>43000.208333333328</v>
      </c>
      <c r="M927">
        <v>1506056400</v>
      </c>
      <c r="N927" s="7">
        <f t="shared" si="59"/>
        <v>43012.208333333328</v>
      </c>
      <c r="O927">
        <v>1507093200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 s="7">
        <f t="shared" si="58"/>
        <v>42502.208333333328</v>
      </c>
      <c r="M928">
        <v>1463029200</v>
      </c>
      <c r="N928" s="7">
        <f t="shared" si="59"/>
        <v>42506.208333333328</v>
      </c>
      <c r="O928">
        <v>1463374800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 s="7">
        <f t="shared" si="58"/>
        <v>41102.208333333336</v>
      </c>
      <c r="M929">
        <v>1342069200</v>
      </c>
      <c r="N929" s="7">
        <f t="shared" si="59"/>
        <v>41131.208333333336</v>
      </c>
      <c r="O929">
        <v>1344574800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 s="7">
        <f t="shared" si="58"/>
        <v>41637.25</v>
      </c>
      <c r="M930">
        <v>1388296800</v>
      </c>
      <c r="N930" s="7">
        <f t="shared" si="59"/>
        <v>41646.25</v>
      </c>
      <c r="O930">
        <v>1389074400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 s="7">
        <f t="shared" si="58"/>
        <v>42858.208333333328</v>
      </c>
      <c r="M931">
        <v>1493787600</v>
      </c>
      <c r="N931" s="7">
        <f t="shared" si="59"/>
        <v>42872.208333333328</v>
      </c>
      <c r="O931">
        <v>1494997200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 s="7">
        <f t="shared" si="58"/>
        <v>42060.25</v>
      </c>
      <c r="M932">
        <v>1424844000</v>
      </c>
      <c r="N932" s="7">
        <f t="shared" si="59"/>
        <v>42067.25</v>
      </c>
      <c r="O932">
        <v>1425448800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 s="7">
        <f t="shared" si="58"/>
        <v>41818.208333333336</v>
      </c>
      <c r="M933">
        <v>1403931600</v>
      </c>
      <c r="N933" s="7">
        <f t="shared" si="59"/>
        <v>41820.208333333336</v>
      </c>
      <c r="O933">
        <v>1404104400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 s="7">
        <f t="shared" si="58"/>
        <v>41709.208333333336</v>
      </c>
      <c r="M934">
        <v>1394514000</v>
      </c>
      <c r="N934" s="7">
        <f t="shared" si="59"/>
        <v>41712.208333333336</v>
      </c>
      <c r="O934">
        <v>1394773200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 s="7">
        <f t="shared" si="58"/>
        <v>41372.208333333336</v>
      </c>
      <c r="M935">
        <v>1365397200</v>
      </c>
      <c r="N935" s="7">
        <f t="shared" si="59"/>
        <v>41385.208333333336</v>
      </c>
      <c r="O935">
        <v>1366520400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 s="7">
        <f t="shared" si="58"/>
        <v>42422.25</v>
      </c>
      <c r="M936">
        <v>1456120800</v>
      </c>
      <c r="N936" s="7">
        <f t="shared" si="59"/>
        <v>42428.25</v>
      </c>
      <c r="O936">
        <v>1456639200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 s="7">
        <f t="shared" si="58"/>
        <v>42209.208333333328</v>
      </c>
      <c r="M937">
        <v>1437714000</v>
      </c>
      <c r="N937" s="7">
        <f t="shared" si="59"/>
        <v>42216.208333333328</v>
      </c>
      <c r="O937">
        <v>1438318800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 s="7">
        <f t="shared" si="58"/>
        <v>43668.208333333328</v>
      </c>
      <c r="M938">
        <v>1563771600</v>
      </c>
      <c r="N938" s="7">
        <f t="shared" si="59"/>
        <v>43671.208333333328</v>
      </c>
      <c r="O938">
        <v>1564030800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 s="7">
        <f t="shared" si="58"/>
        <v>42334.25</v>
      </c>
      <c r="M939">
        <v>1448517600</v>
      </c>
      <c r="N939" s="7">
        <f t="shared" si="59"/>
        <v>42343.25</v>
      </c>
      <c r="O939">
        <v>1449295200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 s="7">
        <f t="shared" si="58"/>
        <v>43263.208333333328</v>
      </c>
      <c r="M940">
        <v>1528779600</v>
      </c>
      <c r="N940" s="7">
        <f t="shared" si="59"/>
        <v>43299.208333333328</v>
      </c>
      <c r="O940">
        <v>1531890000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 s="7">
        <f t="shared" si="58"/>
        <v>40670.208333333336</v>
      </c>
      <c r="M941">
        <v>1304744400</v>
      </c>
      <c r="N941" s="7">
        <f t="shared" si="59"/>
        <v>40687.208333333336</v>
      </c>
      <c r="O941">
        <v>1306213200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 s="7">
        <f t="shared" si="58"/>
        <v>41244.25</v>
      </c>
      <c r="M942">
        <v>1354341600</v>
      </c>
      <c r="N942" s="7">
        <f t="shared" si="59"/>
        <v>41266.25</v>
      </c>
      <c r="O942">
        <v>1356242400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 s="7">
        <f t="shared" si="58"/>
        <v>40552.25</v>
      </c>
      <c r="M943">
        <v>1294552800</v>
      </c>
      <c r="N943" s="7">
        <f t="shared" si="59"/>
        <v>40587.25</v>
      </c>
      <c r="O943">
        <v>1297576800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 s="7">
        <f t="shared" si="58"/>
        <v>40568.25</v>
      </c>
      <c r="M944">
        <v>1295935200</v>
      </c>
      <c r="N944" s="7">
        <f t="shared" si="59"/>
        <v>40571.25</v>
      </c>
      <c r="O944">
        <v>1296194400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 s="7">
        <f t="shared" si="58"/>
        <v>41906.208333333336</v>
      </c>
      <c r="M945">
        <v>1411534800</v>
      </c>
      <c r="N945" s="7">
        <f t="shared" si="59"/>
        <v>41941.208333333336</v>
      </c>
      <c r="O945">
        <v>1414558800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 s="7">
        <f t="shared" si="58"/>
        <v>42776.25</v>
      </c>
      <c r="M946">
        <v>1486706400</v>
      </c>
      <c r="N946" s="7">
        <f t="shared" si="59"/>
        <v>42795.25</v>
      </c>
      <c r="O946">
        <v>1488348000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 s="7">
        <f t="shared" si="58"/>
        <v>41004.208333333336</v>
      </c>
      <c r="M947">
        <v>1333602000</v>
      </c>
      <c r="N947" s="7">
        <f t="shared" si="59"/>
        <v>41019.208333333336</v>
      </c>
      <c r="O947">
        <v>1334898000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 s="7">
        <f t="shared" si="58"/>
        <v>40710.208333333336</v>
      </c>
      <c r="M948">
        <v>1308200400</v>
      </c>
      <c r="N948" s="7">
        <f t="shared" si="59"/>
        <v>40712.208333333336</v>
      </c>
      <c r="O948">
        <v>1308373200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 s="7">
        <f t="shared" si="58"/>
        <v>41908.208333333336</v>
      </c>
      <c r="M949">
        <v>1411707600</v>
      </c>
      <c r="N949" s="7">
        <f t="shared" si="59"/>
        <v>41915.208333333336</v>
      </c>
      <c r="O949">
        <v>1412312400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 s="7">
        <f t="shared" si="58"/>
        <v>41985.25</v>
      </c>
      <c r="M950">
        <v>1418364000</v>
      </c>
      <c r="N950" s="7">
        <f t="shared" si="59"/>
        <v>41995.25</v>
      </c>
      <c r="O950">
        <v>1419228000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 s="7">
        <f t="shared" si="58"/>
        <v>42112.208333333328</v>
      </c>
      <c r="M951">
        <v>1429333200</v>
      </c>
      <c r="N951" s="7">
        <f t="shared" si="59"/>
        <v>42131.208333333328</v>
      </c>
      <c r="O951">
        <v>1430974800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7"/>
        <v>5</v>
      </c>
      <c r="J952" t="s">
        <v>21</v>
      </c>
      <c r="K952" t="s">
        <v>22</v>
      </c>
      <c r="L952" s="7">
        <f t="shared" si="58"/>
        <v>43571.208333333328</v>
      </c>
      <c r="M952">
        <v>1555390800</v>
      </c>
      <c r="N952" s="7">
        <f t="shared" si="59"/>
        <v>43576.208333333328</v>
      </c>
      <c r="O952">
        <v>1555822800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 s="7">
        <f t="shared" si="58"/>
        <v>42730.25</v>
      </c>
      <c r="M953">
        <v>1482732000</v>
      </c>
      <c r="N953" s="7">
        <f t="shared" si="59"/>
        <v>42731.25</v>
      </c>
      <c r="O953">
        <v>1482818400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 s="7">
        <f t="shared" si="58"/>
        <v>42591.208333333328</v>
      </c>
      <c r="M954">
        <v>1470718800</v>
      </c>
      <c r="N954" s="7">
        <f t="shared" si="59"/>
        <v>42605.208333333328</v>
      </c>
      <c r="O954">
        <v>1471928400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 s="7">
        <f t="shared" si="58"/>
        <v>42358.25</v>
      </c>
      <c r="M955">
        <v>1450591200</v>
      </c>
      <c r="N955" s="7">
        <f t="shared" si="59"/>
        <v>42394.25</v>
      </c>
      <c r="O955">
        <v>1453701600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 s="7">
        <f t="shared" si="58"/>
        <v>41174.208333333336</v>
      </c>
      <c r="M956">
        <v>1348290000</v>
      </c>
      <c r="N956" s="7">
        <f t="shared" si="59"/>
        <v>41198.208333333336</v>
      </c>
      <c r="O956">
        <v>1350363600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 s="7">
        <f t="shared" si="58"/>
        <v>41238.25</v>
      </c>
      <c r="M957">
        <v>1353823200</v>
      </c>
      <c r="N957" s="7">
        <f t="shared" si="59"/>
        <v>41240.25</v>
      </c>
      <c r="O957">
        <v>1353996000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 s="7">
        <f t="shared" si="58"/>
        <v>42360.25</v>
      </c>
      <c r="M958">
        <v>1450764000</v>
      </c>
      <c r="N958" s="7">
        <f t="shared" si="59"/>
        <v>42364.25</v>
      </c>
      <c r="O958">
        <v>1451109600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 s="7">
        <f t="shared" si="58"/>
        <v>40955.25</v>
      </c>
      <c r="M959">
        <v>1329372000</v>
      </c>
      <c r="N959" s="7">
        <f t="shared" si="59"/>
        <v>40958.25</v>
      </c>
      <c r="O959">
        <v>1329631200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 s="7">
        <f t="shared" si="58"/>
        <v>40350.208333333336</v>
      </c>
      <c r="M960">
        <v>1277096400</v>
      </c>
      <c r="N960" s="7">
        <f t="shared" si="59"/>
        <v>40372.208333333336</v>
      </c>
      <c r="O960">
        <v>1278997200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 s="7">
        <f t="shared" si="58"/>
        <v>40357.208333333336</v>
      </c>
      <c r="M961">
        <v>1277701200</v>
      </c>
      <c r="N961" s="7">
        <f t="shared" si="59"/>
        <v>40385.208333333336</v>
      </c>
      <c r="O961">
        <v>1280120400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 s="7">
        <f t="shared" si="58"/>
        <v>42408.25</v>
      </c>
      <c r="M962">
        <v>1454911200</v>
      </c>
      <c r="N962" s="7">
        <f t="shared" si="59"/>
        <v>42445.208333333328</v>
      </c>
      <c r="O962">
        <v>1458104400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4">
        <f t="shared" ref="I963:I1001" si="61">E963/H963</f>
        <v>43.87096774193548</v>
      </c>
      <c r="J963" t="s">
        <v>21</v>
      </c>
      <c r="K963" t="s">
        <v>22</v>
      </c>
      <c r="L963" s="7">
        <f t="shared" ref="L963:L1001" si="62">(((M963/60)/60)/24)+DATE(1970,1,1)</f>
        <v>40591.25</v>
      </c>
      <c r="M963">
        <v>1297922400</v>
      </c>
      <c r="N963" s="7">
        <f t="shared" ref="N963:N1001" si="63">(((O963/60)/60)/24)+DATE(1970,1,1)</f>
        <v>40595.25</v>
      </c>
      <c r="O963">
        <v>1298268000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 s="7">
        <f t="shared" si="62"/>
        <v>41592.25</v>
      </c>
      <c r="M964">
        <v>1384408800</v>
      </c>
      <c r="N964" s="7">
        <f t="shared" si="63"/>
        <v>41613.25</v>
      </c>
      <c r="O964">
        <v>1386223200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 s="7">
        <f t="shared" si="62"/>
        <v>40607.25</v>
      </c>
      <c r="M965">
        <v>1299304800</v>
      </c>
      <c r="N965" s="7">
        <f t="shared" si="63"/>
        <v>40613.25</v>
      </c>
      <c r="O965">
        <v>1299823200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 s="7">
        <f t="shared" si="62"/>
        <v>42135.208333333328</v>
      </c>
      <c r="M966">
        <v>1431320400</v>
      </c>
      <c r="N966" s="7">
        <f t="shared" si="63"/>
        <v>42140.208333333328</v>
      </c>
      <c r="O966">
        <v>1431752400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 s="7">
        <f t="shared" si="62"/>
        <v>40203.25</v>
      </c>
      <c r="M967">
        <v>1264399200</v>
      </c>
      <c r="N967" s="7">
        <f t="shared" si="63"/>
        <v>40243.25</v>
      </c>
      <c r="O967">
        <v>1267855200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 s="7">
        <f t="shared" si="62"/>
        <v>42901.208333333328</v>
      </c>
      <c r="M968">
        <v>1497502800</v>
      </c>
      <c r="N968" s="7">
        <f t="shared" si="63"/>
        <v>42903.208333333328</v>
      </c>
      <c r="O968">
        <v>1497675600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 s="7">
        <f t="shared" si="62"/>
        <v>41005.208333333336</v>
      </c>
      <c r="M969">
        <v>1333688400</v>
      </c>
      <c r="N969" s="7">
        <f t="shared" si="63"/>
        <v>41042.208333333336</v>
      </c>
      <c r="O969">
        <v>1336885200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 s="7">
        <f t="shared" si="62"/>
        <v>40544.25</v>
      </c>
      <c r="M970">
        <v>1293861600</v>
      </c>
      <c r="N970" s="7">
        <f t="shared" si="63"/>
        <v>40559.25</v>
      </c>
      <c r="O970">
        <v>1295157600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 s="7">
        <f t="shared" si="62"/>
        <v>43821.25</v>
      </c>
      <c r="M971">
        <v>1576994400</v>
      </c>
      <c r="N971" s="7">
        <f t="shared" si="63"/>
        <v>43828.25</v>
      </c>
      <c r="O971">
        <v>1577599200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 s="7">
        <f t="shared" si="62"/>
        <v>40672.208333333336</v>
      </c>
      <c r="M972">
        <v>1304917200</v>
      </c>
      <c r="N972" s="7">
        <f t="shared" si="63"/>
        <v>40673.208333333336</v>
      </c>
      <c r="O972">
        <v>1305003600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 s="7">
        <f t="shared" si="62"/>
        <v>41555.208333333336</v>
      </c>
      <c r="M973">
        <v>1381208400</v>
      </c>
      <c r="N973" s="7">
        <f t="shared" si="63"/>
        <v>41561.208333333336</v>
      </c>
      <c r="O973">
        <v>1381726800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 s="7">
        <f t="shared" si="62"/>
        <v>41792.208333333336</v>
      </c>
      <c r="M974">
        <v>1401685200</v>
      </c>
      <c r="N974" s="7">
        <f t="shared" si="63"/>
        <v>41801.208333333336</v>
      </c>
      <c r="O974">
        <v>1402462800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 s="7">
        <f t="shared" si="62"/>
        <v>40522.25</v>
      </c>
      <c r="M975">
        <v>1291960800</v>
      </c>
      <c r="N975" s="7">
        <f t="shared" si="63"/>
        <v>40524.25</v>
      </c>
      <c r="O975">
        <v>1292133600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 s="7">
        <f t="shared" si="62"/>
        <v>41412.208333333336</v>
      </c>
      <c r="M976">
        <v>1368853200</v>
      </c>
      <c r="N976" s="7">
        <f t="shared" si="63"/>
        <v>41413.208333333336</v>
      </c>
      <c r="O976">
        <v>1368939600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 s="7">
        <f t="shared" si="62"/>
        <v>42337.25</v>
      </c>
      <c r="M977">
        <v>1448776800</v>
      </c>
      <c r="N977" s="7">
        <f t="shared" si="63"/>
        <v>42376.25</v>
      </c>
      <c r="O977">
        <v>1452146400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 s="7">
        <f t="shared" si="62"/>
        <v>40571.25</v>
      </c>
      <c r="M978">
        <v>1296194400</v>
      </c>
      <c r="N978" s="7">
        <f t="shared" si="63"/>
        <v>40577.25</v>
      </c>
      <c r="O978">
        <v>1296712800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 s="7">
        <f t="shared" si="62"/>
        <v>43138.25</v>
      </c>
      <c r="M979">
        <v>1517983200</v>
      </c>
      <c r="N979" s="7">
        <f t="shared" si="63"/>
        <v>43170.25</v>
      </c>
      <c r="O979">
        <v>1520748000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 s="7">
        <f t="shared" si="62"/>
        <v>42686.25</v>
      </c>
      <c r="M980">
        <v>1478930400</v>
      </c>
      <c r="N980" s="7">
        <f t="shared" si="63"/>
        <v>42708.25</v>
      </c>
      <c r="O980">
        <v>1480831200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 s="7">
        <f t="shared" si="62"/>
        <v>42078.208333333328</v>
      </c>
      <c r="M981">
        <v>1426395600</v>
      </c>
      <c r="N981" s="7">
        <f t="shared" si="63"/>
        <v>42084.208333333328</v>
      </c>
      <c r="O981">
        <v>1426914000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 s="7">
        <f t="shared" si="62"/>
        <v>42307.208333333328</v>
      </c>
      <c r="M982">
        <v>1446181200</v>
      </c>
      <c r="N982" s="7">
        <f t="shared" si="63"/>
        <v>42312.25</v>
      </c>
      <c r="O982">
        <v>1446616800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 s="7">
        <f t="shared" si="62"/>
        <v>43094.25</v>
      </c>
      <c r="M983">
        <v>1514181600</v>
      </c>
      <c r="N983" s="7">
        <f t="shared" si="63"/>
        <v>43127.25</v>
      </c>
      <c r="O983">
        <v>1517032800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 s="7">
        <f t="shared" si="62"/>
        <v>40743.208333333336</v>
      </c>
      <c r="M984">
        <v>1311051600</v>
      </c>
      <c r="N984" s="7">
        <f t="shared" si="63"/>
        <v>40745.208333333336</v>
      </c>
      <c r="O984">
        <v>1311224400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 s="7">
        <f t="shared" si="62"/>
        <v>43681.208333333328</v>
      </c>
      <c r="M985">
        <v>1564894800</v>
      </c>
      <c r="N985" s="7">
        <f t="shared" si="63"/>
        <v>43696.208333333328</v>
      </c>
      <c r="O985">
        <v>1566190800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 s="7">
        <f t="shared" si="62"/>
        <v>43716.208333333328</v>
      </c>
      <c r="M986">
        <v>1567918800</v>
      </c>
      <c r="N986" s="7">
        <f t="shared" si="63"/>
        <v>43742.208333333328</v>
      </c>
      <c r="O986">
        <v>1570165200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 s="7">
        <f t="shared" si="62"/>
        <v>41614.25</v>
      </c>
      <c r="M987">
        <v>1386309600</v>
      </c>
      <c r="N987" s="7">
        <f t="shared" si="63"/>
        <v>41640.25</v>
      </c>
      <c r="O987">
        <v>1388556000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 s="7">
        <f t="shared" si="62"/>
        <v>40638.208333333336</v>
      </c>
      <c r="M988">
        <v>1301979600</v>
      </c>
      <c r="N988" s="7">
        <f t="shared" si="63"/>
        <v>40652.208333333336</v>
      </c>
      <c r="O988">
        <v>1303189200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 s="7">
        <f t="shared" si="62"/>
        <v>42852.208333333328</v>
      </c>
      <c r="M989">
        <v>1493269200</v>
      </c>
      <c r="N989" s="7">
        <f t="shared" si="63"/>
        <v>42866.208333333328</v>
      </c>
      <c r="O989">
        <v>1494478800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 s="7">
        <f t="shared" si="62"/>
        <v>42686.25</v>
      </c>
      <c r="M990">
        <v>1478930400</v>
      </c>
      <c r="N990" s="7">
        <f t="shared" si="63"/>
        <v>42707.25</v>
      </c>
      <c r="O990">
        <v>1480744800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 s="7">
        <f t="shared" si="62"/>
        <v>43571.208333333328</v>
      </c>
      <c r="M991">
        <v>1555390800</v>
      </c>
      <c r="N991" s="7">
        <f t="shared" si="63"/>
        <v>43576.208333333328</v>
      </c>
      <c r="O991">
        <v>1555822800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 s="7">
        <f t="shared" si="62"/>
        <v>42432.25</v>
      </c>
      <c r="M992">
        <v>1456984800</v>
      </c>
      <c r="N992" s="7">
        <f t="shared" si="63"/>
        <v>42454.208333333328</v>
      </c>
      <c r="O992">
        <v>1458882000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 s="7">
        <f t="shared" si="62"/>
        <v>41907.208333333336</v>
      </c>
      <c r="M993">
        <v>1411621200</v>
      </c>
      <c r="N993" s="7">
        <f t="shared" si="63"/>
        <v>41911.208333333336</v>
      </c>
      <c r="O993">
        <v>1411966800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 s="7">
        <f t="shared" si="62"/>
        <v>43227.208333333328</v>
      </c>
      <c r="M994">
        <v>1525669200</v>
      </c>
      <c r="N994" s="7">
        <f t="shared" si="63"/>
        <v>43241.208333333328</v>
      </c>
      <c r="O994">
        <v>1526878800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 s="7">
        <f t="shared" si="62"/>
        <v>42362.25</v>
      </c>
      <c r="M995">
        <v>1450936800</v>
      </c>
      <c r="N995" s="7">
        <f t="shared" si="63"/>
        <v>42379.25</v>
      </c>
      <c r="O995">
        <v>1452405600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 s="7">
        <f t="shared" si="62"/>
        <v>41929.208333333336</v>
      </c>
      <c r="M996">
        <v>1413522000</v>
      </c>
      <c r="N996" s="7">
        <f t="shared" si="63"/>
        <v>41935.208333333336</v>
      </c>
      <c r="O996">
        <v>1414040400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 s="7">
        <f t="shared" si="62"/>
        <v>43408.208333333328</v>
      </c>
      <c r="M997">
        <v>1541307600</v>
      </c>
      <c r="N997" s="7">
        <f t="shared" si="63"/>
        <v>43437.25</v>
      </c>
      <c r="O997">
        <v>1543816800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 s="7">
        <f t="shared" si="62"/>
        <v>41276.25</v>
      </c>
      <c r="M998">
        <v>1357106400</v>
      </c>
      <c r="N998" s="7">
        <f t="shared" si="63"/>
        <v>41306.25</v>
      </c>
      <c r="O998">
        <v>1359698400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 s="7">
        <f t="shared" si="62"/>
        <v>41659.25</v>
      </c>
      <c r="M999">
        <v>1390197600</v>
      </c>
      <c r="N999" s="7">
        <f t="shared" si="63"/>
        <v>41664.25</v>
      </c>
      <c r="O999">
        <v>1390629600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 cm="1">
        <f t="array" aca="1" ref="H1000" ca="1">H1:H1000374</f>
        <v>0</v>
      </c>
      <c r="I1000" s="4">
        <f t="shared" ca="1" si="61"/>
        <v>101.13101604278074</v>
      </c>
      <c r="J1000" t="s">
        <v>21</v>
      </c>
      <c r="K1000" t="s">
        <v>22</v>
      </c>
      <c r="L1000" s="7">
        <f t="shared" si="62"/>
        <v>40220.25</v>
      </c>
      <c r="M1000">
        <v>1265868000</v>
      </c>
      <c r="N1000" s="7">
        <f t="shared" si="63"/>
        <v>40234.25</v>
      </c>
      <c r="O1000">
        <v>1267077600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 s="7">
        <f t="shared" si="62"/>
        <v>42550.208333333328</v>
      </c>
      <c r="M1001">
        <v>1467176400</v>
      </c>
      <c r="N1001" s="7">
        <f t="shared" si="63"/>
        <v>42557.208333333328</v>
      </c>
      <c r="O1001">
        <v>1467781200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G1:G1048576">
    <cfRule type="containsText" dxfId="7" priority="4" operator="containsText" text="canceled">
      <formula>NOT(ISERROR(SEARCH("canceled",G1)))</formula>
    </cfRule>
    <cfRule type="containsText" dxfId="6" priority="5" operator="containsText" text="successful">
      <formula>NOT(ISERROR(SEARCH("successful",G1)))</formula>
    </cfRule>
    <cfRule type="containsText" dxfId="5" priority="6" operator="containsText" text="live">
      <formula>NOT(ISERROR(SEARCH("live",G1)))</formula>
    </cfRule>
    <cfRule type="containsText" dxfId="4" priority="7" operator="containsText" text="llive">
      <formula>NOT(ISERROR(SEARCH("llive",G1)))</formula>
    </cfRule>
    <cfRule type="containsText" dxfId="3" priority="8" operator="containsText" text="failed">
      <formula>NOT(ISERROR(SEARCH("failed",G1)))</formula>
    </cfRule>
  </conditionalFormatting>
  <conditionalFormatting sqref="F1:F1001 F1033:F1048576">
    <cfRule type="cellIs" dxfId="2" priority="1" operator="greaterThanOrEqual">
      <formula>200</formula>
    </cfRule>
    <cfRule type="cellIs" dxfId="0" priority="2" operator="between">
      <formula>99</formula>
      <formula>199</formula>
    </cfRule>
    <cfRule type="cellIs" dxfId="1" priority="3" operator="between">
      <formula>0</formula>
      <formula>99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7307-7344-4D60-A910-7972408CF2A6}">
  <sheetPr codeName="Sheet5"/>
  <dimension ref="A1:H13"/>
  <sheetViews>
    <sheetView workbookViewId="0">
      <selection activeCell="G24" sqref="G24"/>
    </sheetView>
  </sheetViews>
  <sheetFormatPr defaultRowHeight="15.6" x14ac:dyDescent="0.3"/>
  <cols>
    <col min="1" max="1" width="29.8984375" customWidth="1"/>
    <col min="2" max="2" width="20.19921875" customWidth="1"/>
    <col min="3" max="3" width="20" customWidth="1"/>
    <col min="4" max="5" width="20.19921875" customWidth="1"/>
    <col min="6" max="6" width="23.8984375" customWidth="1"/>
    <col min="7" max="7" width="18.8984375" customWidth="1"/>
    <col min="8" max="8" width="16.296875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26.4" x14ac:dyDescent="0.3">
      <c r="A2" s="11" t="s">
        <v>2094</v>
      </c>
      <c r="B2">
        <f>COUNTIFS(Crowdfunding!D:D, "&lt;1000", Crowdfunding!G:G, "successful")</f>
        <v>30</v>
      </c>
      <c r="C2">
        <f>COUNTIFS(Crowdfunding!D:D, "&lt;1000", Crowdfunding!G:G, "failed")</f>
        <v>20</v>
      </c>
      <c r="D2">
        <f>COUNTIFS(Crowdfunding!D:D, "&lt;1000", Crowdfunding!G:G, "canceled")</f>
        <v>1</v>
      </c>
      <c r="E2">
        <f>B2+C2+D2</f>
        <v>51</v>
      </c>
      <c r="F2">
        <f>(B2/E2)*100</f>
        <v>58.82352941176471</v>
      </c>
      <c r="G2">
        <f>(C2/E2)*100</f>
        <v>39.215686274509807</v>
      </c>
      <c r="H2">
        <f>(D2/E2)*100</f>
        <v>1.9607843137254901</v>
      </c>
    </row>
    <row r="3" spans="1:8" ht="26.4" x14ac:dyDescent="0.3">
      <c r="A3" s="11" t="s">
        <v>2095</v>
      </c>
      <c r="B3">
        <f>COUNTIFS(Crowdfunding!D:D, "&gt;=1000", Crowdfunding!D:D, "&lt;=4999", Crowdfunding!G:G, "successful")</f>
        <v>191</v>
      </c>
      <c r="C3">
        <f>COUNTIFS(Crowdfunding!D:D, "&gt;=1000", Crowdfunding!D:D, "&lt;=4999", Crowdfunding!G:G, "failed")</f>
        <v>38</v>
      </c>
      <c r="D3">
        <f>COUNTIFS(Crowdfunding!D:D, "&gt;=1000", Crowdfunding!D:D, "&lt;=4999", Crowdfunding!G:G, "canceled")</f>
        <v>2</v>
      </c>
      <c r="E3">
        <f t="shared" ref="E3:E13" si="0">B3+C3+D3</f>
        <v>231</v>
      </c>
      <c r="F3">
        <f t="shared" ref="F3:F13" si="1">(B3/E3)*100</f>
        <v>82.683982683982677</v>
      </c>
      <c r="G3">
        <f t="shared" ref="G3:G13" si="2">(C3/E3)*100</f>
        <v>16.450216450216452</v>
      </c>
      <c r="H3">
        <f t="shared" ref="H3:H13" si="3">(D3/E3)*100</f>
        <v>0.86580086580086579</v>
      </c>
    </row>
    <row r="4" spans="1:8" ht="26.4" x14ac:dyDescent="0.3">
      <c r="A4" s="11" t="s">
        <v>2096</v>
      </c>
      <c r="B4">
        <f>COUNTIFS(Crowdfunding!D:D, "&gt;=5000", Crowdfunding!D:D, "&lt;=9999", Crowdfunding!G:G, "successful")</f>
        <v>164</v>
      </c>
      <c r="C4">
        <f>COUNTIFS(Crowdfunding!D:D, "&gt;=5000", Crowdfunding!D:D, "&lt;=9999", Crowdfunding!G:G, "failed")</f>
        <v>126</v>
      </c>
      <c r="D4">
        <f>COUNTIFS(Crowdfunding!D:D, "&gt;=5000", Crowdfunding!D:D, "&lt;=9999", Crowdfunding!G:G, "canceled")</f>
        <v>25</v>
      </c>
      <c r="E4">
        <f t="shared" si="0"/>
        <v>315</v>
      </c>
      <c r="F4">
        <f t="shared" si="1"/>
        <v>52.06349206349207</v>
      </c>
      <c r="G4">
        <f t="shared" si="2"/>
        <v>40</v>
      </c>
      <c r="H4">
        <f t="shared" si="3"/>
        <v>7.9365079365079358</v>
      </c>
    </row>
    <row r="5" spans="1:8" ht="26.4" x14ac:dyDescent="0.3">
      <c r="A5" s="11" t="s">
        <v>2097</v>
      </c>
      <c r="B5">
        <f>COUNTIFS(Crowdfunding!D:D, "&gt;=10000", Crowdfunding!D:D, "&lt;=14999", Crowdfunding!G:G, "successful")</f>
        <v>4</v>
      </c>
      <c r="C5">
        <f>COUNTIFS(Crowdfunding!D:D, "&gt;=10000", Crowdfunding!D:D, "&lt;=14999", Crowdfunding!G:G, "failed")</f>
        <v>5</v>
      </c>
      <c r="D5">
        <f>COUNTIFS(Crowdfunding!D:D, "&gt;=10000", Crowdfunding!D:D, "&lt;=14999", Crowdfunding!G:G, "canceled")</f>
        <v>0</v>
      </c>
      <c r="E5">
        <f t="shared" si="0"/>
        <v>9</v>
      </c>
      <c r="F5">
        <f t="shared" si="1"/>
        <v>44.444444444444443</v>
      </c>
      <c r="G5">
        <f t="shared" si="2"/>
        <v>55.555555555555557</v>
      </c>
      <c r="H5">
        <f t="shared" si="3"/>
        <v>0</v>
      </c>
    </row>
    <row r="6" spans="1:8" ht="26.4" x14ac:dyDescent="0.3">
      <c r="A6" s="11" t="s">
        <v>2098</v>
      </c>
      <c r="B6">
        <f>COUNTIFS(Crowdfunding!D:D, "&gt;=15000", Crowdfunding!D:D, "&lt;=19999", Crowdfunding!G:G, "successful")</f>
        <v>10</v>
      </c>
      <c r="C6">
        <f>COUNTIFS(Crowdfunding!D:D, "&gt;=15000", Crowdfunding!D:D, "&lt;=19999", Crowdfunding!G:G, "failed")</f>
        <v>0</v>
      </c>
      <c r="D6">
        <f>COUNTIFS(Crowdfunding!D:D, "&gt;=15000", Crowdfunding!D:D, "&lt;=19999", Crowdfunding!G:G, "canceled")</f>
        <v>0</v>
      </c>
      <c r="E6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8" ht="26.4" x14ac:dyDescent="0.3">
      <c r="A7" s="11" t="s">
        <v>2099</v>
      </c>
      <c r="B7">
        <f>COUNTIFS(Crowdfunding!D:D, "&gt;=20000", Crowdfunding!D:D, "&lt;=24999", Crowdfunding!G:G, "successful")</f>
        <v>7</v>
      </c>
      <c r="C7">
        <f>COUNTIFS(Crowdfunding!D:D, "&gt;=20000", Crowdfunding!D:D, "&lt;=24999", Crowdfunding!G:G, "failed")</f>
        <v>0</v>
      </c>
      <c r="D7">
        <f>COUNTIFS(Crowdfunding!D:D, "&gt;=20000", Crowdfunding!D:D, "&lt;=24999", Crowdfunding!G:G, "canceled")</f>
        <v>0</v>
      </c>
      <c r="E7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8" ht="26.4" x14ac:dyDescent="0.3">
      <c r="A8" s="11" t="s">
        <v>2100</v>
      </c>
      <c r="B8">
        <f>COUNTIFS(Crowdfunding!D:D, "&gt;=25000", Crowdfunding!D:D, "&lt;=29999", Crowdfunding!G:G, "successful")</f>
        <v>11</v>
      </c>
      <c r="C8">
        <f>COUNTIFS(Crowdfunding!D:D, "&gt;=25000", Crowdfunding!D:D, "&lt;=29999", Crowdfunding!G:G, "failed")</f>
        <v>3</v>
      </c>
      <c r="D8">
        <f>COUNTIFS(Crowdfunding!D:D, "&gt;=25000", Crowdfunding!D:D, "&lt;=29999", Crowdfunding!G:G, "canceled")</f>
        <v>0</v>
      </c>
      <c r="E8">
        <f t="shared" si="0"/>
        <v>14</v>
      </c>
      <c r="F8">
        <f t="shared" si="1"/>
        <v>78.571428571428569</v>
      </c>
      <c r="G8">
        <f t="shared" si="2"/>
        <v>21.428571428571427</v>
      </c>
      <c r="H8">
        <f t="shared" si="3"/>
        <v>0</v>
      </c>
    </row>
    <row r="9" spans="1:8" ht="26.4" x14ac:dyDescent="0.3">
      <c r="A9" s="11" t="s">
        <v>2101</v>
      </c>
      <c r="B9">
        <f>COUNTIFS(Crowdfunding!D:D, "&gt;=3000", Crowdfunding!D:D, "&lt;=34999", Crowdfunding!G:G, "successful")</f>
        <v>285</v>
      </c>
      <c r="C9">
        <f>COUNTIFS(Crowdfunding!D:D, "&gt;=30000", Crowdfunding!D:D, "&lt;=34999", Crowdfunding!G:G, "failed")</f>
        <v>0</v>
      </c>
      <c r="D9">
        <f>COUNTIFS(Crowdfunding!D:D,"&gt;=30000",Crowdfunding!D:D,"&lt;=34999",Crowdfunding!G:G,"canceled")</f>
        <v>0</v>
      </c>
      <c r="E9">
        <f t="shared" si="0"/>
        <v>285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8" ht="26.4" x14ac:dyDescent="0.3">
      <c r="A10" s="11" t="s">
        <v>2102</v>
      </c>
      <c r="B10">
        <f>COUNTIFS(Crowdfunding!D:D, "&gt;=35000", Crowdfunding!D:D, "&lt;=39999", Crowdfunding!G:G, "successful")</f>
        <v>8</v>
      </c>
      <c r="C10">
        <f>COUNTIFS(Crowdfunding!D:D, "&gt;=35000", Crowdfunding!D:D, "&lt;=39999", Crowdfunding!G:G, "failed")</f>
        <v>3</v>
      </c>
      <c r="D10">
        <f>COUNTIFS(Crowdfunding!D:D, "&gt;=35000", Crowdfunding!D:D, "&lt;=39999", Crowdfunding!G:G, "canceled")</f>
        <v>1</v>
      </c>
      <c r="E10">
        <f t="shared" si="0"/>
        <v>12</v>
      </c>
      <c r="F10">
        <f t="shared" si="1"/>
        <v>66.666666666666657</v>
      </c>
      <c r="G10">
        <f t="shared" si="2"/>
        <v>25</v>
      </c>
      <c r="H10">
        <f t="shared" si="3"/>
        <v>8.3333333333333321</v>
      </c>
    </row>
    <row r="11" spans="1:8" ht="26.4" x14ac:dyDescent="0.3">
      <c r="A11" s="11" t="s">
        <v>2103</v>
      </c>
      <c r="B11">
        <f>COUNTIFS(Crowdfunding!D:D, "&gt;=40000", Crowdfunding!D:D, "&lt;=44999", Crowdfunding!G:G, "successful")</f>
        <v>11</v>
      </c>
      <c r="C11">
        <f>COUNTIFS(Crowdfunding!D:D, "&gt;=40000", Crowdfunding!D:D, "&lt;=44999", Crowdfunding!G:G, "failed")</f>
        <v>3</v>
      </c>
      <c r="D11">
        <f>COUNTIFS(Crowdfunding!D:D, "&gt;=40000", Crowdfunding!D:D, "&lt;=44999", Crowdfunding!G:G, "fcanceled")</f>
        <v>0</v>
      </c>
      <c r="E11">
        <f t="shared" si="0"/>
        <v>14</v>
      </c>
      <c r="F11">
        <f t="shared" si="1"/>
        <v>78.571428571428569</v>
      </c>
      <c r="G11">
        <f t="shared" si="2"/>
        <v>21.428571428571427</v>
      </c>
      <c r="H11">
        <f t="shared" si="3"/>
        <v>0</v>
      </c>
    </row>
    <row r="12" spans="1:8" ht="26.4" x14ac:dyDescent="0.3">
      <c r="A12" s="11" t="s">
        <v>2104</v>
      </c>
      <c r="B12">
        <f>COUNTIFS(Crowdfunding!D:D, "&gt;=45000", Crowdfunding!D:D, "&lt;=49999", Crowdfunding!G:G, "successful")</f>
        <v>8</v>
      </c>
      <c r="C12">
        <f>COUNTIFS(Crowdfunding!D:D, "&gt;=45000", Crowdfunding!D:D, "&lt;=49999", Crowdfunding!G:G, "failed")</f>
        <v>3</v>
      </c>
      <c r="D12">
        <f>COUNTIFS(Crowdfunding!D:D, "&gt;=45000", Crowdfunding!D:D, "&lt;=49999", Crowdfunding!G:G, "canceled")</f>
        <v>0</v>
      </c>
      <c r="E12">
        <f t="shared" si="0"/>
        <v>11</v>
      </c>
      <c r="F12">
        <f t="shared" si="1"/>
        <v>72.727272727272734</v>
      </c>
      <c r="G12">
        <f t="shared" si="2"/>
        <v>27.27272727272727</v>
      </c>
      <c r="H12">
        <f t="shared" si="3"/>
        <v>0</v>
      </c>
    </row>
    <row r="13" spans="1:8" x14ac:dyDescent="0.3">
      <c r="A13" s="12" t="s">
        <v>2105</v>
      </c>
      <c r="B13">
        <f>COUNTIFS(Crowdfunding!D:D, "&gt;=50000", Crowdfunding!G:G, "successful")</f>
        <v>114</v>
      </c>
      <c r="C13">
        <f>COUNTIFS(Crowdfunding!D:D, "&gt;=50000", Crowdfunding!G:G, "failed")</f>
        <v>163</v>
      </c>
      <c r="D13">
        <f>COUNTIFS(Crowdfunding!D:D, "&gt;=50000", Crowdfunding!G:G, "canceled")</f>
        <v>28</v>
      </c>
      <c r="E13">
        <f t="shared" si="0"/>
        <v>305</v>
      </c>
      <c r="F13">
        <f t="shared" si="1"/>
        <v>37.377049180327873</v>
      </c>
      <c r="G13">
        <f t="shared" si="2"/>
        <v>53.442622950819676</v>
      </c>
      <c r="H13">
        <f t="shared" si="3"/>
        <v>9.1803278688524586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441A-81E1-46C1-8EF5-E20A78C06DF9}">
  <sheetPr codeName="Sheet6"/>
  <dimension ref="A1:I566"/>
  <sheetViews>
    <sheetView topLeftCell="D1" workbookViewId="0">
      <selection activeCell="G22" sqref="G22"/>
    </sheetView>
  </sheetViews>
  <sheetFormatPr defaultRowHeight="15.6" x14ac:dyDescent="0.3"/>
  <cols>
    <col min="1" max="1" width="12.19921875" customWidth="1"/>
    <col min="2" max="2" width="13.8984375" customWidth="1"/>
    <col min="3" max="3" width="11.09765625" customWidth="1"/>
    <col min="4" max="4" width="14.296875" customWidth="1"/>
    <col min="6" max="6" width="34.296875" customWidth="1"/>
    <col min="7" max="7" width="16.69921875" customWidth="1"/>
    <col min="8" max="8" width="29.8984375" customWidth="1"/>
  </cols>
  <sheetData>
    <row r="1" spans="1:9" x14ac:dyDescent="0.3">
      <c r="A1" s="15" t="s">
        <v>4</v>
      </c>
      <c r="B1" s="15" t="s">
        <v>5</v>
      </c>
      <c r="C1" s="15" t="s">
        <v>4</v>
      </c>
      <c r="D1" s="15" t="s">
        <v>5</v>
      </c>
    </row>
    <row r="2" spans="1:9" x14ac:dyDescent="0.3">
      <c r="A2" s="13" t="s">
        <v>20</v>
      </c>
      <c r="B2" s="13">
        <v>158</v>
      </c>
      <c r="C2" s="13" t="s">
        <v>14</v>
      </c>
      <c r="D2" s="13">
        <v>0</v>
      </c>
    </row>
    <row r="3" spans="1:9" x14ac:dyDescent="0.3">
      <c r="A3" s="14" t="s">
        <v>20</v>
      </c>
      <c r="B3" s="14">
        <v>1425</v>
      </c>
      <c r="C3" s="14" t="s">
        <v>14</v>
      </c>
      <c r="D3" s="14">
        <v>24</v>
      </c>
      <c r="F3" t="s">
        <v>2106</v>
      </c>
      <c r="G3">
        <f>AVERAGE(B2:B566)</f>
        <v>851.14690265486729</v>
      </c>
      <c r="H3" t="s">
        <v>2112</v>
      </c>
      <c r="I3">
        <f>AVERAGE(D2:D365)</f>
        <v>584.58791208791206</v>
      </c>
    </row>
    <row r="4" spans="1:9" x14ac:dyDescent="0.3">
      <c r="A4" s="13" t="s">
        <v>20</v>
      </c>
      <c r="B4" s="13">
        <v>174</v>
      </c>
      <c r="C4" s="13" t="s">
        <v>14</v>
      </c>
      <c r="D4" s="13">
        <v>53</v>
      </c>
      <c r="F4" t="s">
        <v>2107</v>
      </c>
      <c r="G4">
        <f>MEDIAN(B2:B566)</f>
        <v>201</v>
      </c>
      <c r="H4" t="s">
        <v>2113</v>
      </c>
      <c r="I4">
        <f>MEDIAN(D2:D365)</f>
        <v>113.5</v>
      </c>
    </row>
    <row r="5" spans="1:9" x14ac:dyDescent="0.3">
      <c r="A5" s="14" t="s">
        <v>20</v>
      </c>
      <c r="B5" s="14">
        <v>227</v>
      </c>
      <c r="C5" s="14" t="s">
        <v>14</v>
      </c>
      <c r="D5" s="14">
        <v>18</v>
      </c>
      <c r="F5" t="s">
        <v>2108</v>
      </c>
      <c r="G5">
        <f>MIN(B2:B566)</f>
        <v>16</v>
      </c>
      <c r="H5" t="s">
        <v>2114</v>
      </c>
      <c r="I5">
        <f>MIN(D2:D365)</f>
        <v>0</v>
      </c>
    </row>
    <row r="6" spans="1:9" x14ac:dyDescent="0.3">
      <c r="A6" s="13" t="s">
        <v>20</v>
      </c>
      <c r="B6" s="13">
        <v>220</v>
      </c>
      <c r="C6" s="13" t="s">
        <v>14</v>
      </c>
      <c r="D6" s="13">
        <v>44</v>
      </c>
      <c r="F6" t="s">
        <v>2109</v>
      </c>
      <c r="G6">
        <f>MAX(B2:B566)</f>
        <v>7295</v>
      </c>
      <c r="H6" t="s">
        <v>2115</v>
      </c>
      <c r="I6">
        <f>MAX(D2:D365)</f>
        <v>6080</v>
      </c>
    </row>
    <row r="7" spans="1:9" x14ac:dyDescent="0.3">
      <c r="A7" s="14" t="s">
        <v>20</v>
      </c>
      <c r="B7" s="14">
        <v>98</v>
      </c>
      <c r="C7" s="14" t="s">
        <v>14</v>
      </c>
      <c r="D7" s="14">
        <v>27</v>
      </c>
      <c r="F7" t="s">
        <v>2110</v>
      </c>
      <c r="G7">
        <f>_xlfn.VAR.S(B2:B566)</f>
        <v>1606216.5936295739</v>
      </c>
      <c r="H7" t="s">
        <v>2116</v>
      </c>
      <c r="I7">
        <f>_xlfn.VAR.S(D2:D365)</f>
        <v>924933.78563860385</v>
      </c>
    </row>
    <row r="8" spans="1:9" x14ac:dyDescent="0.3">
      <c r="A8" s="13" t="s">
        <v>20</v>
      </c>
      <c r="B8" s="13">
        <v>100</v>
      </c>
      <c r="C8" s="13" t="s">
        <v>14</v>
      </c>
      <c r="D8" s="13">
        <v>55</v>
      </c>
      <c r="F8" t="s">
        <v>2111</v>
      </c>
      <c r="G8">
        <f>_xlfn.STDEV.S(B2:B566)</f>
        <v>1267.366006183523</v>
      </c>
      <c r="H8" t="s">
        <v>2117</v>
      </c>
      <c r="I8">
        <f>_xlfn.STDEV.S(D2:D365)</f>
        <v>961.7347792601679</v>
      </c>
    </row>
    <row r="9" spans="1:9" x14ac:dyDescent="0.3">
      <c r="A9" s="14" t="s">
        <v>20</v>
      </c>
      <c r="B9" s="14">
        <v>1249</v>
      </c>
      <c r="C9" s="14" t="s">
        <v>14</v>
      </c>
      <c r="D9" s="14">
        <v>200</v>
      </c>
    </row>
    <row r="10" spans="1:9" x14ac:dyDescent="0.3">
      <c r="A10" s="13" t="s">
        <v>20</v>
      </c>
      <c r="B10" s="13">
        <v>1396</v>
      </c>
      <c r="C10" s="13" t="s">
        <v>14</v>
      </c>
      <c r="D10" s="13">
        <v>452</v>
      </c>
    </row>
    <row r="11" spans="1:9" x14ac:dyDescent="0.3">
      <c r="A11" s="14" t="s">
        <v>20</v>
      </c>
      <c r="B11" s="14">
        <v>890</v>
      </c>
      <c r="C11" s="14" t="s">
        <v>14</v>
      </c>
      <c r="D11" s="14">
        <v>674</v>
      </c>
    </row>
    <row r="12" spans="1:9" x14ac:dyDescent="0.3">
      <c r="A12" s="13" t="s">
        <v>20</v>
      </c>
      <c r="B12" s="13">
        <v>142</v>
      </c>
      <c r="C12" s="13" t="s">
        <v>14</v>
      </c>
      <c r="D12" s="13">
        <v>558</v>
      </c>
    </row>
    <row r="13" spans="1:9" x14ac:dyDescent="0.3">
      <c r="A13" s="14" t="s">
        <v>20</v>
      </c>
      <c r="B13" s="14">
        <v>2673</v>
      </c>
      <c r="C13" s="14" t="s">
        <v>14</v>
      </c>
      <c r="D13" s="14">
        <v>15</v>
      </c>
    </row>
    <row r="14" spans="1:9" x14ac:dyDescent="0.3">
      <c r="A14" s="13" t="s">
        <v>20</v>
      </c>
      <c r="B14" s="13">
        <v>163</v>
      </c>
      <c r="C14" s="13" t="s">
        <v>14</v>
      </c>
      <c r="D14" s="13">
        <v>2307</v>
      </c>
    </row>
    <row r="15" spans="1:9" x14ac:dyDescent="0.3">
      <c r="A15" s="14" t="s">
        <v>20</v>
      </c>
      <c r="B15" s="14">
        <v>2220</v>
      </c>
      <c r="C15" s="14" t="s">
        <v>14</v>
      </c>
      <c r="D15" s="14">
        <v>88</v>
      </c>
    </row>
    <row r="16" spans="1:9" x14ac:dyDescent="0.3">
      <c r="A16" s="13" t="s">
        <v>20</v>
      </c>
      <c r="B16" s="13">
        <v>1606</v>
      </c>
      <c r="C16" s="13" t="s">
        <v>14</v>
      </c>
      <c r="D16" s="13">
        <v>48</v>
      </c>
    </row>
    <row r="17" spans="1:4" x14ac:dyDescent="0.3">
      <c r="A17" s="14" t="s">
        <v>20</v>
      </c>
      <c r="B17" s="14">
        <v>129</v>
      </c>
      <c r="C17" s="14" t="s">
        <v>14</v>
      </c>
      <c r="D17" s="14">
        <v>1</v>
      </c>
    </row>
    <row r="18" spans="1:4" x14ac:dyDescent="0.3">
      <c r="A18" s="13" t="s">
        <v>20</v>
      </c>
      <c r="B18" s="13">
        <v>226</v>
      </c>
      <c r="C18" s="13" t="s">
        <v>14</v>
      </c>
      <c r="D18" s="13">
        <v>1467</v>
      </c>
    </row>
    <row r="19" spans="1:4" x14ac:dyDescent="0.3">
      <c r="A19" s="14" t="s">
        <v>20</v>
      </c>
      <c r="B19" s="14">
        <v>5419</v>
      </c>
      <c r="C19" s="14" t="s">
        <v>14</v>
      </c>
      <c r="D19" s="14">
        <v>75</v>
      </c>
    </row>
    <row r="20" spans="1:4" x14ac:dyDescent="0.3">
      <c r="A20" s="13" t="s">
        <v>20</v>
      </c>
      <c r="B20" s="13">
        <v>165</v>
      </c>
      <c r="C20" s="13" t="s">
        <v>14</v>
      </c>
      <c r="D20" s="13">
        <v>120</v>
      </c>
    </row>
    <row r="21" spans="1:4" x14ac:dyDescent="0.3">
      <c r="A21" s="14" t="s">
        <v>20</v>
      </c>
      <c r="B21" s="14">
        <v>1965</v>
      </c>
      <c r="C21" s="14" t="s">
        <v>14</v>
      </c>
      <c r="D21" s="14">
        <v>2253</v>
      </c>
    </row>
    <row r="22" spans="1:4" x14ac:dyDescent="0.3">
      <c r="A22" s="13" t="s">
        <v>20</v>
      </c>
      <c r="B22" s="13">
        <v>16</v>
      </c>
      <c r="C22" s="13" t="s">
        <v>14</v>
      </c>
      <c r="D22" s="13">
        <v>5</v>
      </c>
    </row>
    <row r="23" spans="1:4" x14ac:dyDescent="0.3">
      <c r="A23" s="14" t="s">
        <v>20</v>
      </c>
      <c r="B23" s="14">
        <v>107</v>
      </c>
      <c r="C23" s="14" t="s">
        <v>14</v>
      </c>
      <c r="D23" s="14">
        <v>38</v>
      </c>
    </row>
    <row r="24" spans="1:4" x14ac:dyDescent="0.3">
      <c r="A24" s="13" t="s">
        <v>20</v>
      </c>
      <c r="B24" s="13">
        <v>134</v>
      </c>
      <c r="C24" s="13" t="s">
        <v>14</v>
      </c>
      <c r="D24" s="13">
        <v>12</v>
      </c>
    </row>
    <row r="25" spans="1:4" x14ac:dyDescent="0.3">
      <c r="A25" s="14" t="s">
        <v>20</v>
      </c>
      <c r="B25" s="14">
        <v>198</v>
      </c>
      <c r="C25" s="14" t="s">
        <v>14</v>
      </c>
      <c r="D25" s="14">
        <v>1684</v>
      </c>
    </row>
    <row r="26" spans="1:4" x14ac:dyDescent="0.3">
      <c r="A26" s="13" t="s">
        <v>20</v>
      </c>
      <c r="B26" s="13">
        <v>111</v>
      </c>
      <c r="C26" s="13" t="s">
        <v>14</v>
      </c>
      <c r="D26" s="13">
        <v>56</v>
      </c>
    </row>
    <row r="27" spans="1:4" x14ac:dyDescent="0.3">
      <c r="A27" s="14" t="s">
        <v>20</v>
      </c>
      <c r="B27" s="14">
        <v>222</v>
      </c>
      <c r="C27" s="14" t="s">
        <v>14</v>
      </c>
      <c r="D27" s="14">
        <v>838</v>
      </c>
    </row>
    <row r="28" spans="1:4" x14ac:dyDescent="0.3">
      <c r="A28" s="13" t="s">
        <v>20</v>
      </c>
      <c r="B28" s="13">
        <v>6212</v>
      </c>
      <c r="C28" s="13" t="s">
        <v>14</v>
      </c>
      <c r="D28" s="13">
        <v>1000</v>
      </c>
    </row>
    <row r="29" spans="1:4" x14ac:dyDescent="0.3">
      <c r="A29" s="14" t="s">
        <v>20</v>
      </c>
      <c r="B29" s="14">
        <v>98</v>
      </c>
      <c r="C29" s="14" t="s">
        <v>14</v>
      </c>
      <c r="D29" s="14">
        <v>1482</v>
      </c>
    </row>
    <row r="30" spans="1:4" x14ac:dyDescent="0.3">
      <c r="A30" s="13" t="s">
        <v>20</v>
      </c>
      <c r="B30" s="13">
        <v>92</v>
      </c>
      <c r="C30" s="13" t="s">
        <v>14</v>
      </c>
      <c r="D30" s="13">
        <v>106</v>
      </c>
    </row>
    <row r="31" spans="1:4" x14ac:dyDescent="0.3">
      <c r="A31" s="14" t="s">
        <v>20</v>
      </c>
      <c r="B31" s="14">
        <v>149</v>
      </c>
      <c r="C31" s="14" t="s">
        <v>14</v>
      </c>
      <c r="D31" s="14">
        <v>679</v>
      </c>
    </row>
    <row r="32" spans="1:4" x14ac:dyDescent="0.3">
      <c r="A32" s="13" t="s">
        <v>20</v>
      </c>
      <c r="B32" s="13">
        <v>2431</v>
      </c>
      <c r="C32" s="13" t="s">
        <v>14</v>
      </c>
      <c r="D32" s="13">
        <v>1220</v>
      </c>
    </row>
    <row r="33" spans="1:4" x14ac:dyDescent="0.3">
      <c r="A33" s="14" t="s">
        <v>20</v>
      </c>
      <c r="B33" s="14">
        <v>303</v>
      </c>
      <c r="C33" s="14" t="s">
        <v>14</v>
      </c>
      <c r="D33" s="14">
        <v>1</v>
      </c>
    </row>
    <row r="34" spans="1:4" x14ac:dyDescent="0.3">
      <c r="A34" s="13" t="s">
        <v>20</v>
      </c>
      <c r="B34" s="13">
        <v>209</v>
      </c>
      <c r="C34" s="13" t="s">
        <v>14</v>
      </c>
      <c r="D34" s="13">
        <v>37</v>
      </c>
    </row>
    <row r="35" spans="1:4" x14ac:dyDescent="0.3">
      <c r="A35" s="14" t="s">
        <v>20</v>
      </c>
      <c r="B35" s="14">
        <v>131</v>
      </c>
      <c r="C35" s="14" t="s">
        <v>14</v>
      </c>
      <c r="D35" s="14">
        <v>60</v>
      </c>
    </row>
    <row r="36" spans="1:4" x14ac:dyDescent="0.3">
      <c r="A36" s="13" t="s">
        <v>20</v>
      </c>
      <c r="B36" s="13">
        <v>164</v>
      </c>
      <c r="C36" s="13" t="s">
        <v>14</v>
      </c>
      <c r="D36" s="13">
        <v>296</v>
      </c>
    </row>
    <row r="37" spans="1:4" x14ac:dyDescent="0.3">
      <c r="A37" s="14" t="s">
        <v>20</v>
      </c>
      <c r="B37" s="14">
        <v>201</v>
      </c>
      <c r="C37" s="14" t="s">
        <v>14</v>
      </c>
      <c r="D37" s="14">
        <v>3304</v>
      </c>
    </row>
    <row r="38" spans="1:4" x14ac:dyDescent="0.3">
      <c r="A38" s="13" t="s">
        <v>20</v>
      </c>
      <c r="B38" s="13">
        <v>211</v>
      </c>
      <c r="C38" s="13" t="s">
        <v>14</v>
      </c>
      <c r="D38" s="13">
        <v>73</v>
      </c>
    </row>
    <row r="39" spans="1:4" x14ac:dyDescent="0.3">
      <c r="A39" s="14" t="s">
        <v>20</v>
      </c>
      <c r="B39" s="14">
        <v>128</v>
      </c>
      <c r="C39" s="14" t="s">
        <v>14</v>
      </c>
      <c r="D39" s="14">
        <v>3387</v>
      </c>
    </row>
    <row r="40" spans="1:4" x14ac:dyDescent="0.3">
      <c r="A40" s="13" t="s">
        <v>20</v>
      </c>
      <c r="B40" s="13">
        <v>1600</v>
      </c>
      <c r="C40" s="13" t="s">
        <v>14</v>
      </c>
      <c r="D40" s="13">
        <v>662</v>
      </c>
    </row>
    <row r="41" spans="1:4" x14ac:dyDescent="0.3">
      <c r="A41" s="14" t="s">
        <v>20</v>
      </c>
      <c r="B41" s="14">
        <v>249</v>
      </c>
      <c r="C41" s="14" t="s">
        <v>14</v>
      </c>
      <c r="D41" s="14">
        <v>774</v>
      </c>
    </row>
    <row r="42" spans="1:4" x14ac:dyDescent="0.3">
      <c r="A42" s="13" t="s">
        <v>20</v>
      </c>
      <c r="B42" s="13">
        <v>236</v>
      </c>
      <c r="C42" s="13" t="s">
        <v>14</v>
      </c>
      <c r="D42" s="13">
        <v>672</v>
      </c>
    </row>
    <row r="43" spans="1:4" x14ac:dyDescent="0.3">
      <c r="A43" s="14" t="s">
        <v>20</v>
      </c>
      <c r="B43" s="14">
        <v>4065</v>
      </c>
      <c r="C43" s="14" t="s">
        <v>14</v>
      </c>
      <c r="D43" s="14">
        <v>940</v>
      </c>
    </row>
    <row r="44" spans="1:4" x14ac:dyDescent="0.3">
      <c r="A44" s="13" t="s">
        <v>20</v>
      </c>
      <c r="B44" s="13">
        <v>246</v>
      </c>
      <c r="C44" s="13" t="s">
        <v>14</v>
      </c>
      <c r="D44" s="13">
        <v>117</v>
      </c>
    </row>
    <row r="45" spans="1:4" x14ac:dyDescent="0.3">
      <c r="A45" s="14" t="s">
        <v>20</v>
      </c>
      <c r="B45" s="14">
        <v>2475</v>
      </c>
      <c r="C45" s="14" t="s">
        <v>14</v>
      </c>
      <c r="D45" s="14">
        <v>115</v>
      </c>
    </row>
    <row r="46" spans="1:4" x14ac:dyDescent="0.3">
      <c r="A46" s="13" t="s">
        <v>20</v>
      </c>
      <c r="B46" s="13">
        <v>76</v>
      </c>
      <c r="C46" s="13" t="s">
        <v>14</v>
      </c>
      <c r="D46" s="13">
        <v>326</v>
      </c>
    </row>
    <row r="47" spans="1:4" x14ac:dyDescent="0.3">
      <c r="A47" s="14" t="s">
        <v>20</v>
      </c>
      <c r="B47" s="14">
        <v>54</v>
      </c>
      <c r="C47" s="14" t="s">
        <v>14</v>
      </c>
      <c r="D47" s="14">
        <v>1</v>
      </c>
    </row>
    <row r="48" spans="1:4" x14ac:dyDescent="0.3">
      <c r="A48" s="13" t="s">
        <v>20</v>
      </c>
      <c r="B48" s="13">
        <v>88</v>
      </c>
      <c r="C48" s="13" t="s">
        <v>14</v>
      </c>
      <c r="D48" s="13">
        <v>1467</v>
      </c>
    </row>
    <row r="49" spans="1:4" x14ac:dyDescent="0.3">
      <c r="A49" s="14" t="s">
        <v>20</v>
      </c>
      <c r="B49" s="14">
        <v>85</v>
      </c>
      <c r="C49" s="14" t="s">
        <v>14</v>
      </c>
      <c r="D49" s="14">
        <v>5681</v>
      </c>
    </row>
    <row r="50" spans="1:4" x14ac:dyDescent="0.3">
      <c r="A50" s="13" t="s">
        <v>20</v>
      </c>
      <c r="B50" s="13">
        <v>170</v>
      </c>
      <c r="C50" s="13" t="s">
        <v>14</v>
      </c>
      <c r="D50" s="13">
        <v>1059</v>
      </c>
    </row>
    <row r="51" spans="1:4" x14ac:dyDescent="0.3">
      <c r="A51" s="14" t="s">
        <v>20</v>
      </c>
      <c r="B51" s="14">
        <v>330</v>
      </c>
      <c r="C51" s="14" t="s">
        <v>14</v>
      </c>
      <c r="D51" s="14">
        <v>1194</v>
      </c>
    </row>
    <row r="52" spans="1:4" x14ac:dyDescent="0.3">
      <c r="A52" s="13" t="s">
        <v>20</v>
      </c>
      <c r="B52" s="13">
        <v>127</v>
      </c>
      <c r="C52" s="13" t="s">
        <v>14</v>
      </c>
      <c r="D52" s="13">
        <v>30</v>
      </c>
    </row>
    <row r="53" spans="1:4" x14ac:dyDescent="0.3">
      <c r="A53" s="14" t="s">
        <v>20</v>
      </c>
      <c r="B53" s="14">
        <v>411</v>
      </c>
      <c r="C53" s="14" t="s">
        <v>14</v>
      </c>
      <c r="D53" s="14">
        <v>75</v>
      </c>
    </row>
    <row r="54" spans="1:4" x14ac:dyDescent="0.3">
      <c r="A54" s="13" t="s">
        <v>20</v>
      </c>
      <c r="B54" s="13">
        <v>180</v>
      </c>
      <c r="C54" s="13" t="s">
        <v>14</v>
      </c>
      <c r="D54" s="13">
        <v>955</v>
      </c>
    </row>
    <row r="55" spans="1:4" x14ac:dyDescent="0.3">
      <c r="A55" s="14" t="s">
        <v>20</v>
      </c>
      <c r="B55" s="14">
        <v>374</v>
      </c>
      <c r="C55" s="14" t="s">
        <v>14</v>
      </c>
      <c r="D55" s="14">
        <v>67</v>
      </c>
    </row>
    <row r="56" spans="1:4" x14ac:dyDescent="0.3">
      <c r="A56" s="13" t="s">
        <v>20</v>
      </c>
      <c r="B56" s="13">
        <v>71</v>
      </c>
      <c r="C56" s="13" t="s">
        <v>14</v>
      </c>
      <c r="D56" s="13">
        <v>5</v>
      </c>
    </row>
    <row r="57" spans="1:4" x14ac:dyDescent="0.3">
      <c r="A57" s="14" t="s">
        <v>20</v>
      </c>
      <c r="B57" s="14">
        <v>203</v>
      </c>
      <c r="C57" s="14" t="s">
        <v>14</v>
      </c>
      <c r="D57" s="14">
        <v>26</v>
      </c>
    </row>
    <row r="58" spans="1:4" x14ac:dyDescent="0.3">
      <c r="A58" s="13" t="s">
        <v>20</v>
      </c>
      <c r="B58" s="13">
        <v>113</v>
      </c>
      <c r="C58" s="13" t="s">
        <v>14</v>
      </c>
      <c r="D58" s="13">
        <v>1130</v>
      </c>
    </row>
    <row r="59" spans="1:4" x14ac:dyDescent="0.3">
      <c r="A59" s="14" t="s">
        <v>20</v>
      </c>
      <c r="B59" s="14">
        <v>96</v>
      </c>
      <c r="C59" s="14" t="s">
        <v>14</v>
      </c>
      <c r="D59" s="14">
        <v>782</v>
      </c>
    </row>
    <row r="60" spans="1:4" x14ac:dyDescent="0.3">
      <c r="A60" s="13" t="s">
        <v>20</v>
      </c>
      <c r="B60" s="13">
        <v>498</v>
      </c>
      <c r="C60" s="13" t="s">
        <v>14</v>
      </c>
      <c r="D60" s="13">
        <v>210</v>
      </c>
    </row>
    <row r="61" spans="1:4" x14ac:dyDescent="0.3">
      <c r="A61" s="14" t="s">
        <v>20</v>
      </c>
      <c r="B61" s="14">
        <v>180</v>
      </c>
      <c r="C61" s="14" t="s">
        <v>14</v>
      </c>
      <c r="D61" s="14">
        <v>136</v>
      </c>
    </row>
    <row r="62" spans="1:4" x14ac:dyDescent="0.3">
      <c r="A62" s="13" t="s">
        <v>20</v>
      </c>
      <c r="B62" s="13">
        <v>27</v>
      </c>
      <c r="C62" s="13" t="s">
        <v>14</v>
      </c>
      <c r="D62" s="13">
        <v>86</v>
      </c>
    </row>
    <row r="63" spans="1:4" x14ac:dyDescent="0.3">
      <c r="A63" s="14" t="s">
        <v>20</v>
      </c>
      <c r="B63" s="14">
        <v>2331</v>
      </c>
      <c r="C63" s="14" t="s">
        <v>14</v>
      </c>
      <c r="D63" s="14">
        <v>19</v>
      </c>
    </row>
    <row r="64" spans="1:4" x14ac:dyDescent="0.3">
      <c r="A64" s="13" t="s">
        <v>20</v>
      </c>
      <c r="B64" s="13">
        <v>113</v>
      </c>
      <c r="C64" s="13" t="s">
        <v>14</v>
      </c>
      <c r="D64" s="13">
        <v>886</v>
      </c>
    </row>
    <row r="65" spans="1:4" x14ac:dyDescent="0.3">
      <c r="A65" s="14" t="s">
        <v>20</v>
      </c>
      <c r="B65" s="14">
        <v>164</v>
      </c>
      <c r="C65" s="14" t="s">
        <v>14</v>
      </c>
      <c r="D65" s="14">
        <v>35</v>
      </c>
    </row>
    <row r="66" spans="1:4" x14ac:dyDescent="0.3">
      <c r="A66" s="13" t="s">
        <v>20</v>
      </c>
      <c r="B66" s="13">
        <v>164</v>
      </c>
      <c r="C66" s="13" t="s">
        <v>14</v>
      </c>
      <c r="D66" s="13">
        <v>24</v>
      </c>
    </row>
    <row r="67" spans="1:4" x14ac:dyDescent="0.3">
      <c r="A67" s="14" t="s">
        <v>20</v>
      </c>
      <c r="B67" s="14">
        <v>336</v>
      </c>
      <c r="C67" s="14" t="s">
        <v>14</v>
      </c>
      <c r="D67" s="14">
        <v>86</v>
      </c>
    </row>
    <row r="68" spans="1:4" x14ac:dyDescent="0.3">
      <c r="A68" s="13" t="s">
        <v>20</v>
      </c>
      <c r="B68" s="13">
        <v>1917</v>
      </c>
      <c r="C68" s="13" t="s">
        <v>14</v>
      </c>
      <c r="D68" s="13">
        <v>243</v>
      </c>
    </row>
    <row r="69" spans="1:4" x14ac:dyDescent="0.3">
      <c r="A69" s="14" t="s">
        <v>20</v>
      </c>
      <c r="B69" s="14">
        <v>95</v>
      </c>
      <c r="C69" s="14" t="s">
        <v>14</v>
      </c>
      <c r="D69" s="14">
        <v>65</v>
      </c>
    </row>
    <row r="70" spans="1:4" x14ac:dyDescent="0.3">
      <c r="A70" s="13" t="s">
        <v>20</v>
      </c>
      <c r="B70" s="13">
        <v>147</v>
      </c>
      <c r="C70" s="13" t="s">
        <v>14</v>
      </c>
      <c r="D70" s="13">
        <v>100</v>
      </c>
    </row>
    <row r="71" spans="1:4" x14ac:dyDescent="0.3">
      <c r="A71" s="14" t="s">
        <v>20</v>
      </c>
      <c r="B71" s="14">
        <v>86</v>
      </c>
      <c r="C71" s="14" t="s">
        <v>14</v>
      </c>
      <c r="D71" s="14">
        <v>168</v>
      </c>
    </row>
    <row r="72" spans="1:4" x14ac:dyDescent="0.3">
      <c r="A72" s="13" t="s">
        <v>20</v>
      </c>
      <c r="B72" s="13">
        <v>83</v>
      </c>
      <c r="C72" s="13" t="s">
        <v>14</v>
      </c>
      <c r="D72" s="13">
        <v>13</v>
      </c>
    </row>
    <row r="73" spans="1:4" x14ac:dyDescent="0.3">
      <c r="A73" s="14" t="s">
        <v>20</v>
      </c>
      <c r="B73" s="14">
        <v>676</v>
      </c>
      <c r="C73" s="14" t="s">
        <v>14</v>
      </c>
      <c r="D73" s="14">
        <v>1</v>
      </c>
    </row>
    <row r="74" spans="1:4" x14ac:dyDescent="0.3">
      <c r="A74" s="13" t="s">
        <v>20</v>
      </c>
      <c r="B74" s="13">
        <v>361</v>
      </c>
      <c r="C74" s="13" t="s">
        <v>14</v>
      </c>
      <c r="D74" s="13">
        <v>40</v>
      </c>
    </row>
    <row r="75" spans="1:4" x14ac:dyDescent="0.3">
      <c r="A75" s="14" t="s">
        <v>20</v>
      </c>
      <c r="B75" s="14">
        <v>131</v>
      </c>
      <c r="C75" s="14" t="s">
        <v>14</v>
      </c>
      <c r="D75" s="14">
        <v>226</v>
      </c>
    </row>
    <row r="76" spans="1:4" x14ac:dyDescent="0.3">
      <c r="A76" s="13" t="s">
        <v>20</v>
      </c>
      <c r="B76" s="13">
        <v>126</v>
      </c>
      <c r="C76" s="13" t="s">
        <v>14</v>
      </c>
      <c r="D76" s="13">
        <v>1625</v>
      </c>
    </row>
    <row r="77" spans="1:4" x14ac:dyDescent="0.3">
      <c r="A77" s="14" t="s">
        <v>20</v>
      </c>
      <c r="B77" s="14">
        <v>275</v>
      </c>
      <c r="C77" s="14" t="s">
        <v>14</v>
      </c>
      <c r="D77" s="14">
        <v>143</v>
      </c>
    </row>
    <row r="78" spans="1:4" x14ac:dyDescent="0.3">
      <c r="A78" s="13" t="s">
        <v>20</v>
      </c>
      <c r="B78" s="13">
        <v>67</v>
      </c>
      <c r="C78" s="13" t="s">
        <v>14</v>
      </c>
      <c r="D78" s="13">
        <v>934</v>
      </c>
    </row>
    <row r="79" spans="1:4" x14ac:dyDescent="0.3">
      <c r="A79" s="14" t="s">
        <v>20</v>
      </c>
      <c r="B79" s="14">
        <v>154</v>
      </c>
      <c r="C79" s="14" t="s">
        <v>14</v>
      </c>
      <c r="D79" s="14">
        <v>17</v>
      </c>
    </row>
    <row r="80" spans="1:4" x14ac:dyDescent="0.3">
      <c r="A80" s="13" t="s">
        <v>20</v>
      </c>
      <c r="B80" s="13">
        <v>1782</v>
      </c>
      <c r="C80" s="13" t="s">
        <v>14</v>
      </c>
      <c r="D80" s="13">
        <v>2179</v>
      </c>
    </row>
    <row r="81" spans="1:4" x14ac:dyDescent="0.3">
      <c r="A81" s="14" t="s">
        <v>20</v>
      </c>
      <c r="B81" s="14">
        <v>903</v>
      </c>
      <c r="C81" s="14" t="s">
        <v>14</v>
      </c>
      <c r="D81" s="14">
        <v>931</v>
      </c>
    </row>
    <row r="82" spans="1:4" x14ac:dyDescent="0.3">
      <c r="A82" s="13" t="s">
        <v>20</v>
      </c>
      <c r="B82" s="13">
        <v>94</v>
      </c>
      <c r="C82" s="13" t="s">
        <v>14</v>
      </c>
      <c r="D82" s="13">
        <v>92</v>
      </c>
    </row>
    <row r="83" spans="1:4" x14ac:dyDescent="0.3">
      <c r="A83" s="14" t="s">
        <v>20</v>
      </c>
      <c r="B83" s="14">
        <v>180</v>
      </c>
      <c r="C83" s="14" t="s">
        <v>14</v>
      </c>
      <c r="D83" s="14">
        <v>57</v>
      </c>
    </row>
    <row r="84" spans="1:4" x14ac:dyDescent="0.3">
      <c r="A84" s="13" t="s">
        <v>20</v>
      </c>
      <c r="B84" s="13">
        <v>533</v>
      </c>
      <c r="C84" s="13" t="s">
        <v>14</v>
      </c>
      <c r="D84" s="13">
        <v>41</v>
      </c>
    </row>
    <row r="85" spans="1:4" x14ac:dyDescent="0.3">
      <c r="A85" s="14" t="s">
        <v>20</v>
      </c>
      <c r="B85" s="14">
        <v>2443</v>
      </c>
      <c r="C85" s="14" t="s">
        <v>14</v>
      </c>
      <c r="D85" s="14">
        <v>1</v>
      </c>
    </row>
    <row r="86" spans="1:4" x14ac:dyDescent="0.3">
      <c r="A86" s="13" t="s">
        <v>20</v>
      </c>
      <c r="B86" s="13">
        <v>89</v>
      </c>
      <c r="C86" s="13" t="s">
        <v>14</v>
      </c>
      <c r="D86" s="13">
        <v>101</v>
      </c>
    </row>
    <row r="87" spans="1:4" x14ac:dyDescent="0.3">
      <c r="A87" s="14" t="s">
        <v>20</v>
      </c>
      <c r="B87" s="14">
        <v>159</v>
      </c>
      <c r="C87" s="14" t="s">
        <v>14</v>
      </c>
      <c r="D87" s="14">
        <v>1335</v>
      </c>
    </row>
    <row r="88" spans="1:4" x14ac:dyDescent="0.3">
      <c r="A88" s="13" t="s">
        <v>20</v>
      </c>
      <c r="B88" s="13">
        <v>50</v>
      </c>
      <c r="C88" s="13" t="s">
        <v>14</v>
      </c>
      <c r="D88" s="13">
        <v>15</v>
      </c>
    </row>
    <row r="89" spans="1:4" x14ac:dyDescent="0.3">
      <c r="A89" s="14" t="s">
        <v>20</v>
      </c>
      <c r="B89" s="14">
        <v>186</v>
      </c>
      <c r="C89" s="14" t="s">
        <v>14</v>
      </c>
      <c r="D89" s="14">
        <v>454</v>
      </c>
    </row>
    <row r="90" spans="1:4" x14ac:dyDescent="0.3">
      <c r="A90" s="13" t="s">
        <v>20</v>
      </c>
      <c r="B90" s="13">
        <v>1071</v>
      </c>
      <c r="C90" s="13" t="s">
        <v>14</v>
      </c>
      <c r="D90" s="13">
        <v>3182</v>
      </c>
    </row>
    <row r="91" spans="1:4" x14ac:dyDescent="0.3">
      <c r="A91" s="14" t="s">
        <v>20</v>
      </c>
      <c r="B91" s="14">
        <v>117</v>
      </c>
      <c r="C91" s="14" t="s">
        <v>14</v>
      </c>
      <c r="D91" s="14">
        <v>15</v>
      </c>
    </row>
    <row r="92" spans="1:4" x14ac:dyDescent="0.3">
      <c r="A92" s="13" t="s">
        <v>20</v>
      </c>
      <c r="B92" s="13">
        <v>70</v>
      </c>
      <c r="C92" s="13" t="s">
        <v>14</v>
      </c>
      <c r="D92" s="13">
        <v>133</v>
      </c>
    </row>
    <row r="93" spans="1:4" x14ac:dyDescent="0.3">
      <c r="A93" s="14" t="s">
        <v>20</v>
      </c>
      <c r="B93" s="14">
        <v>135</v>
      </c>
      <c r="C93" s="14" t="s">
        <v>14</v>
      </c>
      <c r="D93" s="14">
        <v>2062</v>
      </c>
    </row>
    <row r="94" spans="1:4" x14ac:dyDescent="0.3">
      <c r="A94" s="13" t="s">
        <v>20</v>
      </c>
      <c r="B94" s="13">
        <v>768</v>
      </c>
      <c r="C94" s="13" t="s">
        <v>14</v>
      </c>
      <c r="D94" s="13">
        <v>29</v>
      </c>
    </row>
    <row r="95" spans="1:4" x14ac:dyDescent="0.3">
      <c r="A95" s="14" t="s">
        <v>20</v>
      </c>
      <c r="B95" s="14">
        <v>199</v>
      </c>
      <c r="C95" s="14" t="s">
        <v>14</v>
      </c>
      <c r="D95" s="14">
        <v>132</v>
      </c>
    </row>
    <row r="96" spans="1:4" x14ac:dyDescent="0.3">
      <c r="A96" s="13" t="s">
        <v>20</v>
      </c>
      <c r="B96" s="13">
        <v>107</v>
      </c>
      <c r="C96" s="13" t="s">
        <v>14</v>
      </c>
      <c r="D96" s="13">
        <v>137</v>
      </c>
    </row>
    <row r="97" spans="1:4" x14ac:dyDescent="0.3">
      <c r="A97" s="14" t="s">
        <v>20</v>
      </c>
      <c r="B97" s="14">
        <v>195</v>
      </c>
      <c r="C97" s="14" t="s">
        <v>14</v>
      </c>
      <c r="D97" s="14">
        <v>908</v>
      </c>
    </row>
    <row r="98" spans="1:4" x14ac:dyDescent="0.3">
      <c r="A98" s="13" t="s">
        <v>20</v>
      </c>
      <c r="B98" s="13">
        <v>3376</v>
      </c>
      <c r="C98" s="13" t="s">
        <v>14</v>
      </c>
      <c r="D98" s="13">
        <v>10</v>
      </c>
    </row>
    <row r="99" spans="1:4" x14ac:dyDescent="0.3">
      <c r="A99" s="14" t="s">
        <v>20</v>
      </c>
      <c r="B99" s="14">
        <v>41</v>
      </c>
      <c r="C99" s="14" t="s">
        <v>14</v>
      </c>
      <c r="D99" s="14">
        <v>1910</v>
      </c>
    </row>
    <row r="100" spans="1:4" x14ac:dyDescent="0.3">
      <c r="A100" s="13" t="s">
        <v>20</v>
      </c>
      <c r="B100" s="13">
        <v>1821</v>
      </c>
      <c r="C100" s="13" t="s">
        <v>14</v>
      </c>
      <c r="D100" s="13">
        <v>38</v>
      </c>
    </row>
    <row r="101" spans="1:4" x14ac:dyDescent="0.3">
      <c r="A101" s="14" t="s">
        <v>20</v>
      </c>
      <c r="B101" s="14">
        <v>164</v>
      </c>
      <c r="C101" s="14" t="s">
        <v>14</v>
      </c>
      <c r="D101" s="14">
        <v>104</v>
      </c>
    </row>
    <row r="102" spans="1:4" x14ac:dyDescent="0.3">
      <c r="A102" s="13" t="s">
        <v>20</v>
      </c>
      <c r="B102" s="13">
        <v>157</v>
      </c>
      <c r="C102" s="13" t="s">
        <v>14</v>
      </c>
      <c r="D102" s="13">
        <v>49</v>
      </c>
    </row>
    <row r="103" spans="1:4" x14ac:dyDescent="0.3">
      <c r="A103" s="14" t="s">
        <v>20</v>
      </c>
      <c r="B103" s="14">
        <v>246</v>
      </c>
      <c r="C103" s="14" t="s">
        <v>14</v>
      </c>
      <c r="D103" s="14">
        <v>1</v>
      </c>
    </row>
    <row r="104" spans="1:4" x14ac:dyDescent="0.3">
      <c r="A104" s="13" t="s">
        <v>20</v>
      </c>
      <c r="B104" s="13">
        <v>1396</v>
      </c>
      <c r="C104" s="13" t="s">
        <v>14</v>
      </c>
      <c r="D104" s="13">
        <v>245</v>
      </c>
    </row>
    <row r="105" spans="1:4" x14ac:dyDescent="0.3">
      <c r="A105" s="14" t="s">
        <v>20</v>
      </c>
      <c r="B105" s="14">
        <v>2506</v>
      </c>
      <c r="C105" s="14" t="s">
        <v>14</v>
      </c>
      <c r="D105" s="14">
        <v>32</v>
      </c>
    </row>
    <row r="106" spans="1:4" x14ac:dyDescent="0.3">
      <c r="A106" s="13" t="s">
        <v>20</v>
      </c>
      <c r="B106" s="13">
        <v>244</v>
      </c>
      <c r="C106" s="13" t="s">
        <v>14</v>
      </c>
      <c r="D106" s="13">
        <v>7</v>
      </c>
    </row>
    <row r="107" spans="1:4" x14ac:dyDescent="0.3">
      <c r="A107" s="14" t="s">
        <v>20</v>
      </c>
      <c r="B107" s="14">
        <v>146</v>
      </c>
      <c r="C107" s="14" t="s">
        <v>14</v>
      </c>
      <c r="D107" s="14">
        <v>803</v>
      </c>
    </row>
    <row r="108" spans="1:4" x14ac:dyDescent="0.3">
      <c r="A108" s="13" t="s">
        <v>20</v>
      </c>
      <c r="B108" s="13">
        <v>1267</v>
      </c>
      <c r="C108" s="13" t="s">
        <v>14</v>
      </c>
      <c r="D108" s="13">
        <v>16</v>
      </c>
    </row>
    <row r="109" spans="1:4" x14ac:dyDescent="0.3">
      <c r="A109" s="14" t="s">
        <v>20</v>
      </c>
      <c r="B109" s="14">
        <v>1561</v>
      </c>
      <c r="C109" s="14" t="s">
        <v>14</v>
      </c>
      <c r="D109" s="14">
        <v>31</v>
      </c>
    </row>
    <row r="110" spans="1:4" x14ac:dyDescent="0.3">
      <c r="A110" s="13" t="s">
        <v>20</v>
      </c>
      <c r="B110" s="13">
        <v>48</v>
      </c>
      <c r="C110" s="13" t="s">
        <v>14</v>
      </c>
      <c r="D110" s="13">
        <v>108</v>
      </c>
    </row>
    <row r="111" spans="1:4" x14ac:dyDescent="0.3">
      <c r="A111" s="14" t="s">
        <v>20</v>
      </c>
      <c r="B111" s="14">
        <v>2739</v>
      </c>
      <c r="C111" s="14" t="s">
        <v>14</v>
      </c>
      <c r="D111" s="14">
        <v>30</v>
      </c>
    </row>
    <row r="112" spans="1:4" x14ac:dyDescent="0.3">
      <c r="A112" s="13" t="s">
        <v>20</v>
      </c>
      <c r="B112" s="13">
        <v>3537</v>
      </c>
      <c r="C112" s="13" t="s">
        <v>14</v>
      </c>
      <c r="D112" s="13">
        <v>17</v>
      </c>
    </row>
    <row r="113" spans="1:4" x14ac:dyDescent="0.3">
      <c r="A113" s="14" t="s">
        <v>20</v>
      </c>
      <c r="B113" s="14">
        <v>2107</v>
      </c>
      <c r="C113" s="14" t="s">
        <v>14</v>
      </c>
      <c r="D113" s="14">
        <v>80</v>
      </c>
    </row>
    <row r="114" spans="1:4" x14ac:dyDescent="0.3">
      <c r="A114" s="13" t="s">
        <v>20</v>
      </c>
      <c r="B114" s="13">
        <v>3318</v>
      </c>
      <c r="C114" s="13" t="s">
        <v>14</v>
      </c>
      <c r="D114" s="13">
        <v>2468</v>
      </c>
    </row>
    <row r="115" spans="1:4" x14ac:dyDescent="0.3">
      <c r="A115" s="14" t="s">
        <v>20</v>
      </c>
      <c r="B115" s="14">
        <v>340</v>
      </c>
      <c r="C115" s="14" t="s">
        <v>14</v>
      </c>
      <c r="D115" s="14">
        <v>26</v>
      </c>
    </row>
    <row r="116" spans="1:4" x14ac:dyDescent="0.3">
      <c r="A116" s="13" t="s">
        <v>20</v>
      </c>
      <c r="B116" s="13">
        <v>1442</v>
      </c>
      <c r="C116" s="13" t="s">
        <v>14</v>
      </c>
      <c r="D116" s="13">
        <v>73</v>
      </c>
    </row>
    <row r="117" spans="1:4" x14ac:dyDescent="0.3">
      <c r="A117" s="14" t="s">
        <v>20</v>
      </c>
      <c r="B117" s="14">
        <v>126</v>
      </c>
      <c r="C117" s="14" t="s">
        <v>14</v>
      </c>
      <c r="D117" s="14">
        <v>128</v>
      </c>
    </row>
    <row r="118" spans="1:4" x14ac:dyDescent="0.3">
      <c r="A118" s="13" t="s">
        <v>20</v>
      </c>
      <c r="B118" s="13">
        <v>524</v>
      </c>
      <c r="C118" s="13" t="s">
        <v>14</v>
      </c>
      <c r="D118" s="13">
        <v>33</v>
      </c>
    </row>
    <row r="119" spans="1:4" x14ac:dyDescent="0.3">
      <c r="A119" s="14" t="s">
        <v>20</v>
      </c>
      <c r="B119" s="14">
        <v>1989</v>
      </c>
      <c r="C119" s="14" t="s">
        <v>14</v>
      </c>
      <c r="D119" s="14">
        <v>1072</v>
      </c>
    </row>
    <row r="120" spans="1:4" x14ac:dyDescent="0.3">
      <c r="A120" s="13" t="s">
        <v>20</v>
      </c>
      <c r="B120" s="13">
        <v>157</v>
      </c>
      <c r="C120" s="13" t="s">
        <v>14</v>
      </c>
      <c r="D120" s="13">
        <v>393</v>
      </c>
    </row>
    <row r="121" spans="1:4" x14ac:dyDescent="0.3">
      <c r="A121" s="14" t="s">
        <v>20</v>
      </c>
      <c r="B121" s="14">
        <v>4498</v>
      </c>
      <c r="C121" s="14" t="s">
        <v>14</v>
      </c>
      <c r="D121" s="14">
        <v>1257</v>
      </c>
    </row>
    <row r="122" spans="1:4" x14ac:dyDescent="0.3">
      <c r="A122" s="13" t="s">
        <v>20</v>
      </c>
      <c r="B122" s="13">
        <v>80</v>
      </c>
      <c r="C122" s="13" t="s">
        <v>14</v>
      </c>
      <c r="D122" s="13">
        <v>328</v>
      </c>
    </row>
    <row r="123" spans="1:4" x14ac:dyDescent="0.3">
      <c r="A123" s="14" t="s">
        <v>20</v>
      </c>
      <c r="B123" s="14">
        <v>43</v>
      </c>
      <c r="C123" s="14" t="s">
        <v>14</v>
      </c>
      <c r="D123" s="14">
        <v>147</v>
      </c>
    </row>
    <row r="124" spans="1:4" x14ac:dyDescent="0.3">
      <c r="A124" s="13" t="s">
        <v>20</v>
      </c>
      <c r="B124" s="13">
        <v>2053</v>
      </c>
      <c r="C124" s="13" t="s">
        <v>14</v>
      </c>
      <c r="D124" s="13">
        <v>830</v>
      </c>
    </row>
    <row r="125" spans="1:4" x14ac:dyDescent="0.3">
      <c r="A125" s="14" t="s">
        <v>20</v>
      </c>
      <c r="B125" s="14">
        <v>168</v>
      </c>
      <c r="C125" s="14" t="s">
        <v>14</v>
      </c>
      <c r="D125" s="14">
        <v>331</v>
      </c>
    </row>
    <row r="126" spans="1:4" x14ac:dyDescent="0.3">
      <c r="A126" s="13" t="s">
        <v>20</v>
      </c>
      <c r="B126" s="13">
        <v>4289</v>
      </c>
      <c r="C126" s="13" t="s">
        <v>14</v>
      </c>
      <c r="D126" s="13">
        <v>25</v>
      </c>
    </row>
    <row r="127" spans="1:4" x14ac:dyDescent="0.3">
      <c r="A127" s="14" t="s">
        <v>20</v>
      </c>
      <c r="B127" s="14">
        <v>165</v>
      </c>
      <c r="C127" s="14" t="s">
        <v>14</v>
      </c>
      <c r="D127" s="14">
        <v>3483</v>
      </c>
    </row>
    <row r="128" spans="1:4" x14ac:dyDescent="0.3">
      <c r="A128" s="13" t="s">
        <v>20</v>
      </c>
      <c r="B128" s="13">
        <v>1815</v>
      </c>
      <c r="C128" s="13" t="s">
        <v>14</v>
      </c>
      <c r="D128" s="13">
        <v>923</v>
      </c>
    </row>
    <row r="129" spans="1:4" x14ac:dyDescent="0.3">
      <c r="A129" s="14" t="s">
        <v>20</v>
      </c>
      <c r="B129" s="14">
        <v>397</v>
      </c>
      <c r="C129" s="14" t="s">
        <v>14</v>
      </c>
      <c r="D129" s="14">
        <v>1</v>
      </c>
    </row>
    <row r="130" spans="1:4" x14ac:dyDescent="0.3">
      <c r="A130" s="13" t="s">
        <v>20</v>
      </c>
      <c r="B130" s="13">
        <v>1539</v>
      </c>
      <c r="C130" s="13" t="s">
        <v>14</v>
      </c>
      <c r="D130" s="13">
        <v>33</v>
      </c>
    </row>
    <row r="131" spans="1:4" x14ac:dyDescent="0.3">
      <c r="A131" s="14" t="s">
        <v>20</v>
      </c>
      <c r="B131" s="14">
        <v>138</v>
      </c>
      <c r="C131" s="14" t="s">
        <v>14</v>
      </c>
      <c r="D131" s="14">
        <v>40</v>
      </c>
    </row>
    <row r="132" spans="1:4" x14ac:dyDescent="0.3">
      <c r="A132" s="13" t="s">
        <v>20</v>
      </c>
      <c r="B132" s="13">
        <v>3594</v>
      </c>
      <c r="C132" s="13" t="s">
        <v>14</v>
      </c>
      <c r="D132" s="13">
        <v>23</v>
      </c>
    </row>
    <row r="133" spans="1:4" x14ac:dyDescent="0.3">
      <c r="A133" s="14" t="s">
        <v>20</v>
      </c>
      <c r="B133" s="14">
        <v>5880</v>
      </c>
      <c r="C133" s="14" t="s">
        <v>14</v>
      </c>
      <c r="D133" s="14">
        <v>75</v>
      </c>
    </row>
    <row r="134" spans="1:4" x14ac:dyDescent="0.3">
      <c r="A134" s="13" t="s">
        <v>20</v>
      </c>
      <c r="B134" s="13">
        <v>112</v>
      </c>
      <c r="C134" s="13" t="s">
        <v>14</v>
      </c>
      <c r="D134" s="13">
        <v>2176</v>
      </c>
    </row>
    <row r="135" spans="1:4" x14ac:dyDescent="0.3">
      <c r="A135" s="14" t="s">
        <v>20</v>
      </c>
      <c r="B135" s="14">
        <v>943</v>
      </c>
      <c r="C135" s="14" t="s">
        <v>14</v>
      </c>
      <c r="D135" s="14">
        <v>441</v>
      </c>
    </row>
    <row r="136" spans="1:4" x14ac:dyDescent="0.3">
      <c r="A136" s="13" t="s">
        <v>20</v>
      </c>
      <c r="B136" s="13">
        <v>2468</v>
      </c>
      <c r="C136" s="13" t="s">
        <v>14</v>
      </c>
      <c r="D136" s="13">
        <v>25</v>
      </c>
    </row>
    <row r="137" spans="1:4" x14ac:dyDescent="0.3">
      <c r="A137" s="14" t="s">
        <v>20</v>
      </c>
      <c r="B137" s="14">
        <v>2551</v>
      </c>
      <c r="C137" s="14" t="s">
        <v>14</v>
      </c>
      <c r="D137" s="14">
        <v>127</v>
      </c>
    </row>
    <row r="138" spans="1:4" x14ac:dyDescent="0.3">
      <c r="A138" s="13" t="s">
        <v>20</v>
      </c>
      <c r="B138" s="13">
        <v>101</v>
      </c>
      <c r="C138" s="13" t="s">
        <v>14</v>
      </c>
      <c r="D138" s="13">
        <v>355</v>
      </c>
    </row>
    <row r="139" spans="1:4" x14ac:dyDescent="0.3">
      <c r="A139" s="14" t="s">
        <v>20</v>
      </c>
      <c r="B139" s="14">
        <v>92</v>
      </c>
      <c r="C139" s="14" t="s">
        <v>14</v>
      </c>
      <c r="D139" s="14">
        <v>44</v>
      </c>
    </row>
    <row r="140" spans="1:4" x14ac:dyDescent="0.3">
      <c r="A140" s="13" t="s">
        <v>20</v>
      </c>
      <c r="B140" s="13">
        <v>62</v>
      </c>
      <c r="C140" s="13" t="s">
        <v>14</v>
      </c>
      <c r="D140" s="13">
        <v>67</v>
      </c>
    </row>
    <row r="141" spans="1:4" x14ac:dyDescent="0.3">
      <c r="A141" s="14" t="s">
        <v>20</v>
      </c>
      <c r="B141" s="14">
        <v>149</v>
      </c>
      <c r="C141" s="14" t="s">
        <v>14</v>
      </c>
      <c r="D141" s="14">
        <v>1068</v>
      </c>
    </row>
    <row r="142" spans="1:4" x14ac:dyDescent="0.3">
      <c r="A142" s="13" t="s">
        <v>20</v>
      </c>
      <c r="B142" s="13">
        <v>329</v>
      </c>
      <c r="C142" s="13" t="s">
        <v>14</v>
      </c>
      <c r="D142" s="13">
        <v>424</v>
      </c>
    </row>
    <row r="143" spans="1:4" x14ac:dyDescent="0.3">
      <c r="A143" s="14" t="s">
        <v>20</v>
      </c>
      <c r="B143" s="14">
        <v>97</v>
      </c>
      <c r="C143" s="14" t="s">
        <v>14</v>
      </c>
      <c r="D143" s="14">
        <v>151</v>
      </c>
    </row>
    <row r="144" spans="1:4" x14ac:dyDescent="0.3">
      <c r="A144" s="13" t="s">
        <v>20</v>
      </c>
      <c r="B144" s="13">
        <v>1784</v>
      </c>
      <c r="C144" s="13" t="s">
        <v>14</v>
      </c>
      <c r="D144" s="13">
        <v>1608</v>
      </c>
    </row>
    <row r="145" spans="1:4" x14ac:dyDescent="0.3">
      <c r="A145" s="14" t="s">
        <v>20</v>
      </c>
      <c r="B145" s="14">
        <v>1684</v>
      </c>
      <c r="C145" s="14" t="s">
        <v>14</v>
      </c>
      <c r="D145" s="14">
        <v>941</v>
      </c>
    </row>
    <row r="146" spans="1:4" x14ac:dyDescent="0.3">
      <c r="A146" s="13" t="s">
        <v>20</v>
      </c>
      <c r="B146" s="13">
        <v>250</v>
      </c>
      <c r="C146" s="13" t="s">
        <v>14</v>
      </c>
      <c r="D146" s="13">
        <v>1</v>
      </c>
    </row>
    <row r="147" spans="1:4" x14ac:dyDescent="0.3">
      <c r="A147" s="14" t="s">
        <v>20</v>
      </c>
      <c r="B147" s="14">
        <v>238</v>
      </c>
      <c r="C147" s="14" t="s">
        <v>14</v>
      </c>
      <c r="D147" s="14">
        <v>40</v>
      </c>
    </row>
    <row r="148" spans="1:4" x14ac:dyDescent="0.3">
      <c r="A148" s="13" t="s">
        <v>20</v>
      </c>
      <c r="B148" s="13">
        <v>53</v>
      </c>
      <c r="C148" s="13" t="s">
        <v>14</v>
      </c>
      <c r="D148" s="13">
        <v>3015</v>
      </c>
    </row>
    <row r="149" spans="1:4" x14ac:dyDescent="0.3">
      <c r="A149" s="14" t="s">
        <v>20</v>
      </c>
      <c r="B149" s="14">
        <v>214</v>
      </c>
      <c r="C149" s="14" t="s">
        <v>14</v>
      </c>
      <c r="D149" s="14">
        <v>435</v>
      </c>
    </row>
    <row r="150" spans="1:4" x14ac:dyDescent="0.3">
      <c r="A150" s="13" t="s">
        <v>20</v>
      </c>
      <c r="B150" s="13">
        <v>222</v>
      </c>
      <c r="C150" s="13" t="s">
        <v>14</v>
      </c>
      <c r="D150" s="13">
        <v>714</v>
      </c>
    </row>
    <row r="151" spans="1:4" x14ac:dyDescent="0.3">
      <c r="A151" s="14" t="s">
        <v>20</v>
      </c>
      <c r="B151" s="14">
        <v>1884</v>
      </c>
      <c r="C151" s="14" t="s">
        <v>14</v>
      </c>
      <c r="D151" s="14">
        <v>5497</v>
      </c>
    </row>
    <row r="152" spans="1:4" x14ac:dyDescent="0.3">
      <c r="A152" s="13" t="s">
        <v>20</v>
      </c>
      <c r="B152" s="13">
        <v>218</v>
      </c>
      <c r="C152" s="13" t="s">
        <v>14</v>
      </c>
      <c r="D152" s="13">
        <v>418</v>
      </c>
    </row>
    <row r="153" spans="1:4" x14ac:dyDescent="0.3">
      <c r="A153" s="14" t="s">
        <v>20</v>
      </c>
      <c r="B153" s="14">
        <v>6465</v>
      </c>
      <c r="C153" s="14" t="s">
        <v>14</v>
      </c>
      <c r="D153" s="14">
        <v>1439</v>
      </c>
    </row>
    <row r="154" spans="1:4" x14ac:dyDescent="0.3">
      <c r="A154" s="13" t="s">
        <v>20</v>
      </c>
      <c r="B154" s="13">
        <v>59</v>
      </c>
      <c r="C154" s="13" t="s">
        <v>14</v>
      </c>
      <c r="D154" s="13">
        <v>15</v>
      </c>
    </row>
    <row r="155" spans="1:4" x14ac:dyDescent="0.3">
      <c r="A155" s="14" t="s">
        <v>20</v>
      </c>
      <c r="B155" s="14">
        <v>88</v>
      </c>
      <c r="C155" s="14" t="s">
        <v>14</v>
      </c>
      <c r="D155" s="14">
        <v>1999</v>
      </c>
    </row>
    <row r="156" spans="1:4" x14ac:dyDescent="0.3">
      <c r="A156" s="13" t="s">
        <v>20</v>
      </c>
      <c r="B156" s="13">
        <v>1697</v>
      </c>
      <c r="C156" s="13" t="s">
        <v>14</v>
      </c>
      <c r="D156" s="13">
        <v>118</v>
      </c>
    </row>
    <row r="157" spans="1:4" x14ac:dyDescent="0.3">
      <c r="A157" s="14" t="s">
        <v>20</v>
      </c>
      <c r="B157" s="14">
        <v>92</v>
      </c>
      <c r="C157" s="14" t="s">
        <v>14</v>
      </c>
      <c r="D157" s="14">
        <v>162</v>
      </c>
    </row>
    <row r="158" spans="1:4" x14ac:dyDescent="0.3">
      <c r="A158" s="13" t="s">
        <v>20</v>
      </c>
      <c r="B158" s="13">
        <v>186</v>
      </c>
      <c r="C158" s="13" t="s">
        <v>14</v>
      </c>
      <c r="D158" s="13">
        <v>83</v>
      </c>
    </row>
    <row r="159" spans="1:4" x14ac:dyDescent="0.3">
      <c r="A159" s="14" t="s">
        <v>20</v>
      </c>
      <c r="B159" s="14">
        <v>138</v>
      </c>
      <c r="C159" s="14" t="s">
        <v>14</v>
      </c>
      <c r="D159" s="14">
        <v>747</v>
      </c>
    </row>
    <row r="160" spans="1:4" x14ac:dyDescent="0.3">
      <c r="A160" s="13" t="s">
        <v>20</v>
      </c>
      <c r="B160" s="13">
        <v>261</v>
      </c>
      <c r="C160" s="13" t="s">
        <v>14</v>
      </c>
      <c r="D160" s="13">
        <v>84</v>
      </c>
    </row>
    <row r="161" spans="1:4" x14ac:dyDescent="0.3">
      <c r="A161" s="14" t="s">
        <v>20</v>
      </c>
      <c r="B161" s="14">
        <v>107</v>
      </c>
      <c r="C161" s="14" t="s">
        <v>14</v>
      </c>
      <c r="D161" s="14">
        <v>91</v>
      </c>
    </row>
    <row r="162" spans="1:4" x14ac:dyDescent="0.3">
      <c r="A162" s="13" t="s">
        <v>20</v>
      </c>
      <c r="B162" s="13">
        <v>199</v>
      </c>
      <c r="C162" s="13" t="s">
        <v>14</v>
      </c>
      <c r="D162" s="13">
        <v>792</v>
      </c>
    </row>
    <row r="163" spans="1:4" x14ac:dyDescent="0.3">
      <c r="A163" s="14" t="s">
        <v>20</v>
      </c>
      <c r="B163" s="14">
        <v>5512</v>
      </c>
      <c r="C163" s="14" t="s">
        <v>14</v>
      </c>
      <c r="D163" s="14">
        <v>32</v>
      </c>
    </row>
    <row r="164" spans="1:4" x14ac:dyDescent="0.3">
      <c r="A164" s="13" t="s">
        <v>20</v>
      </c>
      <c r="B164" s="13">
        <v>86</v>
      </c>
      <c r="C164" s="13" t="s">
        <v>14</v>
      </c>
      <c r="D164" s="13">
        <v>186</v>
      </c>
    </row>
    <row r="165" spans="1:4" x14ac:dyDescent="0.3">
      <c r="A165" s="14" t="s">
        <v>20</v>
      </c>
      <c r="B165" s="14">
        <v>2768</v>
      </c>
      <c r="C165" s="14" t="s">
        <v>14</v>
      </c>
      <c r="D165" s="14">
        <v>605</v>
      </c>
    </row>
    <row r="166" spans="1:4" x14ac:dyDescent="0.3">
      <c r="A166" s="13" t="s">
        <v>20</v>
      </c>
      <c r="B166" s="13">
        <v>48</v>
      </c>
      <c r="C166" s="13" t="s">
        <v>14</v>
      </c>
      <c r="D166" s="13">
        <v>1</v>
      </c>
    </row>
    <row r="167" spans="1:4" x14ac:dyDescent="0.3">
      <c r="A167" s="14" t="s">
        <v>20</v>
      </c>
      <c r="B167" s="14">
        <v>87</v>
      </c>
      <c r="C167" s="14" t="s">
        <v>14</v>
      </c>
      <c r="D167" s="14">
        <v>31</v>
      </c>
    </row>
    <row r="168" spans="1:4" x14ac:dyDescent="0.3">
      <c r="A168" s="13" t="s">
        <v>20</v>
      </c>
      <c r="B168" s="13">
        <v>1894</v>
      </c>
      <c r="C168" s="13" t="s">
        <v>14</v>
      </c>
      <c r="D168" s="13">
        <v>1181</v>
      </c>
    </row>
    <row r="169" spans="1:4" x14ac:dyDescent="0.3">
      <c r="A169" s="14" t="s">
        <v>20</v>
      </c>
      <c r="B169" s="14">
        <v>282</v>
      </c>
      <c r="C169" s="14" t="s">
        <v>14</v>
      </c>
      <c r="D169" s="14">
        <v>39</v>
      </c>
    </row>
    <row r="170" spans="1:4" x14ac:dyDescent="0.3">
      <c r="A170" s="13" t="s">
        <v>20</v>
      </c>
      <c r="B170" s="13">
        <v>116</v>
      </c>
      <c r="C170" s="13" t="s">
        <v>14</v>
      </c>
      <c r="D170" s="13">
        <v>46</v>
      </c>
    </row>
    <row r="171" spans="1:4" x14ac:dyDescent="0.3">
      <c r="A171" s="14" t="s">
        <v>20</v>
      </c>
      <c r="B171" s="14">
        <v>83</v>
      </c>
      <c r="C171" s="14" t="s">
        <v>14</v>
      </c>
      <c r="D171" s="14">
        <v>105</v>
      </c>
    </row>
    <row r="172" spans="1:4" x14ac:dyDescent="0.3">
      <c r="A172" s="13" t="s">
        <v>20</v>
      </c>
      <c r="B172" s="13">
        <v>91</v>
      </c>
      <c r="C172" s="13" t="s">
        <v>14</v>
      </c>
      <c r="D172" s="13">
        <v>535</v>
      </c>
    </row>
    <row r="173" spans="1:4" x14ac:dyDescent="0.3">
      <c r="A173" s="14" t="s">
        <v>20</v>
      </c>
      <c r="B173" s="14">
        <v>546</v>
      </c>
      <c r="C173" s="14" t="s">
        <v>14</v>
      </c>
      <c r="D173" s="14">
        <v>16</v>
      </c>
    </row>
    <row r="174" spans="1:4" x14ac:dyDescent="0.3">
      <c r="A174" s="13" t="s">
        <v>20</v>
      </c>
      <c r="B174" s="13">
        <v>393</v>
      </c>
      <c r="C174" s="13" t="s">
        <v>14</v>
      </c>
      <c r="D174" s="13">
        <v>575</v>
      </c>
    </row>
    <row r="175" spans="1:4" x14ac:dyDescent="0.3">
      <c r="A175" s="14" t="s">
        <v>20</v>
      </c>
      <c r="B175" s="14">
        <v>133</v>
      </c>
      <c r="C175" s="14" t="s">
        <v>14</v>
      </c>
      <c r="D175" s="14">
        <v>1120</v>
      </c>
    </row>
    <row r="176" spans="1:4" x14ac:dyDescent="0.3">
      <c r="A176" s="13" t="s">
        <v>20</v>
      </c>
      <c r="B176" s="13">
        <v>254</v>
      </c>
      <c r="C176" s="13" t="s">
        <v>14</v>
      </c>
      <c r="D176" s="13">
        <v>113</v>
      </c>
    </row>
    <row r="177" spans="1:4" x14ac:dyDescent="0.3">
      <c r="A177" s="14" t="s">
        <v>20</v>
      </c>
      <c r="B177" s="14">
        <v>176</v>
      </c>
      <c r="C177" s="14" t="s">
        <v>14</v>
      </c>
      <c r="D177" s="14">
        <v>1538</v>
      </c>
    </row>
    <row r="178" spans="1:4" x14ac:dyDescent="0.3">
      <c r="A178" s="13" t="s">
        <v>20</v>
      </c>
      <c r="B178" s="13">
        <v>337</v>
      </c>
      <c r="C178" s="13" t="s">
        <v>14</v>
      </c>
      <c r="D178" s="13">
        <v>9</v>
      </c>
    </row>
    <row r="179" spans="1:4" x14ac:dyDescent="0.3">
      <c r="A179" s="14" t="s">
        <v>20</v>
      </c>
      <c r="B179" s="14">
        <v>107</v>
      </c>
      <c r="C179" s="14" t="s">
        <v>14</v>
      </c>
      <c r="D179" s="14">
        <v>554</v>
      </c>
    </row>
    <row r="180" spans="1:4" x14ac:dyDescent="0.3">
      <c r="A180" s="13" t="s">
        <v>20</v>
      </c>
      <c r="B180" s="13">
        <v>183</v>
      </c>
      <c r="C180" s="13" t="s">
        <v>14</v>
      </c>
      <c r="D180" s="13">
        <v>648</v>
      </c>
    </row>
    <row r="181" spans="1:4" x14ac:dyDescent="0.3">
      <c r="A181" s="14" t="s">
        <v>20</v>
      </c>
      <c r="B181" s="14">
        <v>72</v>
      </c>
      <c r="C181" s="14" t="s">
        <v>14</v>
      </c>
      <c r="D181" s="14">
        <v>21</v>
      </c>
    </row>
    <row r="182" spans="1:4" x14ac:dyDescent="0.3">
      <c r="A182" s="13" t="s">
        <v>20</v>
      </c>
      <c r="B182" s="13">
        <v>295</v>
      </c>
      <c r="C182" s="13" t="s">
        <v>14</v>
      </c>
      <c r="D182" s="13">
        <v>54</v>
      </c>
    </row>
    <row r="183" spans="1:4" x14ac:dyDescent="0.3">
      <c r="A183" s="14" t="s">
        <v>20</v>
      </c>
      <c r="B183" s="14">
        <v>142</v>
      </c>
      <c r="C183" s="14" t="s">
        <v>14</v>
      </c>
      <c r="D183" s="14">
        <v>120</v>
      </c>
    </row>
    <row r="184" spans="1:4" x14ac:dyDescent="0.3">
      <c r="A184" s="13" t="s">
        <v>20</v>
      </c>
      <c r="B184" s="13">
        <v>85</v>
      </c>
      <c r="C184" s="13" t="s">
        <v>14</v>
      </c>
      <c r="D184" s="13">
        <v>579</v>
      </c>
    </row>
    <row r="185" spans="1:4" x14ac:dyDescent="0.3">
      <c r="A185" s="14" t="s">
        <v>20</v>
      </c>
      <c r="B185" s="14">
        <v>659</v>
      </c>
      <c r="C185" s="14" t="s">
        <v>14</v>
      </c>
      <c r="D185" s="14">
        <v>2072</v>
      </c>
    </row>
    <row r="186" spans="1:4" x14ac:dyDescent="0.3">
      <c r="A186" s="13" t="s">
        <v>20</v>
      </c>
      <c r="B186" s="13">
        <v>121</v>
      </c>
      <c r="C186" s="13" t="s">
        <v>14</v>
      </c>
      <c r="D186" s="13">
        <v>0</v>
      </c>
    </row>
    <row r="187" spans="1:4" x14ac:dyDescent="0.3">
      <c r="A187" s="14" t="s">
        <v>20</v>
      </c>
      <c r="B187" s="14">
        <v>3742</v>
      </c>
      <c r="C187" s="14" t="s">
        <v>14</v>
      </c>
      <c r="D187" s="14">
        <v>1796</v>
      </c>
    </row>
    <row r="188" spans="1:4" x14ac:dyDescent="0.3">
      <c r="A188" s="13" t="s">
        <v>20</v>
      </c>
      <c r="B188" s="13">
        <v>223</v>
      </c>
      <c r="C188" s="13" t="s">
        <v>14</v>
      </c>
      <c r="D188" s="13">
        <v>62</v>
      </c>
    </row>
    <row r="189" spans="1:4" x14ac:dyDescent="0.3">
      <c r="A189" s="14" t="s">
        <v>20</v>
      </c>
      <c r="B189" s="14">
        <v>133</v>
      </c>
      <c r="C189" s="14" t="s">
        <v>14</v>
      </c>
      <c r="D189" s="14">
        <v>347</v>
      </c>
    </row>
    <row r="190" spans="1:4" x14ac:dyDescent="0.3">
      <c r="A190" s="13" t="s">
        <v>20</v>
      </c>
      <c r="B190" s="13">
        <v>5168</v>
      </c>
      <c r="C190" s="13" t="s">
        <v>14</v>
      </c>
      <c r="D190" s="13">
        <v>19</v>
      </c>
    </row>
    <row r="191" spans="1:4" x14ac:dyDescent="0.3">
      <c r="A191" s="14" t="s">
        <v>20</v>
      </c>
      <c r="B191" s="14">
        <v>307</v>
      </c>
      <c r="C191" s="14" t="s">
        <v>14</v>
      </c>
      <c r="D191" s="14">
        <v>1258</v>
      </c>
    </row>
    <row r="192" spans="1:4" x14ac:dyDescent="0.3">
      <c r="A192" s="13" t="s">
        <v>20</v>
      </c>
      <c r="B192" s="13">
        <v>2441</v>
      </c>
      <c r="C192" s="13" t="s">
        <v>14</v>
      </c>
      <c r="D192" s="13">
        <v>362</v>
      </c>
    </row>
    <row r="193" spans="1:4" x14ac:dyDescent="0.3">
      <c r="A193" s="14" t="s">
        <v>20</v>
      </c>
      <c r="B193" s="14">
        <v>1385</v>
      </c>
      <c r="C193" s="14" t="s">
        <v>14</v>
      </c>
      <c r="D193" s="14">
        <v>133</v>
      </c>
    </row>
    <row r="194" spans="1:4" x14ac:dyDescent="0.3">
      <c r="A194" s="13" t="s">
        <v>20</v>
      </c>
      <c r="B194" s="13">
        <v>190</v>
      </c>
      <c r="C194" s="13" t="s">
        <v>14</v>
      </c>
      <c r="D194" s="13">
        <v>846</v>
      </c>
    </row>
    <row r="195" spans="1:4" x14ac:dyDescent="0.3">
      <c r="A195" s="14" t="s">
        <v>20</v>
      </c>
      <c r="B195" s="14">
        <v>470</v>
      </c>
      <c r="C195" s="14" t="s">
        <v>14</v>
      </c>
      <c r="D195" s="14">
        <v>10</v>
      </c>
    </row>
    <row r="196" spans="1:4" x14ac:dyDescent="0.3">
      <c r="A196" s="13" t="s">
        <v>20</v>
      </c>
      <c r="B196" s="13">
        <v>253</v>
      </c>
      <c r="C196" s="13" t="s">
        <v>14</v>
      </c>
      <c r="D196" s="13">
        <v>191</v>
      </c>
    </row>
    <row r="197" spans="1:4" x14ac:dyDescent="0.3">
      <c r="A197" s="14" t="s">
        <v>20</v>
      </c>
      <c r="B197" s="14">
        <v>1113</v>
      </c>
      <c r="C197" s="14" t="s">
        <v>14</v>
      </c>
      <c r="D197" s="14">
        <v>1979</v>
      </c>
    </row>
    <row r="198" spans="1:4" x14ac:dyDescent="0.3">
      <c r="A198" s="13" t="s">
        <v>20</v>
      </c>
      <c r="B198" s="13">
        <v>2283</v>
      </c>
      <c r="C198" s="13" t="s">
        <v>14</v>
      </c>
      <c r="D198" s="13">
        <v>63</v>
      </c>
    </row>
    <row r="199" spans="1:4" x14ac:dyDescent="0.3">
      <c r="A199" s="14" t="s">
        <v>20</v>
      </c>
      <c r="B199" s="14">
        <v>1095</v>
      </c>
      <c r="C199" s="14" t="s">
        <v>14</v>
      </c>
      <c r="D199" s="14">
        <v>6080</v>
      </c>
    </row>
    <row r="200" spans="1:4" x14ac:dyDescent="0.3">
      <c r="A200" s="13" t="s">
        <v>20</v>
      </c>
      <c r="B200" s="13">
        <v>1690</v>
      </c>
      <c r="C200" s="13" t="s">
        <v>14</v>
      </c>
      <c r="D200" s="13">
        <v>80</v>
      </c>
    </row>
    <row r="201" spans="1:4" x14ac:dyDescent="0.3">
      <c r="A201" s="14" t="s">
        <v>20</v>
      </c>
      <c r="B201" s="14">
        <v>191</v>
      </c>
      <c r="C201" s="14" t="s">
        <v>14</v>
      </c>
      <c r="D201" s="14">
        <v>9</v>
      </c>
    </row>
    <row r="202" spans="1:4" x14ac:dyDescent="0.3">
      <c r="A202" s="13" t="s">
        <v>20</v>
      </c>
      <c r="B202" s="13">
        <v>2013</v>
      </c>
      <c r="C202" s="13" t="s">
        <v>14</v>
      </c>
      <c r="D202" s="13">
        <v>1784</v>
      </c>
    </row>
    <row r="203" spans="1:4" x14ac:dyDescent="0.3">
      <c r="A203" s="14" t="s">
        <v>20</v>
      </c>
      <c r="B203" s="14">
        <v>1703</v>
      </c>
      <c r="C203" s="14" t="s">
        <v>14</v>
      </c>
      <c r="D203" s="14">
        <v>243</v>
      </c>
    </row>
    <row r="204" spans="1:4" x14ac:dyDescent="0.3">
      <c r="A204" s="13" t="s">
        <v>20</v>
      </c>
      <c r="B204" s="13">
        <v>80</v>
      </c>
      <c r="C204" s="13" t="s">
        <v>14</v>
      </c>
      <c r="D204" s="13">
        <v>1296</v>
      </c>
    </row>
    <row r="205" spans="1:4" x14ac:dyDescent="0.3">
      <c r="A205" s="14" t="s">
        <v>20</v>
      </c>
      <c r="B205" s="14">
        <v>41</v>
      </c>
      <c r="C205" s="14" t="s">
        <v>14</v>
      </c>
      <c r="D205" s="14">
        <v>77</v>
      </c>
    </row>
    <row r="206" spans="1:4" x14ac:dyDescent="0.3">
      <c r="A206" s="13" t="s">
        <v>20</v>
      </c>
      <c r="B206" s="13">
        <v>187</v>
      </c>
      <c r="C206" s="13" t="s">
        <v>14</v>
      </c>
      <c r="D206" s="13">
        <v>395</v>
      </c>
    </row>
    <row r="207" spans="1:4" x14ac:dyDescent="0.3">
      <c r="A207" s="14" t="s">
        <v>20</v>
      </c>
      <c r="B207" s="14">
        <v>2875</v>
      </c>
      <c r="C207" s="14" t="s">
        <v>14</v>
      </c>
      <c r="D207" s="14">
        <v>49</v>
      </c>
    </row>
    <row r="208" spans="1:4" x14ac:dyDescent="0.3">
      <c r="A208" s="13" t="s">
        <v>20</v>
      </c>
      <c r="B208" s="13">
        <v>88</v>
      </c>
      <c r="C208" s="13" t="s">
        <v>14</v>
      </c>
      <c r="D208" s="13">
        <v>180</v>
      </c>
    </row>
    <row r="209" spans="1:4" x14ac:dyDescent="0.3">
      <c r="A209" s="14" t="s">
        <v>20</v>
      </c>
      <c r="B209" s="14">
        <v>191</v>
      </c>
      <c r="C209" s="14" t="s">
        <v>14</v>
      </c>
      <c r="D209" s="14">
        <v>2690</v>
      </c>
    </row>
    <row r="210" spans="1:4" x14ac:dyDescent="0.3">
      <c r="A210" s="13" t="s">
        <v>20</v>
      </c>
      <c r="B210" s="13">
        <v>139</v>
      </c>
      <c r="C210" s="13" t="s">
        <v>14</v>
      </c>
      <c r="D210" s="13">
        <v>2779</v>
      </c>
    </row>
    <row r="211" spans="1:4" x14ac:dyDescent="0.3">
      <c r="A211" s="14" t="s">
        <v>20</v>
      </c>
      <c r="B211" s="14">
        <v>186</v>
      </c>
      <c r="C211" s="14" t="s">
        <v>14</v>
      </c>
      <c r="D211" s="14">
        <v>92</v>
      </c>
    </row>
    <row r="212" spans="1:4" x14ac:dyDescent="0.3">
      <c r="A212" s="13" t="s">
        <v>20</v>
      </c>
      <c r="B212" s="13">
        <v>112</v>
      </c>
      <c r="C212" s="13" t="s">
        <v>14</v>
      </c>
      <c r="D212" s="13">
        <v>1028</v>
      </c>
    </row>
    <row r="213" spans="1:4" x14ac:dyDescent="0.3">
      <c r="A213" s="14" t="s">
        <v>20</v>
      </c>
      <c r="B213" s="14">
        <v>101</v>
      </c>
      <c r="C213" s="14" t="s">
        <v>14</v>
      </c>
      <c r="D213" s="14">
        <v>26</v>
      </c>
    </row>
    <row r="214" spans="1:4" x14ac:dyDescent="0.3">
      <c r="A214" s="13" t="s">
        <v>20</v>
      </c>
      <c r="B214" s="13">
        <v>206</v>
      </c>
      <c r="C214" s="13" t="s">
        <v>14</v>
      </c>
      <c r="D214" s="13">
        <v>1790</v>
      </c>
    </row>
    <row r="215" spans="1:4" x14ac:dyDescent="0.3">
      <c r="A215" s="14" t="s">
        <v>20</v>
      </c>
      <c r="B215" s="14">
        <v>154</v>
      </c>
      <c r="C215" s="14" t="s">
        <v>14</v>
      </c>
      <c r="D215" s="14">
        <v>37</v>
      </c>
    </row>
    <row r="216" spans="1:4" x14ac:dyDescent="0.3">
      <c r="A216" s="13" t="s">
        <v>20</v>
      </c>
      <c r="B216" s="13">
        <v>5966</v>
      </c>
      <c r="C216" s="13" t="s">
        <v>14</v>
      </c>
      <c r="D216" s="13">
        <v>35</v>
      </c>
    </row>
    <row r="217" spans="1:4" x14ac:dyDescent="0.3">
      <c r="A217" s="14" t="s">
        <v>20</v>
      </c>
      <c r="B217" s="14">
        <v>169</v>
      </c>
      <c r="C217" s="14" t="s">
        <v>14</v>
      </c>
      <c r="D217" s="14">
        <v>558</v>
      </c>
    </row>
    <row r="218" spans="1:4" x14ac:dyDescent="0.3">
      <c r="A218" s="13" t="s">
        <v>20</v>
      </c>
      <c r="B218" s="13">
        <v>2106</v>
      </c>
      <c r="C218" s="13" t="s">
        <v>14</v>
      </c>
      <c r="D218" s="13">
        <v>64</v>
      </c>
    </row>
    <row r="219" spans="1:4" x14ac:dyDescent="0.3">
      <c r="A219" s="14" t="s">
        <v>20</v>
      </c>
      <c r="B219" s="14">
        <v>131</v>
      </c>
      <c r="C219" s="14" t="s">
        <v>14</v>
      </c>
      <c r="D219" s="14">
        <v>245</v>
      </c>
    </row>
    <row r="220" spans="1:4" x14ac:dyDescent="0.3">
      <c r="A220" s="13" t="s">
        <v>20</v>
      </c>
      <c r="B220" s="13">
        <v>84</v>
      </c>
      <c r="C220" s="13" t="s">
        <v>14</v>
      </c>
      <c r="D220" s="13">
        <v>71</v>
      </c>
    </row>
    <row r="221" spans="1:4" x14ac:dyDescent="0.3">
      <c r="A221" s="14" t="s">
        <v>20</v>
      </c>
      <c r="B221" s="14">
        <v>155</v>
      </c>
      <c r="C221" s="14" t="s">
        <v>14</v>
      </c>
      <c r="D221" s="14">
        <v>42</v>
      </c>
    </row>
    <row r="222" spans="1:4" x14ac:dyDescent="0.3">
      <c r="A222" s="13" t="s">
        <v>20</v>
      </c>
      <c r="B222" s="13">
        <v>189</v>
      </c>
      <c r="C222" s="13" t="s">
        <v>14</v>
      </c>
      <c r="D222" s="13">
        <v>156</v>
      </c>
    </row>
    <row r="223" spans="1:4" x14ac:dyDescent="0.3">
      <c r="A223" s="14" t="s">
        <v>20</v>
      </c>
      <c r="B223" s="14">
        <v>4799</v>
      </c>
      <c r="C223" s="14" t="s">
        <v>14</v>
      </c>
      <c r="D223" s="14">
        <v>1368</v>
      </c>
    </row>
    <row r="224" spans="1:4" x14ac:dyDescent="0.3">
      <c r="A224" s="13" t="s">
        <v>20</v>
      </c>
      <c r="B224" s="13">
        <v>1137</v>
      </c>
      <c r="C224" s="13" t="s">
        <v>14</v>
      </c>
      <c r="D224" s="13">
        <v>102</v>
      </c>
    </row>
    <row r="225" spans="1:4" x14ac:dyDescent="0.3">
      <c r="A225" s="14" t="s">
        <v>20</v>
      </c>
      <c r="B225" s="14">
        <v>1152</v>
      </c>
      <c r="C225" s="14" t="s">
        <v>14</v>
      </c>
      <c r="D225" s="14">
        <v>86</v>
      </c>
    </row>
    <row r="226" spans="1:4" x14ac:dyDescent="0.3">
      <c r="A226" s="13" t="s">
        <v>20</v>
      </c>
      <c r="B226" s="13">
        <v>50</v>
      </c>
      <c r="C226" s="13" t="s">
        <v>14</v>
      </c>
      <c r="D226" s="13">
        <v>253</v>
      </c>
    </row>
    <row r="227" spans="1:4" x14ac:dyDescent="0.3">
      <c r="A227" s="14" t="s">
        <v>20</v>
      </c>
      <c r="B227" s="14">
        <v>3059</v>
      </c>
      <c r="C227" s="14" t="s">
        <v>14</v>
      </c>
      <c r="D227" s="14">
        <v>157</v>
      </c>
    </row>
    <row r="228" spans="1:4" x14ac:dyDescent="0.3">
      <c r="A228" s="13" t="s">
        <v>20</v>
      </c>
      <c r="B228" s="13">
        <v>34</v>
      </c>
      <c r="C228" s="13" t="s">
        <v>14</v>
      </c>
      <c r="D228" s="13">
        <v>183</v>
      </c>
    </row>
    <row r="229" spans="1:4" x14ac:dyDescent="0.3">
      <c r="A229" s="14" t="s">
        <v>20</v>
      </c>
      <c r="B229" s="14">
        <v>220</v>
      </c>
      <c r="C229" s="14" t="s">
        <v>14</v>
      </c>
      <c r="D229" s="14">
        <v>82</v>
      </c>
    </row>
    <row r="230" spans="1:4" x14ac:dyDescent="0.3">
      <c r="A230" s="13" t="s">
        <v>20</v>
      </c>
      <c r="B230" s="13">
        <v>1604</v>
      </c>
      <c r="C230" s="13" t="s">
        <v>14</v>
      </c>
      <c r="D230" s="13">
        <v>1</v>
      </c>
    </row>
    <row r="231" spans="1:4" x14ac:dyDescent="0.3">
      <c r="A231" s="14" t="s">
        <v>20</v>
      </c>
      <c r="B231" s="14">
        <v>454</v>
      </c>
      <c r="C231" s="14" t="s">
        <v>14</v>
      </c>
      <c r="D231" s="14">
        <v>1198</v>
      </c>
    </row>
    <row r="232" spans="1:4" x14ac:dyDescent="0.3">
      <c r="A232" s="13" t="s">
        <v>20</v>
      </c>
      <c r="B232" s="13">
        <v>123</v>
      </c>
      <c r="C232" s="13" t="s">
        <v>14</v>
      </c>
      <c r="D232" s="13">
        <v>648</v>
      </c>
    </row>
    <row r="233" spans="1:4" x14ac:dyDescent="0.3">
      <c r="A233" s="14" t="s">
        <v>20</v>
      </c>
      <c r="B233" s="14">
        <v>299</v>
      </c>
      <c r="C233" s="14" t="s">
        <v>14</v>
      </c>
      <c r="D233" s="14">
        <v>64</v>
      </c>
    </row>
    <row r="234" spans="1:4" x14ac:dyDescent="0.3">
      <c r="A234" s="13" t="s">
        <v>20</v>
      </c>
      <c r="B234" s="13">
        <v>2237</v>
      </c>
      <c r="C234" s="13" t="s">
        <v>14</v>
      </c>
      <c r="D234" s="13">
        <v>62</v>
      </c>
    </row>
    <row r="235" spans="1:4" x14ac:dyDescent="0.3">
      <c r="A235" s="14" t="s">
        <v>20</v>
      </c>
      <c r="B235" s="14">
        <v>645</v>
      </c>
      <c r="C235" s="14" t="s">
        <v>14</v>
      </c>
      <c r="D235" s="14">
        <v>750</v>
      </c>
    </row>
    <row r="236" spans="1:4" x14ac:dyDescent="0.3">
      <c r="A236" s="13" t="s">
        <v>20</v>
      </c>
      <c r="B236" s="13">
        <v>484</v>
      </c>
      <c r="C236" s="13" t="s">
        <v>14</v>
      </c>
      <c r="D236" s="13">
        <v>105</v>
      </c>
    </row>
    <row r="237" spans="1:4" x14ac:dyDescent="0.3">
      <c r="A237" s="14" t="s">
        <v>20</v>
      </c>
      <c r="B237" s="14">
        <v>154</v>
      </c>
      <c r="C237" s="14" t="s">
        <v>14</v>
      </c>
      <c r="D237" s="14">
        <v>2604</v>
      </c>
    </row>
    <row r="238" spans="1:4" x14ac:dyDescent="0.3">
      <c r="A238" s="13" t="s">
        <v>20</v>
      </c>
      <c r="B238" s="13">
        <v>82</v>
      </c>
      <c r="C238" s="13" t="s">
        <v>14</v>
      </c>
      <c r="D238" s="13">
        <v>65</v>
      </c>
    </row>
    <row r="239" spans="1:4" x14ac:dyDescent="0.3">
      <c r="A239" s="14" t="s">
        <v>20</v>
      </c>
      <c r="B239" s="14">
        <v>134</v>
      </c>
      <c r="C239" s="14" t="s">
        <v>14</v>
      </c>
      <c r="D239" s="14">
        <v>94</v>
      </c>
    </row>
    <row r="240" spans="1:4" x14ac:dyDescent="0.3">
      <c r="A240" s="13" t="s">
        <v>20</v>
      </c>
      <c r="B240" s="13">
        <v>5203</v>
      </c>
      <c r="C240" s="13" t="s">
        <v>14</v>
      </c>
      <c r="D240" s="13">
        <v>257</v>
      </c>
    </row>
    <row r="241" spans="1:4" x14ac:dyDescent="0.3">
      <c r="A241" s="14" t="s">
        <v>20</v>
      </c>
      <c r="B241" s="14">
        <v>94</v>
      </c>
      <c r="C241" s="14" t="s">
        <v>14</v>
      </c>
      <c r="D241" s="14">
        <v>2928</v>
      </c>
    </row>
    <row r="242" spans="1:4" x14ac:dyDescent="0.3">
      <c r="A242" s="13" t="s">
        <v>20</v>
      </c>
      <c r="B242" s="13">
        <v>205</v>
      </c>
      <c r="C242" s="13" t="s">
        <v>14</v>
      </c>
      <c r="D242" s="13">
        <v>4697</v>
      </c>
    </row>
    <row r="243" spans="1:4" x14ac:dyDescent="0.3">
      <c r="A243" s="14" t="s">
        <v>20</v>
      </c>
      <c r="B243" s="14">
        <v>92</v>
      </c>
      <c r="C243" s="14" t="s">
        <v>14</v>
      </c>
      <c r="D243" s="14">
        <v>2915</v>
      </c>
    </row>
    <row r="244" spans="1:4" x14ac:dyDescent="0.3">
      <c r="A244" s="13" t="s">
        <v>20</v>
      </c>
      <c r="B244" s="13">
        <v>219</v>
      </c>
      <c r="C244" s="13" t="s">
        <v>14</v>
      </c>
      <c r="D244" s="13">
        <v>18</v>
      </c>
    </row>
    <row r="245" spans="1:4" x14ac:dyDescent="0.3">
      <c r="A245" s="14" t="s">
        <v>20</v>
      </c>
      <c r="B245" s="14">
        <v>2526</v>
      </c>
      <c r="C245" s="14" t="s">
        <v>14</v>
      </c>
      <c r="D245" s="14">
        <v>602</v>
      </c>
    </row>
    <row r="246" spans="1:4" x14ac:dyDescent="0.3">
      <c r="A246" s="13" t="s">
        <v>20</v>
      </c>
      <c r="B246" s="13">
        <v>94</v>
      </c>
      <c r="C246" s="13" t="s">
        <v>14</v>
      </c>
      <c r="D246" s="13">
        <v>1</v>
      </c>
    </row>
    <row r="247" spans="1:4" x14ac:dyDescent="0.3">
      <c r="A247" s="14" t="s">
        <v>20</v>
      </c>
      <c r="B247" s="14">
        <v>1713</v>
      </c>
      <c r="C247" s="14" t="s">
        <v>14</v>
      </c>
      <c r="D247" s="14">
        <v>3868</v>
      </c>
    </row>
    <row r="248" spans="1:4" x14ac:dyDescent="0.3">
      <c r="A248" s="13" t="s">
        <v>20</v>
      </c>
      <c r="B248" s="13">
        <v>249</v>
      </c>
      <c r="C248" s="13" t="s">
        <v>14</v>
      </c>
      <c r="D248" s="13">
        <v>504</v>
      </c>
    </row>
    <row r="249" spans="1:4" x14ac:dyDescent="0.3">
      <c r="A249" s="14" t="s">
        <v>20</v>
      </c>
      <c r="B249" s="14">
        <v>192</v>
      </c>
      <c r="C249" s="14" t="s">
        <v>14</v>
      </c>
      <c r="D249" s="14">
        <v>14</v>
      </c>
    </row>
    <row r="250" spans="1:4" x14ac:dyDescent="0.3">
      <c r="A250" s="13" t="s">
        <v>20</v>
      </c>
      <c r="B250" s="13">
        <v>247</v>
      </c>
      <c r="C250" s="13" t="s">
        <v>14</v>
      </c>
      <c r="D250" s="13">
        <v>750</v>
      </c>
    </row>
    <row r="251" spans="1:4" x14ac:dyDescent="0.3">
      <c r="A251" s="14" t="s">
        <v>20</v>
      </c>
      <c r="B251" s="14">
        <v>2293</v>
      </c>
      <c r="C251" s="14" t="s">
        <v>14</v>
      </c>
      <c r="D251" s="14">
        <v>77</v>
      </c>
    </row>
    <row r="252" spans="1:4" x14ac:dyDescent="0.3">
      <c r="A252" s="13" t="s">
        <v>20</v>
      </c>
      <c r="B252" s="13">
        <v>3131</v>
      </c>
      <c r="C252" s="13" t="s">
        <v>14</v>
      </c>
      <c r="D252" s="13">
        <v>752</v>
      </c>
    </row>
    <row r="253" spans="1:4" x14ac:dyDescent="0.3">
      <c r="A253" s="14" t="s">
        <v>20</v>
      </c>
      <c r="B253" s="14">
        <v>143</v>
      </c>
      <c r="C253" s="14" t="s">
        <v>14</v>
      </c>
      <c r="D253" s="14">
        <v>131</v>
      </c>
    </row>
    <row r="254" spans="1:4" x14ac:dyDescent="0.3">
      <c r="A254" s="13" t="s">
        <v>20</v>
      </c>
      <c r="B254" s="13">
        <v>296</v>
      </c>
      <c r="C254" s="13" t="s">
        <v>14</v>
      </c>
      <c r="D254" s="13">
        <v>87</v>
      </c>
    </row>
    <row r="255" spans="1:4" x14ac:dyDescent="0.3">
      <c r="A255" s="14" t="s">
        <v>20</v>
      </c>
      <c r="B255" s="14">
        <v>170</v>
      </c>
      <c r="C255" s="14" t="s">
        <v>14</v>
      </c>
      <c r="D255" s="14">
        <v>1063</v>
      </c>
    </row>
    <row r="256" spans="1:4" x14ac:dyDescent="0.3">
      <c r="A256" s="13" t="s">
        <v>20</v>
      </c>
      <c r="B256" s="13">
        <v>86</v>
      </c>
      <c r="C256" s="13" t="s">
        <v>14</v>
      </c>
      <c r="D256" s="13">
        <v>76</v>
      </c>
    </row>
    <row r="257" spans="1:4" x14ac:dyDescent="0.3">
      <c r="A257" s="14" t="s">
        <v>20</v>
      </c>
      <c r="B257" s="14">
        <v>6286</v>
      </c>
      <c r="C257" s="14" t="s">
        <v>14</v>
      </c>
      <c r="D257" s="14">
        <v>4428</v>
      </c>
    </row>
    <row r="258" spans="1:4" x14ac:dyDescent="0.3">
      <c r="A258" s="13" t="s">
        <v>20</v>
      </c>
      <c r="B258" s="13">
        <v>3727</v>
      </c>
      <c r="C258" s="13" t="s">
        <v>14</v>
      </c>
      <c r="D258" s="13">
        <v>58</v>
      </c>
    </row>
    <row r="259" spans="1:4" x14ac:dyDescent="0.3">
      <c r="A259" s="14" t="s">
        <v>20</v>
      </c>
      <c r="B259" s="14">
        <v>1605</v>
      </c>
      <c r="C259" s="14" t="s">
        <v>14</v>
      </c>
      <c r="D259" s="14">
        <v>111</v>
      </c>
    </row>
    <row r="260" spans="1:4" x14ac:dyDescent="0.3">
      <c r="A260" s="13" t="s">
        <v>20</v>
      </c>
      <c r="B260" s="13">
        <v>2120</v>
      </c>
      <c r="C260" s="13" t="s">
        <v>14</v>
      </c>
      <c r="D260" s="13">
        <v>2955</v>
      </c>
    </row>
    <row r="261" spans="1:4" x14ac:dyDescent="0.3">
      <c r="A261" s="14" t="s">
        <v>20</v>
      </c>
      <c r="B261" s="14">
        <v>50</v>
      </c>
      <c r="C261" s="14" t="s">
        <v>14</v>
      </c>
      <c r="D261" s="14">
        <v>1657</v>
      </c>
    </row>
    <row r="262" spans="1:4" x14ac:dyDescent="0.3">
      <c r="A262" s="13" t="s">
        <v>20</v>
      </c>
      <c r="B262" s="13">
        <v>2080</v>
      </c>
      <c r="C262" s="13" t="s">
        <v>14</v>
      </c>
      <c r="D262" s="13">
        <v>926</v>
      </c>
    </row>
    <row r="263" spans="1:4" x14ac:dyDescent="0.3">
      <c r="A263" s="14" t="s">
        <v>20</v>
      </c>
      <c r="B263" s="14">
        <v>2105</v>
      </c>
      <c r="C263" s="14" t="s">
        <v>14</v>
      </c>
      <c r="D263" s="14">
        <v>77</v>
      </c>
    </row>
    <row r="264" spans="1:4" x14ac:dyDescent="0.3">
      <c r="A264" s="13" t="s">
        <v>20</v>
      </c>
      <c r="B264" s="13">
        <v>2436</v>
      </c>
      <c r="C264" s="13" t="s">
        <v>14</v>
      </c>
      <c r="D264" s="13">
        <v>1748</v>
      </c>
    </row>
    <row r="265" spans="1:4" x14ac:dyDescent="0.3">
      <c r="A265" s="14" t="s">
        <v>20</v>
      </c>
      <c r="B265" s="14">
        <v>80</v>
      </c>
      <c r="C265" s="14" t="s">
        <v>14</v>
      </c>
      <c r="D265" s="14">
        <v>79</v>
      </c>
    </row>
    <row r="266" spans="1:4" x14ac:dyDescent="0.3">
      <c r="A266" s="13" t="s">
        <v>20</v>
      </c>
      <c r="B266" s="13">
        <v>42</v>
      </c>
      <c r="C266" s="13" t="s">
        <v>14</v>
      </c>
      <c r="D266" s="13">
        <v>889</v>
      </c>
    </row>
    <row r="267" spans="1:4" x14ac:dyDescent="0.3">
      <c r="A267" s="14" t="s">
        <v>20</v>
      </c>
      <c r="B267" s="14">
        <v>139</v>
      </c>
      <c r="C267" s="14" t="s">
        <v>14</v>
      </c>
      <c r="D267" s="14">
        <v>56</v>
      </c>
    </row>
    <row r="268" spans="1:4" x14ac:dyDescent="0.3">
      <c r="A268" s="13" t="s">
        <v>20</v>
      </c>
      <c r="B268" s="13">
        <v>159</v>
      </c>
      <c r="C268" s="13" t="s">
        <v>14</v>
      </c>
      <c r="D268" s="13">
        <v>1</v>
      </c>
    </row>
    <row r="269" spans="1:4" x14ac:dyDescent="0.3">
      <c r="A269" s="14" t="s">
        <v>20</v>
      </c>
      <c r="B269" s="14">
        <v>381</v>
      </c>
      <c r="C269" s="14" t="s">
        <v>14</v>
      </c>
      <c r="D269" s="14">
        <v>83</v>
      </c>
    </row>
    <row r="270" spans="1:4" x14ac:dyDescent="0.3">
      <c r="A270" s="13" t="s">
        <v>20</v>
      </c>
      <c r="B270" s="13">
        <v>194</v>
      </c>
      <c r="C270" s="13" t="s">
        <v>14</v>
      </c>
      <c r="D270" s="13">
        <v>2025</v>
      </c>
    </row>
    <row r="271" spans="1:4" x14ac:dyDescent="0.3">
      <c r="A271" s="14" t="s">
        <v>20</v>
      </c>
      <c r="B271" s="14">
        <v>106</v>
      </c>
      <c r="C271" s="14" t="s">
        <v>14</v>
      </c>
      <c r="D271" s="14">
        <v>14</v>
      </c>
    </row>
    <row r="272" spans="1:4" x14ac:dyDescent="0.3">
      <c r="A272" s="13" t="s">
        <v>20</v>
      </c>
      <c r="B272" s="13">
        <v>142</v>
      </c>
      <c r="C272" s="13" t="s">
        <v>14</v>
      </c>
      <c r="D272" s="13">
        <v>656</v>
      </c>
    </row>
    <row r="273" spans="1:4" x14ac:dyDescent="0.3">
      <c r="A273" s="14" t="s">
        <v>20</v>
      </c>
      <c r="B273" s="14">
        <v>211</v>
      </c>
      <c r="C273" s="14" t="s">
        <v>14</v>
      </c>
      <c r="D273" s="14">
        <v>1596</v>
      </c>
    </row>
    <row r="274" spans="1:4" x14ac:dyDescent="0.3">
      <c r="A274" s="13" t="s">
        <v>20</v>
      </c>
      <c r="B274" s="13">
        <v>2756</v>
      </c>
      <c r="C274" s="13" t="s">
        <v>14</v>
      </c>
      <c r="D274" s="13">
        <v>10</v>
      </c>
    </row>
    <row r="275" spans="1:4" x14ac:dyDescent="0.3">
      <c r="A275" s="14" t="s">
        <v>20</v>
      </c>
      <c r="B275" s="14">
        <v>173</v>
      </c>
      <c r="C275" s="14" t="s">
        <v>14</v>
      </c>
      <c r="D275" s="14">
        <v>1121</v>
      </c>
    </row>
    <row r="276" spans="1:4" x14ac:dyDescent="0.3">
      <c r="A276" s="13" t="s">
        <v>20</v>
      </c>
      <c r="B276" s="13">
        <v>87</v>
      </c>
      <c r="C276" s="13" t="s">
        <v>14</v>
      </c>
      <c r="D276" s="13">
        <v>15</v>
      </c>
    </row>
    <row r="277" spans="1:4" x14ac:dyDescent="0.3">
      <c r="A277" s="14" t="s">
        <v>20</v>
      </c>
      <c r="B277" s="14">
        <v>1572</v>
      </c>
      <c r="C277" s="14" t="s">
        <v>14</v>
      </c>
      <c r="D277" s="14">
        <v>191</v>
      </c>
    </row>
    <row r="278" spans="1:4" x14ac:dyDescent="0.3">
      <c r="A278" s="13" t="s">
        <v>20</v>
      </c>
      <c r="B278" s="13">
        <v>2346</v>
      </c>
      <c r="C278" s="13" t="s">
        <v>14</v>
      </c>
      <c r="D278" s="13">
        <v>16</v>
      </c>
    </row>
    <row r="279" spans="1:4" x14ac:dyDescent="0.3">
      <c r="A279" s="14" t="s">
        <v>20</v>
      </c>
      <c r="B279" s="14">
        <v>115</v>
      </c>
      <c r="C279" s="14" t="s">
        <v>14</v>
      </c>
      <c r="D279" s="14">
        <v>17</v>
      </c>
    </row>
    <row r="280" spans="1:4" x14ac:dyDescent="0.3">
      <c r="A280" s="13" t="s">
        <v>20</v>
      </c>
      <c r="B280" s="13">
        <v>85</v>
      </c>
      <c r="C280" s="13" t="s">
        <v>14</v>
      </c>
      <c r="D280" s="13">
        <v>34</v>
      </c>
    </row>
    <row r="281" spans="1:4" x14ac:dyDescent="0.3">
      <c r="A281" s="14" t="s">
        <v>20</v>
      </c>
      <c r="B281" s="14">
        <v>144</v>
      </c>
      <c r="C281" s="14" t="s">
        <v>14</v>
      </c>
      <c r="D281" s="14">
        <v>1</v>
      </c>
    </row>
    <row r="282" spans="1:4" x14ac:dyDescent="0.3">
      <c r="A282" s="13" t="s">
        <v>20</v>
      </c>
      <c r="B282" s="13">
        <v>2443</v>
      </c>
      <c r="C282" s="13" t="s">
        <v>14</v>
      </c>
      <c r="D282" s="13">
        <v>1274</v>
      </c>
    </row>
    <row r="283" spans="1:4" x14ac:dyDescent="0.3">
      <c r="A283" s="14" t="s">
        <v>20</v>
      </c>
      <c r="B283" s="14">
        <v>64</v>
      </c>
      <c r="C283" s="14" t="s">
        <v>14</v>
      </c>
      <c r="D283" s="14">
        <v>210</v>
      </c>
    </row>
    <row r="284" spans="1:4" x14ac:dyDescent="0.3">
      <c r="A284" s="13" t="s">
        <v>20</v>
      </c>
      <c r="B284" s="13">
        <v>268</v>
      </c>
      <c r="C284" s="13" t="s">
        <v>14</v>
      </c>
      <c r="D284" s="13">
        <v>248</v>
      </c>
    </row>
    <row r="285" spans="1:4" x14ac:dyDescent="0.3">
      <c r="A285" s="14" t="s">
        <v>20</v>
      </c>
      <c r="B285" s="14">
        <v>195</v>
      </c>
      <c r="C285" s="14" t="s">
        <v>14</v>
      </c>
      <c r="D285" s="14">
        <v>513</v>
      </c>
    </row>
    <row r="286" spans="1:4" x14ac:dyDescent="0.3">
      <c r="A286" s="13" t="s">
        <v>20</v>
      </c>
      <c r="B286" s="13">
        <v>186</v>
      </c>
      <c r="C286" s="13" t="s">
        <v>14</v>
      </c>
      <c r="D286" s="13">
        <v>3410</v>
      </c>
    </row>
    <row r="287" spans="1:4" x14ac:dyDescent="0.3">
      <c r="A287" s="14" t="s">
        <v>20</v>
      </c>
      <c r="B287" s="14">
        <v>460</v>
      </c>
      <c r="C287" s="14" t="s">
        <v>14</v>
      </c>
      <c r="D287" s="14">
        <v>10</v>
      </c>
    </row>
    <row r="288" spans="1:4" x14ac:dyDescent="0.3">
      <c r="A288" s="13" t="s">
        <v>20</v>
      </c>
      <c r="B288" s="13">
        <v>2528</v>
      </c>
      <c r="C288" s="13" t="s">
        <v>14</v>
      </c>
      <c r="D288" s="13">
        <v>2201</v>
      </c>
    </row>
    <row r="289" spans="1:4" x14ac:dyDescent="0.3">
      <c r="A289" s="14" t="s">
        <v>20</v>
      </c>
      <c r="B289" s="14">
        <v>3657</v>
      </c>
      <c r="C289" s="14" t="s">
        <v>14</v>
      </c>
      <c r="D289" s="14">
        <v>676</v>
      </c>
    </row>
    <row r="290" spans="1:4" x14ac:dyDescent="0.3">
      <c r="A290" s="13" t="s">
        <v>20</v>
      </c>
      <c r="B290" s="13">
        <v>131</v>
      </c>
      <c r="C290" s="13" t="s">
        <v>14</v>
      </c>
      <c r="D290" s="13">
        <v>831</v>
      </c>
    </row>
    <row r="291" spans="1:4" x14ac:dyDescent="0.3">
      <c r="A291" s="14" t="s">
        <v>20</v>
      </c>
      <c r="B291" s="14">
        <v>239</v>
      </c>
      <c r="C291" s="14" t="s">
        <v>14</v>
      </c>
      <c r="D291" s="14">
        <v>859</v>
      </c>
    </row>
    <row r="292" spans="1:4" x14ac:dyDescent="0.3">
      <c r="A292" s="13" t="s">
        <v>20</v>
      </c>
      <c r="B292" s="13">
        <v>78</v>
      </c>
      <c r="C292" s="13" t="s">
        <v>14</v>
      </c>
      <c r="D292" s="13">
        <v>45</v>
      </c>
    </row>
    <row r="293" spans="1:4" x14ac:dyDescent="0.3">
      <c r="A293" s="14" t="s">
        <v>20</v>
      </c>
      <c r="B293" s="14">
        <v>1773</v>
      </c>
      <c r="C293" s="14" t="s">
        <v>14</v>
      </c>
      <c r="D293" s="14">
        <v>6</v>
      </c>
    </row>
    <row r="294" spans="1:4" x14ac:dyDescent="0.3">
      <c r="A294" s="13" t="s">
        <v>20</v>
      </c>
      <c r="B294" s="13">
        <v>32</v>
      </c>
      <c r="C294" s="13" t="s">
        <v>14</v>
      </c>
      <c r="D294" s="13">
        <v>7</v>
      </c>
    </row>
    <row r="295" spans="1:4" x14ac:dyDescent="0.3">
      <c r="A295" s="14" t="s">
        <v>20</v>
      </c>
      <c r="B295" s="14">
        <v>369</v>
      </c>
      <c r="C295" s="14" t="s">
        <v>14</v>
      </c>
      <c r="D295" s="14">
        <v>31</v>
      </c>
    </row>
    <row r="296" spans="1:4" x14ac:dyDescent="0.3">
      <c r="A296" s="13" t="s">
        <v>20</v>
      </c>
      <c r="B296" s="13">
        <v>89</v>
      </c>
      <c r="C296" s="13" t="s">
        <v>14</v>
      </c>
      <c r="D296" s="13">
        <v>78</v>
      </c>
    </row>
    <row r="297" spans="1:4" x14ac:dyDescent="0.3">
      <c r="A297" s="14" t="s">
        <v>20</v>
      </c>
      <c r="B297" s="14">
        <v>147</v>
      </c>
      <c r="C297" s="14" t="s">
        <v>14</v>
      </c>
      <c r="D297" s="14">
        <v>1225</v>
      </c>
    </row>
    <row r="298" spans="1:4" x14ac:dyDescent="0.3">
      <c r="A298" s="13" t="s">
        <v>20</v>
      </c>
      <c r="B298" s="13">
        <v>126</v>
      </c>
      <c r="C298" s="13" t="s">
        <v>14</v>
      </c>
      <c r="D298" s="13">
        <v>1</v>
      </c>
    </row>
    <row r="299" spans="1:4" x14ac:dyDescent="0.3">
      <c r="A299" s="14" t="s">
        <v>20</v>
      </c>
      <c r="B299" s="14">
        <v>2218</v>
      </c>
      <c r="C299" s="14" t="s">
        <v>14</v>
      </c>
      <c r="D299" s="14">
        <v>67</v>
      </c>
    </row>
    <row r="300" spans="1:4" x14ac:dyDescent="0.3">
      <c r="A300" s="13" t="s">
        <v>20</v>
      </c>
      <c r="B300" s="13">
        <v>202</v>
      </c>
      <c r="C300" s="13" t="s">
        <v>14</v>
      </c>
      <c r="D300" s="13">
        <v>19</v>
      </c>
    </row>
    <row r="301" spans="1:4" x14ac:dyDescent="0.3">
      <c r="A301" s="14" t="s">
        <v>20</v>
      </c>
      <c r="B301" s="14">
        <v>140</v>
      </c>
      <c r="C301" s="14" t="s">
        <v>14</v>
      </c>
      <c r="D301" s="14">
        <v>2108</v>
      </c>
    </row>
    <row r="302" spans="1:4" x14ac:dyDescent="0.3">
      <c r="A302" s="13" t="s">
        <v>20</v>
      </c>
      <c r="B302" s="13">
        <v>1052</v>
      </c>
      <c r="C302" s="13" t="s">
        <v>14</v>
      </c>
      <c r="D302" s="13">
        <v>679</v>
      </c>
    </row>
    <row r="303" spans="1:4" x14ac:dyDescent="0.3">
      <c r="A303" s="14" t="s">
        <v>20</v>
      </c>
      <c r="B303" s="14">
        <v>247</v>
      </c>
      <c r="C303" s="14" t="s">
        <v>14</v>
      </c>
      <c r="D303" s="14">
        <v>36</v>
      </c>
    </row>
    <row r="304" spans="1:4" x14ac:dyDescent="0.3">
      <c r="A304" s="13" t="s">
        <v>20</v>
      </c>
      <c r="B304" s="13">
        <v>84</v>
      </c>
      <c r="C304" s="13" t="s">
        <v>14</v>
      </c>
      <c r="D304" s="13">
        <v>47</v>
      </c>
    </row>
    <row r="305" spans="1:4" x14ac:dyDescent="0.3">
      <c r="A305" s="14" t="s">
        <v>20</v>
      </c>
      <c r="B305" s="14">
        <v>88</v>
      </c>
      <c r="C305" s="14" t="s">
        <v>14</v>
      </c>
      <c r="D305" s="14">
        <v>70</v>
      </c>
    </row>
    <row r="306" spans="1:4" x14ac:dyDescent="0.3">
      <c r="A306" s="13" t="s">
        <v>20</v>
      </c>
      <c r="B306" s="13">
        <v>156</v>
      </c>
      <c r="C306" s="13" t="s">
        <v>14</v>
      </c>
      <c r="D306" s="13">
        <v>154</v>
      </c>
    </row>
    <row r="307" spans="1:4" x14ac:dyDescent="0.3">
      <c r="A307" s="14" t="s">
        <v>20</v>
      </c>
      <c r="B307" s="14">
        <v>2985</v>
      </c>
      <c r="C307" s="14" t="s">
        <v>14</v>
      </c>
      <c r="D307" s="14">
        <v>22</v>
      </c>
    </row>
    <row r="308" spans="1:4" x14ac:dyDescent="0.3">
      <c r="A308" s="13" t="s">
        <v>20</v>
      </c>
      <c r="B308" s="13">
        <v>762</v>
      </c>
      <c r="C308" s="13" t="s">
        <v>14</v>
      </c>
      <c r="D308" s="13">
        <v>1758</v>
      </c>
    </row>
    <row r="309" spans="1:4" x14ac:dyDescent="0.3">
      <c r="A309" s="14" t="s">
        <v>20</v>
      </c>
      <c r="B309" s="14">
        <v>554</v>
      </c>
      <c r="C309" s="14" t="s">
        <v>14</v>
      </c>
      <c r="D309" s="14">
        <v>94</v>
      </c>
    </row>
    <row r="310" spans="1:4" x14ac:dyDescent="0.3">
      <c r="A310" s="13" t="s">
        <v>20</v>
      </c>
      <c r="B310" s="13">
        <v>135</v>
      </c>
      <c r="C310" s="13" t="s">
        <v>14</v>
      </c>
      <c r="D310" s="13">
        <v>33</v>
      </c>
    </row>
    <row r="311" spans="1:4" x14ac:dyDescent="0.3">
      <c r="A311" s="14" t="s">
        <v>20</v>
      </c>
      <c r="B311" s="14">
        <v>122</v>
      </c>
      <c r="C311" s="14" t="s">
        <v>14</v>
      </c>
      <c r="D311" s="14">
        <v>1</v>
      </c>
    </row>
    <row r="312" spans="1:4" x14ac:dyDescent="0.3">
      <c r="A312" s="13" t="s">
        <v>20</v>
      </c>
      <c r="B312" s="13">
        <v>221</v>
      </c>
      <c r="C312" s="13" t="s">
        <v>14</v>
      </c>
      <c r="D312" s="13">
        <v>31</v>
      </c>
    </row>
    <row r="313" spans="1:4" x14ac:dyDescent="0.3">
      <c r="A313" s="14" t="s">
        <v>20</v>
      </c>
      <c r="B313" s="14">
        <v>126</v>
      </c>
      <c r="C313" s="14" t="s">
        <v>14</v>
      </c>
      <c r="D313" s="14">
        <v>35</v>
      </c>
    </row>
    <row r="314" spans="1:4" x14ac:dyDescent="0.3">
      <c r="A314" s="13" t="s">
        <v>20</v>
      </c>
      <c r="B314" s="13">
        <v>1022</v>
      </c>
      <c r="C314" s="13" t="s">
        <v>14</v>
      </c>
      <c r="D314" s="13">
        <v>63</v>
      </c>
    </row>
    <row r="315" spans="1:4" x14ac:dyDescent="0.3">
      <c r="A315" s="14" t="s">
        <v>20</v>
      </c>
      <c r="B315" s="14">
        <v>3177</v>
      </c>
      <c r="C315" s="14" t="s">
        <v>14</v>
      </c>
      <c r="D315" s="14">
        <v>526</v>
      </c>
    </row>
    <row r="316" spans="1:4" x14ac:dyDescent="0.3">
      <c r="A316" s="13" t="s">
        <v>20</v>
      </c>
      <c r="B316" s="13">
        <v>198</v>
      </c>
      <c r="C316" s="13" t="s">
        <v>14</v>
      </c>
      <c r="D316" s="13">
        <v>121</v>
      </c>
    </row>
    <row r="317" spans="1:4" x14ac:dyDescent="0.3">
      <c r="A317" s="14" t="s">
        <v>20</v>
      </c>
      <c r="B317" s="14">
        <v>85</v>
      </c>
      <c r="C317" s="14" t="s">
        <v>14</v>
      </c>
      <c r="D317" s="14">
        <v>67</v>
      </c>
    </row>
    <row r="318" spans="1:4" x14ac:dyDescent="0.3">
      <c r="A318" s="13" t="s">
        <v>20</v>
      </c>
      <c r="B318" s="13">
        <v>3596</v>
      </c>
      <c r="C318" s="13" t="s">
        <v>14</v>
      </c>
      <c r="D318" s="13">
        <v>57</v>
      </c>
    </row>
    <row r="319" spans="1:4" x14ac:dyDescent="0.3">
      <c r="A319" s="14" t="s">
        <v>20</v>
      </c>
      <c r="B319" s="14">
        <v>244</v>
      </c>
      <c r="C319" s="14" t="s">
        <v>14</v>
      </c>
      <c r="D319" s="14">
        <v>1229</v>
      </c>
    </row>
    <row r="320" spans="1:4" x14ac:dyDescent="0.3">
      <c r="A320" s="13" t="s">
        <v>20</v>
      </c>
      <c r="B320" s="13">
        <v>5180</v>
      </c>
      <c r="C320" s="13" t="s">
        <v>14</v>
      </c>
      <c r="D320" s="13">
        <v>12</v>
      </c>
    </row>
    <row r="321" spans="1:4" x14ac:dyDescent="0.3">
      <c r="A321" s="14" t="s">
        <v>20</v>
      </c>
      <c r="B321" s="14">
        <v>589</v>
      </c>
      <c r="C321" s="14" t="s">
        <v>14</v>
      </c>
      <c r="D321" s="14">
        <v>452</v>
      </c>
    </row>
    <row r="322" spans="1:4" x14ac:dyDescent="0.3">
      <c r="A322" s="13" t="s">
        <v>20</v>
      </c>
      <c r="B322" s="13">
        <v>2725</v>
      </c>
      <c r="C322" s="13" t="s">
        <v>14</v>
      </c>
      <c r="D322" s="13">
        <v>1886</v>
      </c>
    </row>
    <row r="323" spans="1:4" x14ac:dyDescent="0.3">
      <c r="A323" s="14" t="s">
        <v>20</v>
      </c>
      <c r="B323" s="14">
        <v>300</v>
      </c>
      <c r="C323" s="14" t="s">
        <v>14</v>
      </c>
      <c r="D323" s="14">
        <v>1825</v>
      </c>
    </row>
    <row r="324" spans="1:4" x14ac:dyDescent="0.3">
      <c r="A324" s="13" t="s">
        <v>20</v>
      </c>
      <c r="B324" s="13">
        <v>144</v>
      </c>
      <c r="C324" s="13" t="s">
        <v>14</v>
      </c>
      <c r="D324" s="13">
        <v>31</v>
      </c>
    </row>
    <row r="325" spans="1:4" x14ac:dyDescent="0.3">
      <c r="A325" s="14" t="s">
        <v>20</v>
      </c>
      <c r="B325" s="14">
        <v>87</v>
      </c>
      <c r="C325" s="14" t="s">
        <v>14</v>
      </c>
      <c r="D325" s="14">
        <v>107</v>
      </c>
    </row>
    <row r="326" spans="1:4" x14ac:dyDescent="0.3">
      <c r="A326" s="13" t="s">
        <v>20</v>
      </c>
      <c r="B326" s="13">
        <v>3116</v>
      </c>
      <c r="C326" s="13" t="s">
        <v>14</v>
      </c>
      <c r="D326" s="13">
        <v>27</v>
      </c>
    </row>
    <row r="327" spans="1:4" x14ac:dyDescent="0.3">
      <c r="A327" s="14" t="s">
        <v>20</v>
      </c>
      <c r="B327" s="14">
        <v>909</v>
      </c>
      <c r="C327" s="14" t="s">
        <v>14</v>
      </c>
      <c r="D327" s="14">
        <v>1221</v>
      </c>
    </row>
    <row r="328" spans="1:4" x14ac:dyDescent="0.3">
      <c r="A328" s="13" t="s">
        <v>20</v>
      </c>
      <c r="B328" s="13">
        <v>1613</v>
      </c>
      <c r="C328" s="13" t="s">
        <v>14</v>
      </c>
      <c r="D328" s="13">
        <v>1</v>
      </c>
    </row>
    <row r="329" spans="1:4" x14ac:dyDescent="0.3">
      <c r="A329" s="14" t="s">
        <v>20</v>
      </c>
      <c r="B329" s="14">
        <v>136</v>
      </c>
      <c r="C329" s="14" t="s">
        <v>14</v>
      </c>
      <c r="D329" s="14">
        <v>16</v>
      </c>
    </row>
    <row r="330" spans="1:4" x14ac:dyDescent="0.3">
      <c r="A330" s="13" t="s">
        <v>20</v>
      </c>
      <c r="B330" s="13">
        <v>130</v>
      </c>
      <c r="C330" s="13" t="s">
        <v>14</v>
      </c>
      <c r="D330" s="13">
        <v>41</v>
      </c>
    </row>
    <row r="331" spans="1:4" x14ac:dyDescent="0.3">
      <c r="A331" s="14" t="s">
        <v>20</v>
      </c>
      <c r="B331" s="14">
        <v>102</v>
      </c>
      <c r="C331" s="14" t="s">
        <v>14</v>
      </c>
      <c r="D331" s="14">
        <v>523</v>
      </c>
    </row>
    <row r="332" spans="1:4" x14ac:dyDescent="0.3">
      <c r="A332" s="13" t="s">
        <v>20</v>
      </c>
      <c r="B332" s="13">
        <v>4006</v>
      </c>
      <c r="C332" s="13" t="s">
        <v>14</v>
      </c>
      <c r="D332" s="13">
        <v>141</v>
      </c>
    </row>
    <row r="333" spans="1:4" x14ac:dyDescent="0.3">
      <c r="A333" s="14" t="s">
        <v>20</v>
      </c>
      <c r="B333" s="14">
        <v>1629</v>
      </c>
      <c r="C333" s="14" t="s">
        <v>14</v>
      </c>
      <c r="D333" s="14">
        <v>52</v>
      </c>
    </row>
    <row r="334" spans="1:4" x14ac:dyDescent="0.3">
      <c r="A334" s="13" t="s">
        <v>20</v>
      </c>
      <c r="B334" s="13">
        <v>2188</v>
      </c>
      <c r="C334" s="13" t="s">
        <v>14</v>
      </c>
      <c r="D334" s="13">
        <v>225</v>
      </c>
    </row>
    <row r="335" spans="1:4" x14ac:dyDescent="0.3">
      <c r="A335" s="14" t="s">
        <v>20</v>
      </c>
      <c r="B335" s="14">
        <v>2409</v>
      </c>
      <c r="C335" s="14" t="s">
        <v>14</v>
      </c>
      <c r="D335" s="14">
        <v>38</v>
      </c>
    </row>
    <row r="336" spans="1:4" x14ac:dyDescent="0.3">
      <c r="A336" s="13" t="s">
        <v>20</v>
      </c>
      <c r="B336" s="13">
        <v>194</v>
      </c>
      <c r="C336" s="13" t="s">
        <v>14</v>
      </c>
      <c r="D336" s="13">
        <v>15</v>
      </c>
    </row>
    <row r="337" spans="1:4" x14ac:dyDescent="0.3">
      <c r="A337" s="14" t="s">
        <v>20</v>
      </c>
      <c r="B337" s="14">
        <v>1140</v>
      </c>
      <c r="C337" s="14" t="s">
        <v>14</v>
      </c>
      <c r="D337" s="14">
        <v>37</v>
      </c>
    </row>
    <row r="338" spans="1:4" x14ac:dyDescent="0.3">
      <c r="A338" s="13" t="s">
        <v>20</v>
      </c>
      <c r="B338" s="13">
        <v>102</v>
      </c>
      <c r="C338" s="13" t="s">
        <v>14</v>
      </c>
      <c r="D338" s="13">
        <v>112</v>
      </c>
    </row>
    <row r="339" spans="1:4" x14ac:dyDescent="0.3">
      <c r="A339" s="14" t="s">
        <v>20</v>
      </c>
      <c r="B339" s="14">
        <v>2857</v>
      </c>
      <c r="C339" s="14" t="s">
        <v>14</v>
      </c>
      <c r="D339" s="14">
        <v>21</v>
      </c>
    </row>
    <row r="340" spans="1:4" x14ac:dyDescent="0.3">
      <c r="A340" s="13" t="s">
        <v>20</v>
      </c>
      <c r="B340" s="13">
        <v>107</v>
      </c>
      <c r="C340" s="13" t="s">
        <v>14</v>
      </c>
      <c r="D340" s="13">
        <v>67</v>
      </c>
    </row>
    <row r="341" spans="1:4" x14ac:dyDescent="0.3">
      <c r="A341" s="14" t="s">
        <v>20</v>
      </c>
      <c r="B341" s="14">
        <v>160</v>
      </c>
      <c r="C341" s="14" t="s">
        <v>14</v>
      </c>
      <c r="D341" s="14">
        <v>78</v>
      </c>
    </row>
    <row r="342" spans="1:4" x14ac:dyDescent="0.3">
      <c r="A342" s="13" t="s">
        <v>20</v>
      </c>
      <c r="B342" s="13">
        <v>2230</v>
      </c>
      <c r="C342" s="13" t="s">
        <v>14</v>
      </c>
      <c r="D342" s="13">
        <v>67</v>
      </c>
    </row>
    <row r="343" spans="1:4" x14ac:dyDescent="0.3">
      <c r="A343" s="14" t="s">
        <v>20</v>
      </c>
      <c r="B343" s="14">
        <v>316</v>
      </c>
      <c r="C343" s="14" t="s">
        <v>14</v>
      </c>
      <c r="D343" s="14">
        <v>263</v>
      </c>
    </row>
    <row r="344" spans="1:4" x14ac:dyDescent="0.3">
      <c r="A344" s="13" t="s">
        <v>20</v>
      </c>
      <c r="B344" s="13">
        <v>117</v>
      </c>
      <c r="C344" s="13" t="s">
        <v>14</v>
      </c>
      <c r="D344" s="13">
        <v>1691</v>
      </c>
    </row>
    <row r="345" spans="1:4" x14ac:dyDescent="0.3">
      <c r="A345" s="14" t="s">
        <v>20</v>
      </c>
      <c r="B345" s="14">
        <v>6406</v>
      </c>
      <c r="C345" s="14" t="s">
        <v>14</v>
      </c>
      <c r="D345" s="14">
        <v>181</v>
      </c>
    </row>
    <row r="346" spans="1:4" x14ac:dyDescent="0.3">
      <c r="A346" s="13" t="s">
        <v>20</v>
      </c>
      <c r="B346" s="13">
        <v>192</v>
      </c>
      <c r="C346" s="13" t="s">
        <v>14</v>
      </c>
      <c r="D346" s="13">
        <v>13</v>
      </c>
    </row>
    <row r="347" spans="1:4" x14ac:dyDescent="0.3">
      <c r="A347" s="14" t="s">
        <v>20</v>
      </c>
      <c r="B347" s="14">
        <v>26</v>
      </c>
      <c r="C347" s="14" t="s">
        <v>14</v>
      </c>
      <c r="D347" s="14">
        <v>1</v>
      </c>
    </row>
    <row r="348" spans="1:4" x14ac:dyDescent="0.3">
      <c r="A348" s="13" t="s">
        <v>20</v>
      </c>
      <c r="B348" s="13">
        <v>723</v>
      </c>
      <c r="C348" s="13" t="s">
        <v>14</v>
      </c>
      <c r="D348" s="13">
        <v>21</v>
      </c>
    </row>
    <row r="349" spans="1:4" x14ac:dyDescent="0.3">
      <c r="A349" s="14" t="s">
        <v>20</v>
      </c>
      <c r="B349" s="14">
        <v>170</v>
      </c>
      <c r="C349" s="14" t="s">
        <v>14</v>
      </c>
      <c r="D349" s="14">
        <v>830</v>
      </c>
    </row>
    <row r="350" spans="1:4" x14ac:dyDescent="0.3">
      <c r="A350" s="13" t="s">
        <v>20</v>
      </c>
      <c r="B350" s="13">
        <v>238</v>
      </c>
      <c r="C350" s="13" t="s">
        <v>14</v>
      </c>
      <c r="D350" s="13">
        <v>130</v>
      </c>
    </row>
    <row r="351" spans="1:4" x14ac:dyDescent="0.3">
      <c r="A351" s="14" t="s">
        <v>20</v>
      </c>
      <c r="B351" s="14">
        <v>55</v>
      </c>
      <c r="C351" s="14" t="s">
        <v>14</v>
      </c>
      <c r="D351" s="14">
        <v>55</v>
      </c>
    </row>
    <row r="352" spans="1:4" x14ac:dyDescent="0.3">
      <c r="A352" s="13" t="s">
        <v>20</v>
      </c>
      <c r="B352" s="13">
        <v>128</v>
      </c>
      <c r="C352" s="13" t="s">
        <v>14</v>
      </c>
      <c r="D352" s="13">
        <v>114</v>
      </c>
    </row>
    <row r="353" spans="1:4" x14ac:dyDescent="0.3">
      <c r="A353" s="14" t="s">
        <v>20</v>
      </c>
      <c r="B353" s="14">
        <v>2144</v>
      </c>
      <c r="C353" s="14" t="s">
        <v>14</v>
      </c>
      <c r="D353" s="14">
        <v>594</v>
      </c>
    </row>
    <row r="354" spans="1:4" x14ac:dyDescent="0.3">
      <c r="A354" s="13" t="s">
        <v>20</v>
      </c>
      <c r="B354" s="13">
        <v>2693</v>
      </c>
      <c r="C354" s="13" t="s">
        <v>14</v>
      </c>
      <c r="D354" s="13">
        <v>24</v>
      </c>
    </row>
    <row r="355" spans="1:4" x14ac:dyDescent="0.3">
      <c r="A355" s="14" t="s">
        <v>20</v>
      </c>
      <c r="B355" s="14">
        <v>432</v>
      </c>
      <c r="C355" s="14" t="s">
        <v>14</v>
      </c>
      <c r="D355" s="14">
        <v>252</v>
      </c>
    </row>
    <row r="356" spans="1:4" x14ac:dyDescent="0.3">
      <c r="A356" s="13" t="s">
        <v>20</v>
      </c>
      <c r="B356" s="13">
        <v>189</v>
      </c>
      <c r="C356" s="13" t="s">
        <v>14</v>
      </c>
      <c r="D356" s="13">
        <v>67</v>
      </c>
    </row>
    <row r="357" spans="1:4" x14ac:dyDescent="0.3">
      <c r="A357" s="14" t="s">
        <v>20</v>
      </c>
      <c r="B357" s="14">
        <v>154</v>
      </c>
      <c r="C357" s="14" t="s">
        <v>14</v>
      </c>
      <c r="D357" s="14">
        <v>742</v>
      </c>
    </row>
    <row r="358" spans="1:4" x14ac:dyDescent="0.3">
      <c r="A358" s="13" t="s">
        <v>20</v>
      </c>
      <c r="B358" s="13">
        <v>96</v>
      </c>
      <c r="C358" s="13" t="s">
        <v>14</v>
      </c>
      <c r="D358" s="13">
        <v>75</v>
      </c>
    </row>
    <row r="359" spans="1:4" x14ac:dyDescent="0.3">
      <c r="A359" s="14" t="s">
        <v>20</v>
      </c>
      <c r="B359" s="14">
        <v>3063</v>
      </c>
      <c r="C359" s="14" t="s">
        <v>14</v>
      </c>
      <c r="D359" s="14">
        <v>4405</v>
      </c>
    </row>
    <row r="360" spans="1:4" x14ac:dyDescent="0.3">
      <c r="A360" s="13" t="s">
        <v>20</v>
      </c>
      <c r="B360" s="13">
        <v>2266</v>
      </c>
      <c r="C360" s="13" t="s">
        <v>14</v>
      </c>
      <c r="D360" s="13">
        <v>92</v>
      </c>
    </row>
    <row r="361" spans="1:4" x14ac:dyDescent="0.3">
      <c r="A361" s="14" t="s">
        <v>20</v>
      </c>
      <c r="B361" s="14">
        <v>194</v>
      </c>
      <c r="C361" s="14" t="s">
        <v>14</v>
      </c>
      <c r="D361" s="14">
        <v>64</v>
      </c>
    </row>
    <row r="362" spans="1:4" x14ac:dyDescent="0.3">
      <c r="A362" s="13" t="s">
        <v>20</v>
      </c>
      <c r="B362" s="13">
        <v>129</v>
      </c>
      <c r="C362" s="13" t="s">
        <v>14</v>
      </c>
      <c r="D362" s="13">
        <v>64</v>
      </c>
    </row>
    <row r="363" spans="1:4" x14ac:dyDescent="0.3">
      <c r="A363" s="14" t="s">
        <v>20</v>
      </c>
      <c r="B363" s="14">
        <v>375</v>
      </c>
      <c r="C363" s="14" t="s">
        <v>14</v>
      </c>
      <c r="D363" s="14">
        <v>842</v>
      </c>
    </row>
    <row r="364" spans="1:4" x14ac:dyDescent="0.3">
      <c r="A364" s="13" t="s">
        <v>20</v>
      </c>
      <c r="B364" s="13">
        <v>409</v>
      </c>
      <c r="C364" s="13" t="s">
        <v>14</v>
      </c>
      <c r="D364" s="13">
        <v>112</v>
      </c>
    </row>
    <row r="365" spans="1:4" x14ac:dyDescent="0.3">
      <c r="A365" s="14" t="s">
        <v>20</v>
      </c>
      <c r="B365" s="14">
        <v>234</v>
      </c>
      <c r="C365" s="14" t="s">
        <v>14</v>
      </c>
      <c r="D365" s="14">
        <v>0</v>
      </c>
    </row>
    <row r="366" spans="1:4" x14ac:dyDescent="0.3">
      <c r="A366" s="13" t="s">
        <v>20</v>
      </c>
      <c r="B366" s="13">
        <v>3016</v>
      </c>
    </row>
    <row r="367" spans="1:4" x14ac:dyDescent="0.3">
      <c r="A367" s="14" t="s">
        <v>20</v>
      </c>
      <c r="B367" s="14">
        <v>264</v>
      </c>
    </row>
    <row r="368" spans="1:4" x14ac:dyDescent="0.3">
      <c r="A368" s="13" t="s">
        <v>20</v>
      </c>
      <c r="B368" s="13">
        <v>272</v>
      </c>
    </row>
    <row r="369" spans="1:2" x14ac:dyDescent="0.3">
      <c r="A369" s="14" t="s">
        <v>20</v>
      </c>
      <c r="B369" s="14">
        <v>419</v>
      </c>
    </row>
    <row r="370" spans="1:2" x14ac:dyDescent="0.3">
      <c r="A370" s="13" t="s">
        <v>20</v>
      </c>
      <c r="B370" s="13">
        <v>1621</v>
      </c>
    </row>
    <row r="371" spans="1:2" x14ac:dyDescent="0.3">
      <c r="A371" s="14" t="s">
        <v>20</v>
      </c>
      <c r="B371" s="14">
        <v>1101</v>
      </c>
    </row>
    <row r="372" spans="1:2" x14ac:dyDescent="0.3">
      <c r="A372" s="13" t="s">
        <v>20</v>
      </c>
      <c r="B372" s="13">
        <v>1073</v>
      </c>
    </row>
    <row r="373" spans="1:2" x14ac:dyDescent="0.3">
      <c r="A373" s="14" t="s">
        <v>20</v>
      </c>
      <c r="B373" s="14">
        <v>331</v>
      </c>
    </row>
    <row r="374" spans="1:2" x14ac:dyDescent="0.3">
      <c r="A374" s="13" t="s">
        <v>20</v>
      </c>
      <c r="B374" s="13">
        <v>1170</v>
      </c>
    </row>
    <row r="375" spans="1:2" x14ac:dyDescent="0.3">
      <c r="A375" s="14" t="s">
        <v>20</v>
      </c>
      <c r="B375" s="14">
        <v>363</v>
      </c>
    </row>
    <row r="376" spans="1:2" x14ac:dyDescent="0.3">
      <c r="A376" s="13" t="s">
        <v>20</v>
      </c>
      <c r="B376" s="13">
        <v>103</v>
      </c>
    </row>
    <row r="377" spans="1:2" x14ac:dyDescent="0.3">
      <c r="A377" s="14" t="s">
        <v>20</v>
      </c>
      <c r="B377" s="14">
        <v>147</v>
      </c>
    </row>
    <row r="378" spans="1:2" x14ac:dyDescent="0.3">
      <c r="A378" s="13" t="s">
        <v>20</v>
      </c>
      <c r="B378" s="13">
        <v>110</v>
      </c>
    </row>
    <row r="379" spans="1:2" x14ac:dyDescent="0.3">
      <c r="A379" s="14" t="s">
        <v>20</v>
      </c>
      <c r="B379" s="14">
        <v>134</v>
      </c>
    </row>
    <row r="380" spans="1:2" x14ac:dyDescent="0.3">
      <c r="A380" s="13" t="s">
        <v>20</v>
      </c>
      <c r="B380" s="13">
        <v>269</v>
      </c>
    </row>
    <row r="381" spans="1:2" x14ac:dyDescent="0.3">
      <c r="A381" s="14" t="s">
        <v>20</v>
      </c>
      <c r="B381" s="14">
        <v>175</v>
      </c>
    </row>
    <row r="382" spans="1:2" x14ac:dyDescent="0.3">
      <c r="A382" s="13" t="s">
        <v>20</v>
      </c>
      <c r="B382" s="13">
        <v>69</v>
      </c>
    </row>
    <row r="383" spans="1:2" x14ac:dyDescent="0.3">
      <c r="A383" s="14" t="s">
        <v>20</v>
      </c>
      <c r="B383" s="14">
        <v>190</v>
      </c>
    </row>
    <row r="384" spans="1:2" x14ac:dyDescent="0.3">
      <c r="A384" s="13" t="s">
        <v>20</v>
      </c>
      <c r="B384" s="13">
        <v>237</v>
      </c>
    </row>
    <row r="385" spans="1:2" x14ac:dyDescent="0.3">
      <c r="A385" s="14" t="s">
        <v>20</v>
      </c>
      <c r="B385" s="14">
        <v>196</v>
      </c>
    </row>
    <row r="386" spans="1:2" x14ac:dyDescent="0.3">
      <c r="A386" s="13" t="s">
        <v>20</v>
      </c>
      <c r="B386" s="13">
        <v>7295</v>
      </c>
    </row>
    <row r="387" spans="1:2" x14ac:dyDescent="0.3">
      <c r="A387" s="14" t="s">
        <v>20</v>
      </c>
      <c r="B387" s="14">
        <v>2893</v>
      </c>
    </row>
    <row r="388" spans="1:2" x14ac:dyDescent="0.3">
      <c r="A388" s="13" t="s">
        <v>20</v>
      </c>
      <c r="B388" s="13">
        <v>820</v>
      </c>
    </row>
    <row r="389" spans="1:2" x14ac:dyDescent="0.3">
      <c r="A389" s="14" t="s">
        <v>20</v>
      </c>
      <c r="B389" s="14">
        <v>2038</v>
      </c>
    </row>
    <row r="390" spans="1:2" x14ac:dyDescent="0.3">
      <c r="A390" s="13" t="s">
        <v>20</v>
      </c>
      <c r="B390" s="13">
        <v>116</v>
      </c>
    </row>
    <row r="391" spans="1:2" x14ac:dyDescent="0.3">
      <c r="A391" s="14" t="s">
        <v>20</v>
      </c>
      <c r="B391" s="14">
        <v>1345</v>
      </c>
    </row>
    <row r="392" spans="1:2" x14ac:dyDescent="0.3">
      <c r="A392" s="13" t="s">
        <v>20</v>
      </c>
      <c r="B392" s="13">
        <v>168</v>
      </c>
    </row>
    <row r="393" spans="1:2" x14ac:dyDescent="0.3">
      <c r="A393" s="14" t="s">
        <v>20</v>
      </c>
      <c r="B393" s="14">
        <v>137</v>
      </c>
    </row>
    <row r="394" spans="1:2" x14ac:dyDescent="0.3">
      <c r="A394" s="13" t="s">
        <v>20</v>
      </c>
      <c r="B394" s="13">
        <v>186</v>
      </c>
    </row>
    <row r="395" spans="1:2" x14ac:dyDescent="0.3">
      <c r="A395" s="14" t="s">
        <v>20</v>
      </c>
      <c r="B395" s="14">
        <v>125</v>
      </c>
    </row>
    <row r="396" spans="1:2" x14ac:dyDescent="0.3">
      <c r="A396" s="13" t="s">
        <v>20</v>
      </c>
      <c r="B396" s="13">
        <v>202</v>
      </c>
    </row>
    <row r="397" spans="1:2" x14ac:dyDescent="0.3">
      <c r="A397" s="14" t="s">
        <v>20</v>
      </c>
      <c r="B397" s="14">
        <v>103</v>
      </c>
    </row>
    <row r="398" spans="1:2" x14ac:dyDescent="0.3">
      <c r="A398" s="13" t="s">
        <v>20</v>
      </c>
      <c r="B398" s="13">
        <v>1785</v>
      </c>
    </row>
    <row r="399" spans="1:2" x14ac:dyDescent="0.3">
      <c r="A399" s="14" t="s">
        <v>20</v>
      </c>
      <c r="B399" s="14">
        <v>157</v>
      </c>
    </row>
    <row r="400" spans="1:2" x14ac:dyDescent="0.3">
      <c r="A400" s="13" t="s">
        <v>20</v>
      </c>
      <c r="B400" s="13">
        <v>555</v>
      </c>
    </row>
    <row r="401" spans="1:2" x14ac:dyDescent="0.3">
      <c r="A401" s="14" t="s">
        <v>20</v>
      </c>
      <c r="B401" s="14">
        <v>297</v>
      </c>
    </row>
    <row r="402" spans="1:2" x14ac:dyDescent="0.3">
      <c r="A402" s="13" t="s">
        <v>20</v>
      </c>
      <c r="B402" s="13">
        <v>123</v>
      </c>
    </row>
    <row r="403" spans="1:2" x14ac:dyDescent="0.3">
      <c r="A403" s="14" t="s">
        <v>20</v>
      </c>
      <c r="B403" s="14">
        <v>3036</v>
      </c>
    </row>
    <row r="404" spans="1:2" x14ac:dyDescent="0.3">
      <c r="A404" s="13" t="s">
        <v>20</v>
      </c>
      <c r="B404" s="13">
        <v>144</v>
      </c>
    </row>
    <row r="405" spans="1:2" x14ac:dyDescent="0.3">
      <c r="A405" s="14" t="s">
        <v>20</v>
      </c>
      <c r="B405" s="14">
        <v>121</v>
      </c>
    </row>
    <row r="406" spans="1:2" x14ac:dyDescent="0.3">
      <c r="A406" s="13" t="s">
        <v>20</v>
      </c>
      <c r="B406" s="13">
        <v>181</v>
      </c>
    </row>
    <row r="407" spans="1:2" x14ac:dyDescent="0.3">
      <c r="A407" s="14" t="s">
        <v>20</v>
      </c>
      <c r="B407" s="14">
        <v>122</v>
      </c>
    </row>
    <row r="408" spans="1:2" x14ac:dyDescent="0.3">
      <c r="A408" s="13" t="s">
        <v>20</v>
      </c>
      <c r="B408" s="13">
        <v>1071</v>
      </c>
    </row>
    <row r="409" spans="1:2" x14ac:dyDescent="0.3">
      <c r="A409" s="14" t="s">
        <v>20</v>
      </c>
      <c r="B409" s="14">
        <v>980</v>
      </c>
    </row>
    <row r="410" spans="1:2" x14ac:dyDescent="0.3">
      <c r="A410" s="13" t="s">
        <v>20</v>
      </c>
      <c r="B410" s="13">
        <v>536</v>
      </c>
    </row>
    <row r="411" spans="1:2" x14ac:dyDescent="0.3">
      <c r="A411" s="14" t="s">
        <v>20</v>
      </c>
      <c r="B411" s="14">
        <v>1991</v>
      </c>
    </row>
    <row r="412" spans="1:2" x14ac:dyDescent="0.3">
      <c r="A412" s="13" t="s">
        <v>20</v>
      </c>
      <c r="B412" s="13">
        <v>180</v>
      </c>
    </row>
    <row r="413" spans="1:2" x14ac:dyDescent="0.3">
      <c r="A413" s="14" t="s">
        <v>20</v>
      </c>
      <c r="B413" s="14">
        <v>130</v>
      </c>
    </row>
    <row r="414" spans="1:2" x14ac:dyDescent="0.3">
      <c r="A414" s="13" t="s">
        <v>20</v>
      </c>
      <c r="B414" s="13">
        <v>122</v>
      </c>
    </row>
    <row r="415" spans="1:2" x14ac:dyDescent="0.3">
      <c r="A415" s="14" t="s">
        <v>20</v>
      </c>
      <c r="B415" s="14">
        <v>140</v>
      </c>
    </row>
    <row r="416" spans="1:2" x14ac:dyDescent="0.3">
      <c r="A416" s="13" t="s">
        <v>20</v>
      </c>
      <c r="B416" s="13">
        <v>3388</v>
      </c>
    </row>
    <row r="417" spans="1:2" x14ac:dyDescent="0.3">
      <c r="A417" s="14" t="s">
        <v>20</v>
      </c>
      <c r="B417" s="14">
        <v>280</v>
      </c>
    </row>
    <row r="418" spans="1:2" x14ac:dyDescent="0.3">
      <c r="A418" s="13" t="s">
        <v>20</v>
      </c>
      <c r="B418" s="13">
        <v>366</v>
      </c>
    </row>
    <row r="419" spans="1:2" x14ac:dyDescent="0.3">
      <c r="A419" s="14" t="s">
        <v>20</v>
      </c>
      <c r="B419" s="14">
        <v>270</v>
      </c>
    </row>
    <row r="420" spans="1:2" x14ac:dyDescent="0.3">
      <c r="A420" s="13" t="s">
        <v>20</v>
      </c>
      <c r="B420" s="13">
        <v>137</v>
      </c>
    </row>
    <row r="421" spans="1:2" x14ac:dyDescent="0.3">
      <c r="A421" s="14" t="s">
        <v>20</v>
      </c>
      <c r="B421" s="14">
        <v>3205</v>
      </c>
    </row>
    <row r="422" spans="1:2" x14ac:dyDescent="0.3">
      <c r="A422" s="13" t="s">
        <v>20</v>
      </c>
      <c r="B422" s="13">
        <v>288</v>
      </c>
    </row>
    <row r="423" spans="1:2" x14ac:dyDescent="0.3">
      <c r="A423" s="14" t="s">
        <v>20</v>
      </c>
      <c r="B423" s="14">
        <v>148</v>
      </c>
    </row>
    <row r="424" spans="1:2" x14ac:dyDescent="0.3">
      <c r="A424" s="13" t="s">
        <v>20</v>
      </c>
      <c r="B424" s="13">
        <v>114</v>
      </c>
    </row>
    <row r="425" spans="1:2" x14ac:dyDescent="0.3">
      <c r="A425" s="14" t="s">
        <v>20</v>
      </c>
      <c r="B425" s="14">
        <v>1518</v>
      </c>
    </row>
    <row r="426" spans="1:2" x14ac:dyDescent="0.3">
      <c r="A426" s="13" t="s">
        <v>20</v>
      </c>
      <c r="B426" s="13">
        <v>166</v>
      </c>
    </row>
    <row r="427" spans="1:2" x14ac:dyDescent="0.3">
      <c r="A427" s="14" t="s">
        <v>20</v>
      </c>
      <c r="B427" s="14">
        <v>100</v>
      </c>
    </row>
    <row r="428" spans="1:2" x14ac:dyDescent="0.3">
      <c r="A428" s="13" t="s">
        <v>20</v>
      </c>
      <c r="B428" s="13">
        <v>235</v>
      </c>
    </row>
    <row r="429" spans="1:2" x14ac:dyDescent="0.3">
      <c r="A429" s="14" t="s">
        <v>20</v>
      </c>
      <c r="B429" s="14">
        <v>148</v>
      </c>
    </row>
    <row r="430" spans="1:2" x14ac:dyDescent="0.3">
      <c r="A430" s="13" t="s">
        <v>20</v>
      </c>
      <c r="B430" s="13">
        <v>198</v>
      </c>
    </row>
    <row r="431" spans="1:2" x14ac:dyDescent="0.3">
      <c r="A431" s="14" t="s">
        <v>20</v>
      </c>
      <c r="B431" s="14">
        <v>150</v>
      </c>
    </row>
    <row r="432" spans="1:2" x14ac:dyDescent="0.3">
      <c r="A432" s="13" t="s">
        <v>20</v>
      </c>
      <c r="B432" s="13">
        <v>216</v>
      </c>
    </row>
    <row r="433" spans="1:2" x14ac:dyDescent="0.3">
      <c r="A433" s="14" t="s">
        <v>20</v>
      </c>
      <c r="B433" s="14">
        <v>5139</v>
      </c>
    </row>
    <row r="434" spans="1:2" x14ac:dyDescent="0.3">
      <c r="A434" s="13" t="s">
        <v>20</v>
      </c>
      <c r="B434" s="13">
        <v>2353</v>
      </c>
    </row>
    <row r="435" spans="1:2" x14ac:dyDescent="0.3">
      <c r="A435" s="14" t="s">
        <v>20</v>
      </c>
      <c r="B435" s="14">
        <v>78</v>
      </c>
    </row>
    <row r="436" spans="1:2" x14ac:dyDescent="0.3">
      <c r="A436" s="13" t="s">
        <v>20</v>
      </c>
      <c r="B436" s="13">
        <v>174</v>
      </c>
    </row>
    <row r="437" spans="1:2" x14ac:dyDescent="0.3">
      <c r="A437" s="14" t="s">
        <v>20</v>
      </c>
      <c r="B437" s="14">
        <v>164</v>
      </c>
    </row>
    <row r="438" spans="1:2" x14ac:dyDescent="0.3">
      <c r="A438" s="13" t="s">
        <v>20</v>
      </c>
      <c r="B438" s="13">
        <v>161</v>
      </c>
    </row>
    <row r="439" spans="1:2" x14ac:dyDescent="0.3">
      <c r="A439" s="14" t="s">
        <v>20</v>
      </c>
      <c r="B439" s="14">
        <v>138</v>
      </c>
    </row>
    <row r="440" spans="1:2" x14ac:dyDescent="0.3">
      <c r="A440" s="13" t="s">
        <v>20</v>
      </c>
      <c r="B440" s="13">
        <v>3308</v>
      </c>
    </row>
    <row r="441" spans="1:2" x14ac:dyDescent="0.3">
      <c r="A441" s="14" t="s">
        <v>20</v>
      </c>
      <c r="B441" s="14">
        <v>127</v>
      </c>
    </row>
    <row r="442" spans="1:2" x14ac:dyDescent="0.3">
      <c r="A442" s="13" t="s">
        <v>20</v>
      </c>
      <c r="B442" s="13">
        <v>207</v>
      </c>
    </row>
    <row r="443" spans="1:2" x14ac:dyDescent="0.3">
      <c r="A443" s="14" t="s">
        <v>20</v>
      </c>
      <c r="B443" s="14">
        <v>181</v>
      </c>
    </row>
    <row r="444" spans="1:2" x14ac:dyDescent="0.3">
      <c r="A444" s="13" t="s">
        <v>20</v>
      </c>
      <c r="B444" s="13">
        <v>110</v>
      </c>
    </row>
    <row r="445" spans="1:2" x14ac:dyDescent="0.3">
      <c r="A445" s="14" t="s">
        <v>20</v>
      </c>
      <c r="B445" s="14">
        <v>185</v>
      </c>
    </row>
    <row r="446" spans="1:2" x14ac:dyDescent="0.3">
      <c r="A446" s="13" t="s">
        <v>20</v>
      </c>
      <c r="B446" s="13">
        <v>121</v>
      </c>
    </row>
    <row r="447" spans="1:2" x14ac:dyDescent="0.3">
      <c r="A447" s="14" t="s">
        <v>20</v>
      </c>
      <c r="B447" s="14">
        <v>106</v>
      </c>
    </row>
    <row r="448" spans="1:2" x14ac:dyDescent="0.3">
      <c r="A448" s="13" t="s">
        <v>20</v>
      </c>
      <c r="B448" s="13">
        <v>142</v>
      </c>
    </row>
    <row r="449" spans="1:2" x14ac:dyDescent="0.3">
      <c r="A449" s="14" t="s">
        <v>20</v>
      </c>
      <c r="B449" s="14">
        <v>233</v>
      </c>
    </row>
    <row r="450" spans="1:2" x14ac:dyDescent="0.3">
      <c r="A450" s="13" t="s">
        <v>20</v>
      </c>
      <c r="B450" s="13">
        <v>218</v>
      </c>
    </row>
    <row r="451" spans="1:2" x14ac:dyDescent="0.3">
      <c r="A451" s="14" t="s">
        <v>20</v>
      </c>
      <c r="B451" s="14">
        <v>76</v>
      </c>
    </row>
    <row r="452" spans="1:2" x14ac:dyDescent="0.3">
      <c r="A452" s="13" t="s">
        <v>20</v>
      </c>
      <c r="B452" s="13">
        <v>43</v>
      </c>
    </row>
    <row r="453" spans="1:2" x14ac:dyDescent="0.3">
      <c r="A453" s="14" t="s">
        <v>20</v>
      </c>
      <c r="B453" s="14">
        <v>221</v>
      </c>
    </row>
    <row r="454" spans="1:2" x14ac:dyDescent="0.3">
      <c r="A454" s="13" t="s">
        <v>20</v>
      </c>
      <c r="B454" s="13">
        <v>2805</v>
      </c>
    </row>
    <row r="455" spans="1:2" x14ac:dyDescent="0.3">
      <c r="A455" s="14" t="s">
        <v>20</v>
      </c>
      <c r="B455" s="14">
        <v>68</v>
      </c>
    </row>
    <row r="456" spans="1:2" x14ac:dyDescent="0.3">
      <c r="A456" s="13" t="s">
        <v>20</v>
      </c>
      <c r="B456" s="13">
        <v>183</v>
      </c>
    </row>
    <row r="457" spans="1:2" x14ac:dyDescent="0.3">
      <c r="A457" s="14" t="s">
        <v>20</v>
      </c>
      <c r="B457" s="14">
        <v>133</v>
      </c>
    </row>
    <row r="458" spans="1:2" x14ac:dyDescent="0.3">
      <c r="A458" s="13" t="s">
        <v>20</v>
      </c>
      <c r="B458" s="13">
        <v>2489</v>
      </c>
    </row>
    <row r="459" spans="1:2" x14ac:dyDescent="0.3">
      <c r="A459" s="14" t="s">
        <v>20</v>
      </c>
      <c r="B459" s="14">
        <v>69</v>
      </c>
    </row>
    <row r="460" spans="1:2" x14ac:dyDescent="0.3">
      <c r="A460" s="13" t="s">
        <v>20</v>
      </c>
      <c r="B460" s="13">
        <v>279</v>
      </c>
    </row>
    <row r="461" spans="1:2" x14ac:dyDescent="0.3">
      <c r="A461" s="14" t="s">
        <v>20</v>
      </c>
      <c r="B461" s="14">
        <v>210</v>
      </c>
    </row>
    <row r="462" spans="1:2" x14ac:dyDescent="0.3">
      <c r="A462" s="13" t="s">
        <v>20</v>
      </c>
      <c r="B462" s="13">
        <v>2100</v>
      </c>
    </row>
    <row r="463" spans="1:2" x14ac:dyDescent="0.3">
      <c r="A463" s="14" t="s">
        <v>20</v>
      </c>
      <c r="B463" s="14">
        <v>252</v>
      </c>
    </row>
    <row r="464" spans="1:2" x14ac:dyDescent="0.3">
      <c r="A464" s="13" t="s">
        <v>20</v>
      </c>
      <c r="B464" s="13">
        <v>1280</v>
      </c>
    </row>
    <row r="465" spans="1:2" x14ac:dyDescent="0.3">
      <c r="A465" s="14" t="s">
        <v>20</v>
      </c>
      <c r="B465" s="14">
        <v>157</v>
      </c>
    </row>
    <row r="466" spans="1:2" x14ac:dyDescent="0.3">
      <c r="A466" s="13" t="s">
        <v>20</v>
      </c>
      <c r="B466" s="13">
        <v>194</v>
      </c>
    </row>
    <row r="467" spans="1:2" x14ac:dyDescent="0.3">
      <c r="A467" s="14" t="s">
        <v>20</v>
      </c>
      <c r="B467" s="14">
        <v>82</v>
      </c>
    </row>
    <row r="468" spans="1:2" x14ac:dyDescent="0.3">
      <c r="A468" s="13" t="s">
        <v>20</v>
      </c>
      <c r="B468" s="13">
        <v>4233</v>
      </c>
    </row>
    <row r="469" spans="1:2" x14ac:dyDescent="0.3">
      <c r="A469" s="14" t="s">
        <v>20</v>
      </c>
      <c r="B469" s="14">
        <v>1297</v>
      </c>
    </row>
    <row r="470" spans="1:2" x14ac:dyDescent="0.3">
      <c r="A470" s="13" t="s">
        <v>20</v>
      </c>
      <c r="B470" s="13">
        <v>165</v>
      </c>
    </row>
    <row r="471" spans="1:2" x14ac:dyDescent="0.3">
      <c r="A471" s="14" t="s">
        <v>20</v>
      </c>
      <c r="B471" s="14">
        <v>119</v>
      </c>
    </row>
    <row r="472" spans="1:2" x14ac:dyDescent="0.3">
      <c r="A472" s="13" t="s">
        <v>20</v>
      </c>
      <c r="B472" s="13">
        <v>1797</v>
      </c>
    </row>
    <row r="473" spans="1:2" x14ac:dyDescent="0.3">
      <c r="A473" s="14" t="s">
        <v>20</v>
      </c>
      <c r="B473" s="14">
        <v>261</v>
      </c>
    </row>
    <row r="474" spans="1:2" x14ac:dyDescent="0.3">
      <c r="A474" s="13" t="s">
        <v>20</v>
      </c>
      <c r="B474" s="13">
        <v>157</v>
      </c>
    </row>
    <row r="475" spans="1:2" x14ac:dyDescent="0.3">
      <c r="A475" s="14" t="s">
        <v>20</v>
      </c>
      <c r="B475" s="14">
        <v>3533</v>
      </c>
    </row>
    <row r="476" spans="1:2" x14ac:dyDescent="0.3">
      <c r="A476" s="13" t="s">
        <v>20</v>
      </c>
      <c r="B476" s="13">
        <v>155</v>
      </c>
    </row>
    <row r="477" spans="1:2" x14ac:dyDescent="0.3">
      <c r="A477" s="14" t="s">
        <v>20</v>
      </c>
      <c r="B477" s="14">
        <v>132</v>
      </c>
    </row>
    <row r="478" spans="1:2" x14ac:dyDescent="0.3">
      <c r="A478" s="13" t="s">
        <v>20</v>
      </c>
      <c r="B478" s="13">
        <v>1354</v>
      </c>
    </row>
    <row r="479" spans="1:2" x14ac:dyDescent="0.3">
      <c r="A479" s="14" t="s">
        <v>20</v>
      </c>
      <c r="B479" s="14">
        <v>48</v>
      </c>
    </row>
    <row r="480" spans="1:2" x14ac:dyDescent="0.3">
      <c r="A480" s="13" t="s">
        <v>20</v>
      </c>
      <c r="B480" s="13">
        <v>110</v>
      </c>
    </row>
    <row r="481" spans="1:2" x14ac:dyDescent="0.3">
      <c r="A481" s="14" t="s">
        <v>20</v>
      </c>
      <c r="B481" s="14">
        <v>172</v>
      </c>
    </row>
    <row r="482" spans="1:2" x14ac:dyDescent="0.3">
      <c r="A482" s="13" t="s">
        <v>20</v>
      </c>
      <c r="B482" s="13">
        <v>307</v>
      </c>
    </row>
    <row r="483" spans="1:2" x14ac:dyDescent="0.3">
      <c r="A483" s="14" t="s">
        <v>20</v>
      </c>
      <c r="B483" s="14">
        <v>160</v>
      </c>
    </row>
    <row r="484" spans="1:2" x14ac:dyDescent="0.3">
      <c r="A484" s="13" t="s">
        <v>20</v>
      </c>
      <c r="B484" s="13">
        <v>1467</v>
      </c>
    </row>
    <row r="485" spans="1:2" x14ac:dyDescent="0.3">
      <c r="A485" s="14" t="s">
        <v>20</v>
      </c>
      <c r="B485" s="14">
        <v>2662</v>
      </c>
    </row>
    <row r="486" spans="1:2" x14ac:dyDescent="0.3">
      <c r="A486" s="13" t="s">
        <v>20</v>
      </c>
      <c r="B486" s="13">
        <v>452</v>
      </c>
    </row>
    <row r="487" spans="1:2" x14ac:dyDescent="0.3">
      <c r="A487" s="14" t="s">
        <v>20</v>
      </c>
      <c r="B487" s="14">
        <v>158</v>
      </c>
    </row>
    <row r="488" spans="1:2" x14ac:dyDescent="0.3">
      <c r="A488" s="13" t="s">
        <v>20</v>
      </c>
      <c r="B488" s="13">
        <v>225</v>
      </c>
    </row>
    <row r="489" spans="1:2" x14ac:dyDescent="0.3">
      <c r="A489" s="14" t="s">
        <v>20</v>
      </c>
      <c r="B489" s="14">
        <v>65</v>
      </c>
    </row>
    <row r="490" spans="1:2" x14ac:dyDescent="0.3">
      <c r="A490" s="13" t="s">
        <v>20</v>
      </c>
      <c r="B490" s="13">
        <v>163</v>
      </c>
    </row>
    <row r="491" spans="1:2" x14ac:dyDescent="0.3">
      <c r="A491" s="14" t="s">
        <v>20</v>
      </c>
      <c r="B491" s="14">
        <v>85</v>
      </c>
    </row>
    <row r="492" spans="1:2" x14ac:dyDescent="0.3">
      <c r="A492" s="13" t="s">
        <v>20</v>
      </c>
      <c r="B492" s="13">
        <v>217</v>
      </c>
    </row>
    <row r="493" spans="1:2" x14ac:dyDescent="0.3">
      <c r="A493" s="14" t="s">
        <v>20</v>
      </c>
      <c r="B493" s="14">
        <v>150</v>
      </c>
    </row>
    <row r="494" spans="1:2" x14ac:dyDescent="0.3">
      <c r="A494" s="13" t="s">
        <v>20</v>
      </c>
      <c r="B494" s="13">
        <v>3272</v>
      </c>
    </row>
    <row r="495" spans="1:2" x14ac:dyDescent="0.3">
      <c r="A495" s="14" t="s">
        <v>20</v>
      </c>
      <c r="B495" s="14">
        <v>300</v>
      </c>
    </row>
    <row r="496" spans="1:2" x14ac:dyDescent="0.3">
      <c r="A496" s="13" t="s">
        <v>20</v>
      </c>
      <c r="B496" s="13">
        <v>126</v>
      </c>
    </row>
    <row r="497" spans="1:2" x14ac:dyDescent="0.3">
      <c r="A497" s="14" t="s">
        <v>20</v>
      </c>
      <c r="B497" s="14">
        <v>2320</v>
      </c>
    </row>
    <row r="498" spans="1:2" x14ac:dyDescent="0.3">
      <c r="A498" s="13" t="s">
        <v>20</v>
      </c>
      <c r="B498" s="13">
        <v>81</v>
      </c>
    </row>
    <row r="499" spans="1:2" x14ac:dyDescent="0.3">
      <c r="A499" s="14" t="s">
        <v>20</v>
      </c>
      <c r="B499" s="14">
        <v>1887</v>
      </c>
    </row>
    <row r="500" spans="1:2" x14ac:dyDescent="0.3">
      <c r="A500" s="13" t="s">
        <v>20</v>
      </c>
      <c r="B500" s="13">
        <v>4358</v>
      </c>
    </row>
    <row r="501" spans="1:2" x14ac:dyDescent="0.3">
      <c r="A501" s="14" t="s">
        <v>20</v>
      </c>
      <c r="B501" s="14">
        <v>53</v>
      </c>
    </row>
    <row r="502" spans="1:2" x14ac:dyDescent="0.3">
      <c r="A502" s="13" t="s">
        <v>20</v>
      </c>
      <c r="B502" s="13">
        <v>2414</v>
      </c>
    </row>
    <row r="503" spans="1:2" x14ac:dyDescent="0.3">
      <c r="A503" s="14" t="s">
        <v>20</v>
      </c>
      <c r="B503" s="14">
        <v>80</v>
      </c>
    </row>
    <row r="504" spans="1:2" x14ac:dyDescent="0.3">
      <c r="A504" s="13" t="s">
        <v>20</v>
      </c>
      <c r="B504" s="13">
        <v>193</v>
      </c>
    </row>
    <row r="505" spans="1:2" x14ac:dyDescent="0.3">
      <c r="A505" s="14" t="s">
        <v>20</v>
      </c>
      <c r="B505" s="14">
        <v>52</v>
      </c>
    </row>
    <row r="506" spans="1:2" x14ac:dyDescent="0.3">
      <c r="A506" s="13" t="s">
        <v>20</v>
      </c>
      <c r="B506" s="13">
        <v>290</v>
      </c>
    </row>
    <row r="507" spans="1:2" x14ac:dyDescent="0.3">
      <c r="A507" s="14" t="s">
        <v>20</v>
      </c>
      <c r="B507" s="14">
        <v>122</v>
      </c>
    </row>
    <row r="508" spans="1:2" x14ac:dyDescent="0.3">
      <c r="A508" s="13" t="s">
        <v>20</v>
      </c>
      <c r="B508" s="13">
        <v>1470</v>
      </c>
    </row>
    <row r="509" spans="1:2" x14ac:dyDescent="0.3">
      <c r="A509" s="14" t="s">
        <v>20</v>
      </c>
      <c r="B509" s="14">
        <v>165</v>
      </c>
    </row>
    <row r="510" spans="1:2" x14ac:dyDescent="0.3">
      <c r="A510" s="13" t="s">
        <v>20</v>
      </c>
      <c r="B510" s="13">
        <v>182</v>
      </c>
    </row>
    <row r="511" spans="1:2" x14ac:dyDescent="0.3">
      <c r="A511" s="14" t="s">
        <v>20</v>
      </c>
      <c r="B511" s="14">
        <v>199</v>
      </c>
    </row>
    <row r="512" spans="1:2" x14ac:dyDescent="0.3">
      <c r="A512" s="13" t="s">
        <v>20</v>
      </c>
      <c r="B512" s="13">
        <v>56</v>
      </c>
    </row>
    <row r="513" spans="1:2" x14ac:dyDescent="0.3">
      <c r="A513" s="14" t="s">
        <v>20</v>
      </c>
      <c r="B513" s="14">
        <v>1460</v>
      </c>
    </row>
    <row r="514" spans="1:2" x14ac:dyDescent="0.3">
      <c r="A514" s="13" t="s">
        <v>20</v>
      </c>
      <c r="B514" s="13">
        <v>123</v>
      </c>
    </row>
    <row r="515" spans="1:2" x14ac:dyDescent="0.3">
      <c r="A515" s="14" t="s">
        <v>20</v>
      </c>
      <c r="B515" s="14">
        <v>159</v>
      </c>
    </row>
    <row r="516" spans="1:2" x14ac:dyDescent="0.3">
      <c r="A516" s="13" t="s">
        <v>20</v>
      </c>
      <c r="B516" s="13">
        <v>110</v>
      </c>
    </row>
    <row r="517" spans="1:2" x14ac:dyDescent="0.3">
      <c r="A517" s="14" t="s">
        <v>20</v>
      </c>
      <c r="B517" s="14">
        <v>236</v>
      </c>
    </row>
    <row r="518" spans="1:2" x14ac:dyDescent="0.3">
      <c r="A518" s="13" t="s">
        <v>20</v>
      </c>
      <c r="B518" s="13">
        <v>191</v>
      </c>
    </row>
    <row r="519" spans="1:2" x14ac:dyDescent="0.3">
      <c r="A519" s="14" t="s">
        <v>20</v>
      </c>
      <c r="B519" s="14">
        <v>3934</v>
      </c>
    </row>
    <row r="520" spans="1:2" x14ac:dyDescent="0.3">
      <c r="A520" s="13" t="s">
        <v>20</v>
      </c>
      <c r="B520" s="13">
        <v>80</v>
      </c>
    </row>
    <row r="521" spans="1:2" x14ac:dyDescent="0.3">
      <c r="A521" s="14" t="s">
        <v>20</v>
      </c>
      <c r="B521" s="14">
        <v>462</v>
      </c>
    </row>
    <row r="522" spans="1:2" x14ac:dyDescent="0.3">
      <c r="A522" s="13" t="s">
        <v>20</v>
      </c>
      <c r="B522" s="13">
        <v>179</v>
      </c>
    </row>
    <row r="523" spans="1:2" x14ac:dyDescent="0.3">
      <c r="A523" s="14" t="s">
        <v>20</v>
      </c>
      <c r="B523" s="14">
        <v>1866</v>
      </c>
    </row>
    <row r="524" spans="1:2" x14ac:dyDescent="0.3">
      <c r="A524" s="13" t="s">
        <v>20</v>
      </c>
      <c r="B524" s="13">
        <v>156</v>
      </c>
    </row>
    <row r="525" spans="1:2" x14ac:dyDescent="0.3">
      <c r="A525" s="14" t="s">
        <v>20</v>
      </c>
      <c r="B525" s="14">
        <v>255</v>
      </c>
    </row>
    <row r="526" spans="1:2" x14ac:dyDescent="0.3">
      <c r="A526" s="13" t="s">
        <v>20</v>
      </c>
      <c r="B526" s="13">
        <v>2261</v>
      </c>
    </row>
    <row r="527" spans="1:2" x14ac:dyDescent="0.3">
      <c r="A527" s="14" t="s">
        <v>20</v>
      </c>
      <c r="B527" s="14">
        <v>40</v>
      </c>
    </row>
    <row r="528" spans="1:2" x14ac:dyDescent="0.3">
      <c r="A528" s="13" t="s">
        <v>20</v>
      </c>
      <c r="B528" s="13">
        <v>2289</v>
      </c>
    </row>
    <row r="529" spans="1:2" x14ac:dyDescent="0.3">
      <c r="A529" s="14" t="s">
        <v>20</v>
      </c>
      <c r="B529" s="14">
        <v>65</v>
      </c>
    </row>
    <row r="530" spans="1:2" x14ac:dyDescent="0.3">
      <c r="A530" s="13" t="s">
        <v>20</v>
      </c>
      <c r="B530" s="13">
        <v>3777</v>
      </c>
    </row>
    <row r="531" spans="1:2" x14ac:dyDescent="0.3">
      <c r="A531" s="14" t="s">
        <v>20</v>
      </c>
      <c r="B531" s="14">
        <v>184</v>
      </c>
    </row>
    <row r="532" spans="1:2" x14ac:dyDescent="0.3">
      <c r="A532" s="13" t="s">
        <v>20</v>
      </c>
      <c r="B532" s="13">
        <v>85</v>
      </c>
    </row>
    <row r="533" spans="1:2" x14ac:dyDescent="0.3">
      <c r="A533" s="14" t="s">
        <v>20</v>
      </c>
      <c r="B533" s="14">
        <v>144</v>
      </c>
    </row>
    <row r="534" spans="1:2" x14ac:dyDescent="0.3">
      <c r="A534" s="13" t="s">
        <v>20</v>
      </c>
      <c r="B534" s="13">
        <v>1902</v>
      </c>
    </row>
    <row r="535" spans="1:2" x14ac:dyDescent="0.3">
      <c r="A535" s="14" t="s">
        <v>20</v>
      </c>
      <c r="B535" s="14">
        <v>105</v>
      </c>
    </row>
    <row r="536" spans="1:2" x14ac:dyDescent="0.3">
      <c r="A536" s="13" t="s">
        <v>20</v>
      </c>
      <c r="B536" s="13">
        <v>132</v>
      </c>
    </row>
    <row r="537" spans="1:2" x14ac:dyDescent="0.3">
      <c r="A537" s="14" t="s">
        <v>20</v>
      </c>
      <c r="B537" s="14">
        <v>96</v>
      </c>
    </row>
    <row r="538" spans="1:2" x14ac:dyDescent="0.3">
      <c r="A538" s="13" t="s">
        <v>20</v>
      </c>
      <c r="B538" s="13">
        <v>114</v>
      </c>
    </row>
    <row r="539" spans="1:2" x14ac:dyDescent="0.3">
      <c r="A539" s="14" t="s">
        <v>20</v>
      </c>
      <c r="B539" s="14">
        <v>203</v>
      </c>
    </row>
    <row r="540" spans="1:2" x14ac:dyDescent="0.3">
      <c r="A540" s="13" t="s">
        <v>20</v>
      </c>
      <c r="B540" s="13">
        <v>1559</v>
      </c>
    </row>
    <row r="541" spans="1:2" x14ac:dyDescent="0.3">
      <c r="A541" s="14" t="s">
        <v>20</v>
      </c>
      <c r="B541" s="14">
        <v>1548</v>
      </c>
    </row>
    <row r="542" spans="1:2" x14ac:dyDescent="0.3">
      <c r="A542" s="13" t="s">
        <v>20</v>
      </c>
      <c r="B542" s="13">
        <v>80</v>
      </c>
    </row>
    <row r="543" spans="1:2" x14ac:dyDescent="0.3">
      <c r="A543" s="14" t="s">
        <v>20</v>
      </c>
      <c r="B543" s="14">
        <v>131</v>
      </c>
    </row>
    <row r="544" spans="1:2" x14ac:dyDescent="0.3">
      <c r="A544" s="13" t="s">
        <v>20</v>
      </c>
      <c r="B544" s="13">
        <v>112</v>
      </c>
    </row>
    <row r="545" spans="1:2" x14ac:dyDescent="0.3">
      <c r="A545" s="14" t="s">
        <v>20</v>
      </c>
      <c r="B545" s="14">
        <v>155</v>
      </c>
    </row>
    <row r="546" spans="1:2" x14ac:dyDescent="0.3">
      <c r="A546" s="13" t="s">
        <v>20</v>
      </c>
      <c r="B546" s="13">
        <v>266</v>
      </c>
    </row>
    <row r="547" spans="1:2" x14ac:dyDescent="0.3">
      <c r="A547" s="14" t="s">
        <v>20</v>
      </c>
      <c r="B547" s="14">
        <v>155</v>
      </c>
    </row>
    <row r="548" spans="1:2" x14ac:dyDescent="0.3">
      <c r="A548" s="13" t="s">
        <v>20</v>
      </c>
      <c r="B548" s="13">
        <v>207</v>
      </c>
    </row>
    <row r="549" spans="1:2" x14ac:dyDescent="0.3">
      <c r="A549" s="14" t="s">
        <v>20</v>
      </c>
      <c r="B549" s="14">
        <v>245</v>
      </c>
    </row>
    <row r="550" spans="1:2" x14ac:dyDescent="0.3">
      <c r="A550" s="13" t="s">
        <v>20</v>
      </c>
      <c r="B550" s="13">
        <v>1573</v>
      </c>
    </row>
    <row r="551" spans="1:2" x14ac:dyDescent="0.3">
      <c r="A551" s="14" t="s">
        <v>20</v>
      </c>
      <c r="B551" s="14">
        <v>114</v>
      </c>
    </row>
    <row r="552" spans="1:2" x14ac:dyDescent="0.3">
      <c r="A552" s="13" t="s">
        <v>20</v>
      </c>
      <c r="B552" s="13">
        <v>93</v>
      </c>
    </row>
    <row r="553" spans="1:2" x14ac:dyDescent="0.3">
      <c r="A553" s="14" t="s">
        <v>20</v>
      </c>
      <c r="B553" s="14">
        <v>1681</v>
      </c>
    </row>
    <row r="554" spans="1:2" x14ac:dyDescent="0.3">
      <c r="A554" s="13" t="s">
        <v>20</v>
      </c>
      <c r="B554" s="13">
        <v>32</v>
      </c>
    </row>
    <row r="555" spans="1:2" x14ac:dyDescent="0.3">
      <c r="A555" s="14" t="s">
        <v>20</v>
      </c>
      <c r="B555" s="14">
        <v>135</v>
      </c>
    </row>
    <row r="556" spans="1:2" x14ac:dyDescent="0.3">
      <c r="A556" s="13" t="s">
        <v>20</v>
      </c>
      <c r="B556" s="13">
        <v>140</v>
      </c>
    </row>
    <row r="557" spans="1:2" x14ac:dyDescent="0.3">
      <c r="A557" s="14" t="s">
        <v>20</v>
      </c>
      <c r="B557" s="14">
        <v>92</v>
      </c>
    </row>
    <row r="558" spans="1:2" x14ac:dyDescent="0.3">
      <c r="A558" s="13" t="s">
        <v>20</v>
      </c>
      <c r="B558" s="13">
        <v>1015</v>
      </c>
    </row>
    <row r="559" spans="1:2" x14ac:dyDescent="0.3">
      <c r="A559" s="14" t="s">
        <v>20</v>
      </c>
      <c r="B559" s="14">
        <v>323</v>
      </c>
    </row>
    <row r="560" spans="1:2" x14ac:dyDescent="0.3">
      <c r="A560" s="13" t="s">
        <v>20</v>
      </c>
      <c r="B560" s="13">
        <v>2326</v>
      </c>
    </row>
    <row r="561" spans="1:2" x14ac:dyDescent="0.3">
      <c r="A561" s="14" t="s">
        <v>20</v>
      </c>
      <c r="B561" s="14">
        <v>381</v>
      </c>
    </row>
    <row r="562" spans="1:2" x14ac:dyDescent="0.3">
      <c r="A562" s="13" t="s">
        <v>20</v>
      </c>
      <c r="B562" s="13">
        <v>480</v>
      </c>
    </row>
    <row r="563" spans="1:2" x14ac:dyDescent="0.3">
      <c r="A563" s="14" t="s">
        <v>20</v>
      </c>
      <c r="B563" s="14">
        <v>226</v>
      </c>
    </row>
    <row r="564" spans="1:2" x14ac:dyDescent="0.3">
      <c r="A564" s="13" t="s">
        <v>20</v>
      </c>
      <c r="B564" s="13">
        <v>241</v>
      </c>
    </row>
    <row r="565" spans="1:2" x14ac:dyDescent="0.3">
      <c r="A565" s="14" t="s">
        <v>20</v>
      </c>
      <c r="B565" s="14">
        <v>132</v>
      </c>
    </row>
    <row r="566" spans="1:2" x14ac:dyDescent="0.3">
      <c r="A566" s="13" t="s">
        <v>20</v>
      </c>
      <c r="B566" s="13">
        <v>2043</v>
      </c>
    </row>
  </sheetData>
  <conditionalFormatting sqref="A1:A566">
    <cfRule type="containsText" dxfId="17" priority="6" operator="containsText" text="canceled">
      <formula>NOT(ISERROR(SEARCH("canceled",A1)))</formula>
    </cfRule>
    <cfRule type="containsText" dxfId="16" priority="7" operator="containsText" text="successful">
      <formula>NOT(ISERROR(SEARCH("successful",A1)))</formula>
    </cfRule>
    <cfRule type="containsText" dxfId="15" priority="8" operator="containsText" text="live">
      <formula>NOT(ISERROR(SEARCH("live",A1)))</formula>
    </cfRule>
    <cfRule type="containsText" dxfId="14" priority="9" operator="containsText" text="llive">
      <formula>NOT(ISERROR(SEARCH("llive",A1)))</formula>
    </cfRule>
    <cfRule type="containsText" dxfId="13" priority="10" operator="containsText" text="failed">
      <formula>NOT(ISERROR(SEARCH("failed",A1)))</formula>
    </cfRule>
  </conditionalFormatting>
  <conditionalFormatting sqref="C1:C365">
    <cfRule type="containsText" dxfId="12" priority="1" operator="containsText" text="canceled">
      <formula>NOT(ISERROR(SEARCH("canceled",C1)))</formula>
    </cfRule>
    <cfRule type="containsText" dxfId="11" priority="2" operator="containsText" text="successful">
      <formula>NOT(ISERROR(SEARCH("successful",C1)))</formula>
    </cfRule>
    <cfRule type="containsText" dxfId="10" priority="3" operator="containsText" text="live">
      <formula>NOT(ISERROR(SEARCH("live",C1)))</formula>
    </cfRule>
    <cfRule type="containsText" dxfId="9" priority="4" operator="containsText" text="llive">
      <formula>NOT(ISERROR(SEARCH("llive",C1)))</formula>
    </cfRule>
    <cfRule type="containsText" dxfId="8" priority="5" operator="containsText" text="failed">
      <formula>NOT(ISERROR(SEARCH("failed",C1)))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0D751-E5F0-42E0-B2E1-3F3484ABFE2E}">
  <sheetPr codeName="Sheet2"/>
  <dimension ref="A2:E19"/>
  <sheetViews>
    <sheetView workbookViewId="0">
      <selection activeCell="C23" sqref="C23"/>
    </sheetView>
  </sheetViews>
  <sheetFormatPr defaultRowHeight="15.6" x14ac:dyDescent="0.3"/>
  <cols>
    <col min="1" max="1" width="19.296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2" spans="1:5" x14ac:dyDescent="0.3">
      <c r="A2" s="8" t="s">
        <v>2064</v>
      </c>
      <c r="B2" t="s">
        <v>2068</v>
      </c>
    </row>
    <row r="3" spans="1:5" x14ac:dyDescent="0.3">
      <c r="A3" s="8" t="s">
        <v>2085</v>
      </c>
      <c r="B3" t="s">
        <v>2068</v>
      </c>
    </row>
    <row r="5" spans="1:5" x14ac:dyDescent="0.3">
      <c r="A5" s="8" t="s">
        <v>2069</v>
      </c>
      <c r="B5" s="8" t="s">
        <v>2070</v>
      </c>
    </row>
    <row r="6" spans="1:5" x14ac:dyDescent="0.3">
      <c r="A6" s="8" t="s">
        <v>2072</v>
      </c>
      <c r="B6" t="s">
        <v>74</v>
      </c>
      <c r="C6" t="s">
        <v>14</v>
      </c>
      <c r="D6" t="s">
        <v>20</v>
      </c>
      <c r="E6" t="s">
        <v>2071</v>
      </c>
    </row>
    <row r="7" spans="1:5" x14ac:dyDescent="0.3">
      <c r="A7" s="10" t="s">
        <v>2073</v>
      </c>
      <c r="B7" s="9">
        <v>6</v>
      </c>
      <c r="C7" s="9">
        <v>36</v>
      </c>
      <c r="D7" s="9">
        <v>49</v>
      </c>
      <c r="E7" s="9">
        <v>91</v>
      </c>
    </row>
    <row r="8" spans="1:5" x14ac:dyDescent="0.3">
      <c r="A8" s="10" t="s">
        <v>2074</v>
      </c>
      <c r="B8" s="9">
        <v>7</v>
      </c>
      <c r="C8" s="9">
        <v>28</v>
      </c>
      <c r="D8" s="9">
        <v>44</v>
      </c>
      <c r="E8" s="9">
        <v>79</v>
      </c>
    </row>
    <row r="9" spans="1:5" x14ac:dyDescent="0.3">
      <c r="A9" s="10" t="s">
        <v>2075</v>
      </c>
      <c r="B9" s="9">
        <v>4</v>
      </c>
      <c r="C9" s="9">
        <v>33</v>
      </c>
      <c r="D9" s="9">
        <v>49</v>
      </c>
      <c r="E9" s="9">
        <v>86</v>
      </c>
    </row>
    <row r="10" spans="1:5" x14ac:dyDescent="0.3">
      <c r="A10" s="10" t="s">
        <v>2076</v>
      </c>
      <c r="B10" s="9">
        <v>1</v>
      </c>
      <c r="C10" s="9">
        <v>30</v>
      </c>
      <c r="D10" s="9">
        <v>46</v>
      </c>
      <c r="E10" s="9">
        <v>77</v>
      </c>
    </row>
    <row r="11" spans="1:5" x14ac:dyDescent="0.3">
      <c r="A11" s="10" t="s">
        <v>2077</v>
      </c>
      <c r="B11" s="9">
        <v>3</v>
      </c>
      <c r="C11" s="9">
        <v>35</v>
      </c>
      <c r="D11" s="9">
        <v>46</v>
      </c>
      <c r="E11" s="9">
        <v>84</v>
      </c>
    </row>
    <row r="12" spans="1:5" x14ac:dyDescent="0.3">
      <c r="A12" s="10" t="s">
        <v>2078</v>
      </c>
      <c r="B12" s="9">
        <v>3</v>
      </c>
      <c r="C12" s="9">
        <v>28</v>
      </c>
      <c r="D12" s="9">
        <v>55</v>
      </c>
      <c r="E12" s="9">
        <v>86</v>
      </c>
    </row>
    <row r="13" spans="1:5" x14ac:dyDescent="0.3">
      <c r="A13" s="10" t="s">
        <v>2079</v>
      </c>
      <c r="B13" s="9">
        <v>4</v>
      </c>
      <c r="C13" s="9">
        <v>31</v>
      </c>
      <c r="D13" s="9">
        <v>58</v>
      </c>
      <c r="E13" s="9">
        <v>93</v>
      </c>
    </row>
    <row r="14" spans="1:5" x14ac:dyDescent="0.3">
      <c r="A14" s="10" t="s">
        <v>2080</v>
      </c>
      <c r="B14" s="9">
        <v>8</v>
      </c>
      <c r="C14" s="9">
        <v>35</v>
      </c>
      <c r="D14" s="9">
        <v>41</v>
      </c>
      <c r="E14" s="9">
        <v>84</v>
      </c>
    </row>
    <row r="15" spans="1:5" x14ac:dyDescent="0.3">
      <c r="A15" s="10" t="s">
        <v>2081</v>
      </c>
      <c r="B15" s="9">
        <v>5</v>
      </c>
      <c r="C15" s="9">
        <v>23</v>
      </c>
      <c r="D15" s="9">
        <v>45</v>
      </c>
      <c r="E15" s="9">
        <v>73</v>
      </c>
    </row>
    <row r="16" spans="1:5" x14ac:dyDescent="0.3">
      <c r="A16" s="10" t="s">
        <v>2082</v>
      </c>
      <c r="B16" s="9">
        <v>6</v>
      </c>
      <c r="C16" s="9">
        <v>26</v>
      </c>
      <c r="D16" s="9">
        <v>45</v>
      </c>
      <c r="E16" s="9">
        <v>77</v>
      </c>
    </row>
    <row r="17" spans="1:5" x14ac:dyDescent="0.3">
      <c r="A17" s="10" t="s">
        <v>2083</v>
      </c>
      <c r="B17" s="9">
        <v>3</v>
      </c>
      <c r="C17" s="9">
        <v>27</v>
      </c>
      <c r="D17" s="9">
        <v>45</v>
      </c>
      <c r="E17" s="9">
        <v>75</v>
      </c>
    </row>
    <row r="18" spans="1:5" x14ac:dyDescent="0.3">
      <c r="A18" s="10" t="s">
        <v>2084</v>
      </c>
      <c r="B18" s="9">
        <v>7</v>
      </c>
      <c r="C18" s="9">
        <v>32</v>
      </c>
      <c r="D18" s="9">
        <v>42</v>
      </c>
      <c r="E18" s="9">
        <v>81</v>
      </c>
    </row>
    <row r="19" spans="1:5" x14ac:dyDescent="0.3">
      <c r="A19" s="10" t="s">
        <v>2071</v>
      </c>
      <c r="B19" s="9">
        <v>57</v>
      </c>
      <c r="C19" s="9">
        <v>364</v>
      </c>
      <c r="D19" s="9">
        <v>565</v>
      </c>
      <c r="E19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53EE-EEF5-4F62-BE5A-351B97BE8B7D}">
  <sheetPr codeName="Sheet3"/>
  <dimension ref="A1:F30"/>
  <sheetViews>
    <sheetView workbookViewId="0">
      <selection sqref="A1:F30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2068</v>
      </c>
    </row>
    <row r="2" spans="1:6" x14ac:dyDescent="0.3">
      <c r="A2" s="8" t="s">
        <v>2064</v>
      </c>
      <c r="B2" t="s">
        <v>2068</v>
      </c>
    </row>
    <row r="4" spans="1:6" x14ac:dyDescent="0.3">
      <c r="A4" s="8" t="s">
        <v>2069</v>
      </c>
      <c r="B4" s="8" t="s">
        <v>2070</v>
      </c>
    </row>
    <row r="5" spans="1:6" x14ac:dyDescent="0.3">
      <c r="A5" s="8" t="s">
        <v>2072</v>
      </c>
      <c r="B5" t="s">
        <v>74</v>
      </c>
      <c r="C5" t="s">
        <v>14</v>
      </c>
      <c r="D5" t="s">
        <v>47</v>
      </c>
      <c r="E5" t="s">
        <v>20</v>
      </c>
      <c r="F5" t="s">
        <v>2071</v>
      </c>
    </row>
    <row r="6" spans="1:6" x14ac:dyDescent="0.3">
      <c r="A6" s="10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">
      <c r="A7" s="10" t="s">
        <v>2063</v>
      </c>
      <c r="B7" s="9"/>
      <c r="C7" s="9"/>
      <c r="D7" s="9"/>
      <c r="E7" s="9">
        <v>4</v>
      </c>
      <c r="F7" s="9">
        <v>4</v>
      </c>
    </row>
    <row r="8" spans="1:6" x14ac:dyDescent="0.3">
      <c r="A8" s="10" t="s">
        <v>2040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">
      <c r="A9" s="10" t="s">
        <v>2042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">
      <c r="A10" s="10" t="s">
        <v>2041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">
      <c r="A11" s="10" t="s">
        <v>2051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">
      <c r="A12" s="10" t="s">
        <v>2032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">
      <c r="A13" s="10" t="s">
        <v>2043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">
      <c r="A14" s="10" t="s">
        <v>2056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">
      <c r="A15" s="10" t="s">
        <v>2055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">
      <c r="A16" s="10" t="s">
        <v>2059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">
      <c r="A17" s="10" t="s">
        <v>2046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">
      <c r="A18" s="10" t="s">
        <v>2053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">
      <c r="A19" s="10" t="s">
        <v>2038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">
      <c r="A20" s="10" t="s">
        <v>2054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">
      <c r="A21" s="10" t="s">
        <v>2034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">
      <c r="A22" s="10" t="s">
        <v>2061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">
      <c r="A23" s="10" t="s">
        <v>2050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">
      <c r="A24" s="10" t="s">
        <v>2058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">
      <c r="A25" s="10" t="s">
        <v>2057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">
      <c r="A26" s="10" t="s">
        <v>2049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">
      <c r="A27" s="10" t="s">
        <v>2044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">
      <c r="A28" s="10" t="s">
        <v>2036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">
      <c r="A29" s="10" t="s">
        <v>2060</v>
      </c>
      <c r="B29" s="9"/>
      <c r="C29" s="9"/>
      <c r="D29" s="9"/>
      <c r="E29" s="9">
        <v>3</v>
      </c>
      <c r="F29" s="9">
        <v>3</v>
      </c>
    </row>
    <row r="30" spans="1:6" x14ac:dyDescent="0.3">
      <c r="A30" s="10" t="s">
        <v>2071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69A05-A30D-4A61-A647-522C160E2544}">
  <sheetPr codeName="Sheet4"/>
  <dimension ref="A1:F14"/>
  <sheetViews>
    <sheetView topLeftCell="B1" workbookViewId="0">
      <selection activeCell="M25" sqref="M2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2068</v>
      </c>
    </row>
    <row r="3" spans="1:6" x14ac:dyDescent="0.3">
      <c r="A3" s="8" t="s">
        <v>2069</v>
      </c>
      <c r="B3" s="8" t="s">
        <v>2070</v>
      </c>
    </row>
    <row r="4" spans="1:6" x14ac:dyDescent="0.3">
      <c r="A4" s="8" t="s">
        <v>2072</v>
      </c>
      <c r="B4" t="s">
        <v>74</v>
      </c>
      <c r="C4" t="s">
        <v>14</v>
      </c>
      <c r="D4" t="s">
        <v>47</v>
      </c>
      <c r="E4" t="s">
        <v>20</v>
      </c>
      <c r="F4" t="s">
        <v>2071</v>
      </c>
    </row>
    <row r="5" spans="1:6" x14ac:dyDescent="0.3">
      <c r="A5" s="10" t="s">
        <v>2039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">
      <c r="A6" s="10" t="s">
        <v>2031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">
      <c r="A7" s="10" t="s">
        <v>2048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">
      <c r="A8" s="10" t="s">
        <v>2062</v>
      </c>
      <c r="B8" s="9"/>
      <c r="C8" s="9"/>
      <c r="D8" s="9"/>
      <c r="E8" s="9">
        <v>4</v>
      </c>
      <c r="F8" s="9">
        <v>4</v>
      </c>
    </row>
    <row r="9" spans="1:6" x14ac:dyDescent="0.3">
      <c r="A9" s="10" t="s">
        <v>2033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">
      <c r="A10" s="10" t="s">
        <v>2052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">
      <c r="A11" s="10" t="s">
        <v>2045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">
      <c r="A12" s="10" t="s">
        <v>2035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">
      <c r="A13" s="10" t="s">
        <v>2037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">
      <c r="A14" s="10" t="s">
        <v>2071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crowdfunding analysis goal</vt:lpstr>
      <vt:lpstr>statistical analysis </vt:lpstr>
      <vt:lpstr>line graph</vt:lpstr>
      <vt:lpstr>sub category success</vt:lpstr>
      <vt:lpstr>outcome 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Mohammad Siddique</cp:lastModifiedBy>
  <dcterms:created xsi:type="dcterms:W3CDTF">2021-09-29T18:52:28Z</dcterms:created>
  <dcterms:modified xsi:type="dcterms:W3CDTF">2023-12-22T03:42:02Z</dcterms:modified>
</cp:coreProperties>
</file>