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1820" yWindow="-20540" windowWidth="25600" windowHeight="16480" tabRatio="500" activeTab="1"/>
  </bookViews>
  <sheets>
    <sheet name="Graph" sheetId="1" r:id="rId1"/>
    <sheet name="Ratio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I2" i="2"/>
  <c r="J2" i="2"/>
  <c r="J14" i="2"/>
  <c r="L14" i="2"/>
  <c r="M14" i="2"/>
  <c r="J13" i="2"/>
  <c r="L13" i="2"/>
  <c r="M13" i="2"/>
  <c r="J8" i="2"/>
  <c r="L8" i="2"/>
  <c r="J9" i="2"/>
  <c r="L9" i="2"/>
  <c r="J10" i="2"/>
  <c r="L10" i="2"/>
  <c r="J11" i="2"/>
  <c r="L11" i="2"/>
  <c r="J12" i="2"/>
  <c r="L12" i="2"/>
  <c r="L7" i="2"/>
  <c r="H12" i="2"/>
  <c r="G12" i="2"/>
  <c r="O12" i="2"/>
  <c r="I12" i="2"/>
  <c r="P12" i="2"/>
  <c r="Q12" i="2"/>
  <c r="H14" i="2"/>
  <c r="G14" i="2"/>
  <c r="O14" i="2"/>
  <c r="I14" i="2"/>
  <c r="P14" i="2"/>
  <c r="Q14" i="2"/>
  <c r="H13" i="2"/>
  <c r="G13" i="2"/>
  <c r="O13" i="2"/>
  <c r="I13" i="2"/>
  <c r="P13" i="2"/>
  <c r="Q13" i="2"/>
  <c r="H11" i="2"/>
  <c r="G11" i="2"/>
  <c r="O11" i="2"/>
  <c r="I11" i="2"/>
  <c r="P11" i="2"/>
  <c r="Q11" i="2"/>
  <c r="G7" i="2"/>
  <c r="I7" i="2"/>
  <c r="H7" i="2"/>
  <c r="P7" i="2"/>
  <c r="J7" i="2"/>
  <c r="Q7" i="2"/>
  <c r="I8" i="2"/>
  <c r="H8" i="2"/>
  <c r="P8" i="2"/>
  <c r="Q8" i="2"/>
  <c r="I9" i="2"/>
  <c r="H9" i="2"/>
  <c r="P9" i="2"/>
  <c r="Q9" i="2"/>
  <c r="I10" i="2"/>
  <c r="H10" i="2"/>
  <c r="P10" i="2"/>
  <c r="Q10" i="2"/>
  <c r="G8" i="2"/>
  <c r="O8" i="2"/>
  <c r="G9" i="2"/>
  <c r="O9" i="2"/>
  <c r="G10" i="2"/>
  <c r="O10" i="2"/>
  <c r="O7" i="2"/>
  <c r="C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39" i="1"/>
  <c r="H75" i="1"/>
  <c r="H76" i="1"/>
  <c r="H77" i="1"/>
  <c r="H78" i="1"/>
  <c r="H79" i="1"/>
  <c r="H80" i="1"/>
  <c r="H81" i="1"/>
  <c r="H82" i="1"/>
  <c r="H83" i="1"/>
  <c r="H8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9" i="1"/>
</calcChain>
</file>

<file path=xl/sharedStrings.xml><?xml version="1.0" encoding="utf-8"?>
<sst xmlns="http://schemas.openxmlformats.org/spreadsheetml/2006/main" count="56" uniqueCount="44">
  <si>
    <t>Constant:</t>
  </si>
  <si>
    <t>Logrithmic:</t>
  </si>
  <si>
    <t>c=</t>
  </si>
  <si>
    <t>t(n) = c</t>
  </si>
  <si>
    <t>t(n) = a*lg(n) + c</t>
  </si>
  <si>
    <t>a=</t>
  </si>
  <si>
    <t>t(n) = a*n + c</t>
  </si>
  <si>
    <t>Log-Linear:</t>
  </si>
  <si>
    <t>t(n) = a*n*log(n) + b*n + c</t>
  </si>
  <si>
    <t>b=</t>
  </si>
  <si>
    <t>polynomial</t>
  </si>
  <si>
    <t>Polynomial:</t>
  </si>
  <si>
    <t>t(n) = a*n^2 + b*n + c</t>
  </si>
  <si>
    <t>n</t>
  </si>
  <si>
    <t>constant</t>
  </si>
  <si>
    <t>log</t>
  </si>
  <si>
    <t>linear</t>
  </si>
  <si>
    <t>log-linear</t>
  </si>
  <si>
    <t>Step:</t>
  </si>
  <si>
    <t>Linear1:</t>
  </si>
  <si>
    <t>Linear2:</t>
  </si>
  <si>
    <t>linear 2</t>
  </si>
  <si>
    <t>Max n</t>
  </si>
  <si>
    <t>Class</t>
  </si>
  <si>
    <t>Constant</t>
  </si>
  <si>
    <t>Logarithmic</t>
  </si>
  <si>
    <t>Linear</t>
  </si>
  <si>
    <t>Log-Linear</t>
  </si>
  <si>
    <t>Polynomial</t>
  </si>
  <si>
    <t>Exponential</t>
  </si>
  <si>
    <t>Factorial</t>
  </si>
  <si>
    <t>2n</t>
  </si>
  <si>
    <t>4n</t>
  </si>
  <si>
    <t>8n</t>
  </si>
  <si>
    <t>n:</t>
  </si>
  <si>
    <t>a</t>
  </si>
  <si>
    <t>n:2n</t>
  </si>
  <si>
    <t>2n:4n</t>
  </si>
  <si>
    <t>4n:8n</t>
  </si>
  <si>
    <t>Basic Operations for Problem Size</t>
  </si>
  <si>
    <t>Seconds for 8n at 1GHz</t>
  </si>
  <si>
    <t>in Seconds</t>
  </si>
  <si>
    <t>in Years</t>
  </si>
  <si>
    <t>Time Ratio as Problem Size Doubles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</si>
</sst>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6" xfId="0" applyNumberFormat="1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6" xfId="0" applyNumberFormat="1" applyBorder="1" applyAlignment="1">
      <alignment horizontal="left"/>
    </xf>
    <xf numFmtId="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4" xfId="0" applyBorder="1"/>
    <xf numFmtId="1" fontId="0" fillId="0" borderId="4" xfId="0" applyNumberFormat="1" applyBorder="1"/>
    <xf numFmtId="0" fontId="0" fillId="0" borderId="2" xfId="0" applyBorder="1"/>
    <xf numFmtId="0" fontId="0" fillId="0" borderId="1" xfId="0" applyBorder="1"/>
    <xf numFmtId="0" fontId="0" fillId="0" borderId="11" xfId="0" applyBorder="1"/>
    <xf numFmtId="1" fontId="0" fillId="0" borderId="12" xfId="0" applyNumberFormat="1" applyBorder="1"/>
    <xf numFmtId="0" fontId="0" fillId="0" borderId="12" xfId="0" applyBorder="1"/>
    <xf numFmtId="0" fontId="0" fillId="0" borderId="10" xfId="0" applyBorder="1"/>
    <xf numFmtId="1" fontId="0" fillId="0" borderId="13" xfId="0" applyNumberFormat="1" applyBorder="1"/>
    <xf numFmtId="0" fontId="0" fillId="0" borderId="13" xfId="0" applyBorder="1"/>
    <xf numFmtId="0" fontId="0" fillId="0" borderId="14" xfId="0" applyBorder="1"/>
    <xf numFmtId="1" fontId="0" fillId="0" borderId="15" xfId="0" applyNumberFormat="1" applyBorder="1"/>
    <xf numFmtId="0" fontId="0" fillId="0" borderId="15" xfId="0" applyBorder="1"/>
    <xf numFmtId="166" fontId="0" fillId="0" borderId="4" xfId="0" applyNumberFormat="1" applyBorder="1"/>
    <xf numFmtId="166" fontId="0" fillId="0" borderId="2" xfId="0" applyNumberFormat="1" applyBorder="1"/>
    <xf numFmtId="166" fontId="0" fillId="0" borderId="13" xfId="0" applyNumberFormat="1" applyBorder="1"/>
    <xf numFmtId="166" fontId="0" fillId="0" borderId="10" xfId="0" applyNumberFormat="1" applyBorder="1"/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2" fontId="0" fillId="0" borderId="4" xfId="0" applyNumberFormat="1" applyBorder="1"/>
    <xf numFmtId="11" fontId="0" fillId="0" borderId="4" xfId="0" applyNumberFormat="1" applyBorder="1"/>
    <xf numFmtId="11" fontId="0" fillId="0" borderId="2" xfId="0" applyNumberFormat="1" applyBorder="1"/>
    <xf numFmtId="2" fontId="0" fillId="0" borderId="13" xfId="0" applyNumberFormat="1" applyBorder="1"/>
    <xf numFmtId="11" fontId="0" fillId="0" borderId="13" xfId="0" applyNumberFormat="1" applyBorder="1"/>
    <xf numFmtId="11" fontId="0" fillId="0" borderId="10" xfId="0" applyNumberFormat="1" applyBorder="1"/>
    <xf numFmtId="0" fontId="1" fillId="0" borderId="14" xfId="0" applyFont="1" applyBorder="1" applyAlignment="1">
      <alignment horizontal="center"/>
    </xf>
    <xf numFmtId="2" fontId="0" fillId="0" borderId="15" xfId="0" applyNumberFormat="1" applyBorder="1"/>
    <xf numFmtId="11" fontId="0" fillId="0" borderId="15" xfId="0" applyNumberFormat="1" applyBorder="1"/>
    <xf numFmtId="11" fontId="0" fillId="0" borderId="14" xfId="0" applyNumberFormat="1" applyBorder="1"/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25" xfId="0" applyFont="1" applyBorder="1" applyAlignment="1"/>
    <xf numFmtId="0" fontId="1" fillId="0" borderId="24" xfId="0" applyFont="1" applyBorder="1" applyAlignment="1"/>
    <xf numFmtId="1" fontId="0" fillId="0" borderId="26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9" xfId="0" applyNumberFormat="1" applyBorder="1"/>
    <xf numFmtId="0" fontId="1" fillId="0" borderId="29" xfId="0" applyFont="1" applyBorder="1"/>
    <xf numFmtId="1" fontId="0" fillId="0" borderId="30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0" fontId="1" fillId="0" borderId="34" xfId="0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6" fontId="0" fillId="0" borderId="30" xfId="0" applyNumberFormat="1" applyBorder="1"/>
    <xf numFmtId="166" fontId="0" fillId="0" borderId="33" xfId="0" applyNumberFormat="1" applyBorder="1"/>
    <xf numFmtId="166" fontId="0" fillId="0" borderId="35" xfId="0" applyNumberFormat="1" applyBorder="1"/>
    <xf numFmtId="166" fontId="0" fillId="0" borderId="3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3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38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Graph!$E$38</c:f>
              <c:strCache>
                <c:ptCount val="1"/>
                <c:pt idx="0">
                  <c:v>constant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Graph!$E$39:$E$89</c:f>
              <c:numCache>
                <c:formatCode>General</c:formatCode>
                <c:ptCount val="51"/>
                <c:pt idx="0">
                  <c:v>1300.0</c:v>
                </c:pt>
                <c:pt idx="1">
                  <c:v>1300.0</c:v>
                </c:pt>
                <c:pt idx="2">
                  <c:v>1300.0</c:v>
                </c:pt>
                <c:pt idx="3">
                  <c:v>1300.0</c:v>
                </c:pt>
                <c:pt idx="4">
                  <c:v>1300.0</c:v>
                </c:pt>
                <c:pt idx="5">
                  <c:v>1300.0</c:v>
                </c:pt>
                <c:pt idx="6">
                  <c:v>1300.0</c:v>
                </c:pt>
                <c:pt idx="7">
                  <c:v>1300.0</c:v>
                </c:pt>
                <c:pt idx="8">
                  <c:v>1300.0</c:v>
                </c:pt>
                <c:pt idx="9">
                  <c:v>1300.0</c:v>
                </c:pt>
                <c:pt idx="10">
                  <c:v>1300.0</c:v>
                </c:pt>
                <c:pt idx="11">
                  <c:v>1300.0</c:v>
                </c:pt>
                <c:pt idx="12">
                  <c:v>1300.0</c:v>
                </c:pt>
                <c:pt idx="13">
                  <c:v>1300.0</c:v>
                </c:pt>
                <c:pt idx="14">
                  <c:v>1300.0</c:v>
                </c:pt>
                <c:pt idx="15">
                  <c:v>1300.0</c:v>
                </c:pt>
                <c:pt idx="16">
                  <c:v>1300.0</c:v>
                </c:pt>
                <c:pt idx="17">
                  <c:v>1300.0</c:v>
                </c:pt>
                <c:pt idx="18">
                  <c:v>1300.0</c:v>
                </c:pt>
                <c:pt idx="19">
                  <c:v>1300.0</c:v>
                </c:pt>
                <c:pt idx="20">
                  <c:v>1300.0</c:v>
                </c:pt>
                <c:pt idx="21">
                  <c:v>1300.0</c:v>
                </c:pt>
                <c:pt idx="22">
                  <c:v>1300.0</c:v>
                </c:pt>
                <c:pt idx="23">
                  <c:v>1300.0</c:v>
                </c:pt>
                <c:pt idx="24">
                  <c:v>1300.0</c:v>
                </c:pt>
                <c:pt idx="25">
                  <c:v>1300.0</c:v>
                </c:pt>
                <c:pt idx="26">
                  <c:v>1300.0</c:v>
                </c:pt>
                <c:pt idx="27">
                  <c:v>1300.0</c:v>
                </c:pt>
                <c:pt idx="28">
                  <c:v>1300.0</c:v>
                </c:pt>
                <c:pt idx="29">
                  <c:v>1300.0</c:v>
                </c:pt>
                <c:pt idx="30">
                  <c:v>1300.0</c:v>
                </c:pt>
                <c:pt idx="31">
                  <c:v>1300.0</c:v>
                </c:pt>
                <c:pt idx="32">
                  <c:v>1300.0</c:v>
                </c:pt>
                <c:pt idx="33">
                  <c:v>1300.0</c:v>
                </c:pt>
                <c:pt idx="34">
                  <c:v>1300.0</c:v>
                </c:pt>
                <c:pt idx="35">
                  <c:v>1300.0</c:v>
                </c:pt>
                <c:pt idx="36">
                  <c:v>1300.0</c:v>
                </c:pt>
                <c:pt idx="37">
                  <c:v>1300.0</c:v>
                </c:pt>
                <c:pt idx="38">
                  <c:v>1300.0</c:v>
                </c:pt>
                <c:pt idx="39">
                  <c:v>1300.0</c:v>
                </c:pt>
                <c:pt idx="40">
                  <c:v>1300.0</c:v>
                </c:pt>
                <c:pt idx="41">
                  <c:v>1300.0</c:v>
                </c:pt>
                <c:pt idx="42">
                  <c:v>1300.0</c:v>
                </c:pt>
                <c:pt idx="43">
                  <c:v>1300.0</c:v>
                </c:pt>
                <c:pt idx="44">
                  <c:v>1300.0</c:v>
                </c:pt>
                <c:pt idx="45">
                  <c:v>1300.0</c:v>
                </c:pt>
                <c:pt idx="46">
                  <c:v>1300.0</c:v>
                </c:pt>
                <c:pt idx="47">
                  <c:v>1300.0</c:v>
                </c:pt>
                <c:pt idx="48">
                  <c:v>1300.0</c:v>
                </c:pt>
                <c:pt idx="49">
                  <c:v>1300.0</c:v>
                </c:pt>
                <c:pt idx="50">
                  <c:v>1300.0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Graph!$F$38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Graph!$F$39:$F$89</c:f>
              <c:numCache>
                <c:formatCode>General</c:formatCode>
                <c:ptCount val="51"/>
                <c:pt idx="0">
                  <c:v>750.0</c:v>
                </c:pt>
                <c:pt idx="1">
                  <c:v>975.0</c:v>
                </c:pt>
                <c:pt idx="2">
                  <c:v>1106.61656266226</c:v>
                </c:pt>
                <c:pt idx="3">
                  <c:v>1200.0</c:v>
                </c:pt>
                <c:pt idx="4">
                  <c:v>1272.433821349656</c:v>
                </c:pt>
                <c:pt idx="5">
                  <c:v>1331.61656266226</c:v>
                </c:pt>
                <c:pt idx="6">
                  <c:v>1381.654857462961</c:v>
                </c:pt>
                <c:pt idx="7">
                  <c:v>1425.0</c:v>
                </c:pt>
                <c:pt idx="8">
                  <c:v>1463.23312532452</c:v>
                </c:pt>
                <c:pt idx="9">
                  <c:v>1497.433821349657</c:v>
                </c:pt>
                <c:pt idx="10">
                  <c:v>1528.372114193392</c:v>
                </c:pt>
                <c:pt idx="11">
                  <c:v>1556.61656266226</c:v>
                </c:pt>
                <c:pt idx="12">
                  <c:v>1582.598936581746</c:v>
                </c:pt>
                <c:pt idx="13">
                  <c:v>1606.654857462961</c:v>
                </c:pt>
                <c:pt idx="14">
                  <c:v>1629.050384011917</c:v>
                </c:pt>
                <c:pt idx="15">
                  <c:v>1650.0</c:v>
                </c:pt>
                <c:pt idx="16">
                  <c:v>1669.679139281327</c:v>
                </c:pt>
                <c:pt idx="17">
                  <c:v>1688.23312532452</c:v>
                </c:pt>
                <c:pt idx="18">
                  <c:v>1705.783690524807</c:v>
                </c:pt>
                <c:pt idx="19">
                  <c:v>1722.433821349657</c:v>
                </c:pt>
                <c:pt idx="20">
                  <c:v>1738.271420125221</c:v>
                </c:pt>
                <c:pt idx="21">
                  <c:v>1753.372114193392</c:v>
                </c:pt>
                <c:pt idx="22">
                  <c:v>1767.801440112828</c:v>
                </c:pt>
                <c:pt idx="23">
                  <c:v>1781.61656266226</c:v>
                </c:pt>
                <c:pt idx="24">
                  <c:v>1794.867642699313</c:v>
                </c:pt>
                <c:pt idx="25">
                  <c:v>1807.598936581746</c:v>
                </c:pt>
                <c:pt idx="26">
                  <c:v>1819.849687986781</c:v>
                </c:pt>
                <c:pt idx="27">
                  <c:v>1831.654857462961</c:v>
                </c:pt>
                <c:pt idx="28">
                  <c:v>1843.045723903704</c:v>
                </c:pt>
                <c:pt idx="29">
                  <c:v>1854.050384011917</c:v>
                </c:pt>
                <c:pt idx="30">
                  <c:v>1864.694169837047</c:v>
                </c:pt>
                <c:pt idx="31">
                  <c:v>1875.0</c:v>
                </c:pt>
                <c:pt idx="32">
                  <c:v>1884.988676855652</c:v>
                </c:pt>
                <c:pt idx="33">
                  <c:v>1894.679139281327</c:v>
                </c:pt>
                <c:pt idx="34">
                  <c:v>1904.088678812617</c:v>
                </c:pt>
                <c:pt idx="35">
                  <c:v>1913.23312532452</c:v>
                </c:pt>
                <c:pt idx="36">
                  <c:v>1922.127007266514</c:v>
                </c:pt>
                <c:pt idx="37">
                  <c:v>1930.783690524807</c:v>
                </c:pt>
                <c:pt idx="38">
                  <c:v>1939.215499244006</c:v>
                </c:pt>
                <c:pt idx="39">
                  <c:v>1947.433821349657</c:v>
                </c:pt>
                <c:pt idx="40">
                  <c:v>1955.449201039069</c:v>
                </c:pt>
                <c:pt idx="41">
                  <c:v>1963.271420125221</c:v>
                </c:pt>
                <c:pt idx="42">
                  <c:v>1970.909569807972</c:v>
                </c:pt>
                <c:pt idx="43">
                  <c:v>1978.372114193392</c:v>
                </c:pt>
                <c:pt idx="44">
                  <c:v>1985.666946674177</c:v>
                </c:pt>
                <c:pt idx="45">
                  <c:v>1992.801440112828</c:v>
                </c:pt>
                <c:pt idx="46">
                  <c:v>1999.782491627469</c:v>
                </c:pt>
                <c:pt idx="47">
                  <c:v>2006.61656266226</c:v>
                </c:pt>
                <c:pt idx="48">
                  <c:v>2013.309714925922</c:v>
                </c:pt>
                <c:pt idx="49">
                  <c:v>2019.867642699313</c:v>
                </c:pt>
                <c:pt idx="50">
                  <c:v>2026.295701943587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Graph!$G$38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Graph!$G$39:$G$89</c:f>
              <c:numCache>
                <c:formatCode>General</c:formatCode>
                <c:ptCount val="51"/>
                <c:pt idx="0">
                  <c:v>1025.0</c:v>
                </c:pt>
                <c:pt idx="1">
                  <c:v>1050.0</c:v>
                </c:pt>
                <c:pt idx="2">
                  <c:v>1075.0</c:v>
                </c:pt>
                <c:pt idx="3">
                  <c:v>1100.0</c:v>
                </c:pt>
                <c:pt idx="4">
                  <c:v>1125.0</c:v>
                </c:pt>
                <c:pt idx="5">
                  <c:v>1150.0</c:v>
                </c:pt>
                <c:pt idx="6">
                  <c:v>1175.0</c:v>
                </c:pt>
                <c:pt idx="7">
                  <c:v>1200.0</c:v>
                </c:pt>
                <c:pt idx="8">
                  <c:v>1225.0</c:v>
                </c:pt>
                <c:pt idx="9">
                  <c:v>1250.0</c:v>
                </c:pt>
                <c:pt idx="10">
                  <c:v>1275.0</c:v>
                </c:pt>
                <c:pt idx="11">
                  <c:v>1300.0</c:v>
                </c:pt>
                <c:pt idx="12">
                  <c:v>1325.0</c:v>
                </c:pt>
                <c:pt idx="13">
                  <c:v>1350.0</c:v>
                </c:pt>
                <c:pt idx="14">
                  <c:v>1375.0</c:v>
                </c:pt>
                <c:pt idx="15">
                  <c:v>1400.0</c:v>
                </c:pt>
                <c:pt idx="16">
                  <c:v>1425.0</c:v>
                </c:pt>
                <c:pt idx="17">
                  <c:v>1450.0</c:v>
                </c:pt>
                <c:pt idx="18">
                  <c:v>1475.0</c:v>
                </c:pt>
                <c:pt idx="19">
                  <c:v>1500.0</c:v>
                </c:pt>
                <c:pt idx="20">
                  <c:v>1525.0</c:v>
                </c:pt>
                <c:pt idx="21">
                  <c:v>1550.0</c:v>
                </c:pt>
                <c:pt idx="22">
                  <c:v>1575.0</c:v>
                </c:pt>
                <c:pt idx="23">
                  <c:v>1600.0</c:v>
                </c:pt>
                <c:pt idx="24">
                  <c:v>1625.0</c:v>
                </c:pt>
                <c:pt idx="25">
                  <c:v>1650.0</c:v>
                </c:pt>
                <c:pt idx="26">
                  <c:v>1675.0</c:v>
                </c:pt>
                <c:pt idx="27">
                  <c:v>1700.0</c:v>
                </c:pt>
                <c:pt idx="28">
                  <c:v>1725.0</c:v>
                </c:pt>
                <c:pt idx="29">
                  <c:v>1750.0</c:v>
                </c:pt>
                <c:pt idx="30">
                  <c:v>1775.0</c:v>
                </c:pt>
                <c:pt idx="31">
                  <c:v>1800.0</c:v>
                </c:pt>
                <c:pt idx="32">
                  <c:v>1825.0</c:v>
                </c:pt>
                <c:pt idx="33">
                  <c:v>1850.0</c:v>
                </c:pt>
                <c:pt idx="34">
                  <c:v>1875.0</c:v>
                </c:pt>
                <c:pt idx="35">
                  <c:v>1900.0</c:v>
                </c:pt>
                <c:pt idx="36">
                  <c:v>1925.0</c:v>
                </c:pt>
                <c:pt idx="37">
                  <c:v>1950.0</c:v>
                </c:pt>
                <c:pt idx="38">
                  <c:v>1975.0</c:v>
                </c:pt>
                <c:pt idx="39">
                  <c:v>2000.0</c:v>
                </c:pt>
                <c:pt idx="40">
                  <c:v>2025.0</c:v>
                </c:pt>
                <c:pt idx="41">
                  <c:v>2050.0</c:v>
                </c:pt>
                <c:pt idx="42">
                  <c:v>2075.0</c:v>
                </c:pt>
                <c:pt idx="43">
                  <c:v>2100.0</c:v>
                </c:pt>
                <c:pt idx="44">
                  <c:v>2125.0</c:v>
                </c:pt>
                <c:pt idx="45">
                  <c:v>2150.0</c:v>
                </c:pt>
                <c:pt idx="46">
                  <c:v>2175.0</c:v>
                </c:pt>
                <c:pt idx="47">
                  <c:v>2200.0</c:v>
                </c:pt>
                <c:pt idx="48">
                  <c:v>2225.0</c:v>
                </c:pt>
                <c:pt idx="49">
                  <c:v>2250.0</c:v>
                </c:pt>
                <c:pt idx="50">
                  <c:v>2275.0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Graph!$J$38</c:f>
              <c:strCache>
                <c:ptCount val="1"/>
                <c:pt idx="0">
                  <c:v>linear 2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Graph!$J$39:$J$89</c:f>
              <c:numCache>
                <c:formatCode>General</c:formatCode>
                <c:ptCount val="51"/>
                <c:pt idx="0">
                  <c:v>550.0</c:v>
                </c:pt>
                <c:pt idx="1">
                  <c:v>600.0</c:v>
                </c:pt>
                <c:pt idx="2">
                  <c:v>650.0</c:v>
                </c:pt>
                <c:pt idx="3">
                  <c:v>700.0</c:v>
                </c:pt>
                <c:pt idx="4">
                  <c:v>750.0</c:v>
                </c:pt>
                <c:pt idx="5">
                  <c:v>800.0</c:v>
                </c:pt>
                <c:pt idx="6">
                  <c:v>850.0</c:v>
                </c:pt>
                <c:pt idx="7">
                  <c:v>900.0</c:v>
                </c:pt>
                <c:pt idx="8">
                  <c:v>950.0</c:v>
                </c:pt>
                <c:pt idx="9">
                  <c:v>1000.0</c:v>
                </c:pt>
                <c:pt idx="10">
                  <c:v>1050.0</c:v>
                </c:pt>
                <c:pt idx="11">
                  <c:v>1100.0</c:v>
                </c:pt>
                <c:pt idx="12">
                  <c:v>1150.0</c:v>
                </c:pt>
                <c:pt idx="13">
                  <c:v>1200.0</c:v>
                </c:pt>
                <c:pt idx="14">
                  <c:v>1250.0</c:v>
                </c:pt>
                <c:pt idx="15">
                  <c:v>1300.0</c:v>
                </c:pt>
                <c:pt idx="16">
                  <c:v>1350.0</c:v>
                </c:pt>
                <c:pt idx="17">
                  <c:v>1400.0</c:v>
                </c:pt>
                <c:pt idx="18">
                  <c:v>1450.0</c:v>
                </c:pt>
                <c:pt idx="19">
                  <c:v>1500.0</c:v>
                </c:pt>
                <c:pt idx="20">
                  <c:v>1550.0</c:v>
                </c:pt>
                <c:pt idx="21">
                  <c:v>1600.0</c:v>
                </c:pt>
                <c:pt idx="22">
                  <c:v>1650.0</c:v>
                </c:pt>
                <c:pt idx="23">
                  <c:v>1700.0</c:v>
                </c:pt>
                <c:pt idx="24">
                  <c:v>1750.0</c:v>
                </c:pt>
                <c:pt idx="25">
                  <c:v>1800.0</c:v>
                </c:pt>
                <c:pt idx="26">
                  <c:v>1850.0</c:v>
                </c:pt>
                <c:pt idx="27">
                  <c:v>1900.0</c:v>
                </c:pt>
                <c:pt idx="28">
                  <c:v>1950.0</c:v>
                </c:pt>
                <c:pt idx="29">
                  <c:v>2000.0</c:v>
                </c:pt>
                <c:pt idx="30">
                  <c:v>2050.0</c:v>
                </c:pt>
                <c:pt idx="31">
                  <c:v>2100.0</c:v>
                </c:pt>
                <c:pt idx="32">
                  <c:v>2150.0</c:v>
                </c:pt>
                <c:pt idx="33">
                  <c:v>2200.0</c:v>
                </c:pt>
                <c:pt idx="34">
                  <c:v>2250.0</c:v>
                </c:pt>
                <c:pt idx="35">
                  <c:v>2300.0</c:v>
                </c:pt>
                <c:pt idx="36">
                  <c:v>2350.0</c:v>
                </c:pt>
                <c:pt idx="37">
                  <c:v>2400.0</c:v>
                </c:pt>
                <c:pt idx="38">
                  <c:v>2450.0</c:v>
                </c:pt>
                <c:pt idx="39">
                  <c:v>2500.0</c:v>
                </c:pt>
                <c:pt idx="40">
                  <c:v>2550.0</c:v>
                </c:pt>
                <c:pt idx="41">
                  <c:v>2600.0</c:v>
                </c:pt>
                <c:pt idx="42">
                  <c:v>2650.0</c:v>
                </c:pt>
                <c:pt idx="43">
                  <c:v>2700.0</c:v>
                </c:pt>
                <c:pt idx="44">
                  <c:v>2750.0</c:v>
                </c:pt>
                <c:pt idx="45">
                  <c:v>2800.0</c:v>
                </c:pt>
                <c:pt idx="46">
                  <c:v>2850.0</c:v>
                </c:pt>
                <c:pt idx="47">
                  <c:v>2900.0</c:v>
                </c:pt>
                <c:pt idx="48">
                  <c:v>2950.0</c:v>
                </c:pt>
                <c:pt idx="49">
                  <c:v>3000.0</c:v>
                </c:pt>
                <c:pt idx="50">
                  <c:v>3050.0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Graph!$H$38</c:f>
              <c:strCache>
                <c:ptCount val="1"/>
                <c:pt idx="0">
                  <c:v>log-linear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Graph!$H$39:$H$89</c:f>
              <c:numCache>
                <c:formatCode>General</c:formatCode>
                <c:ptCount val="51"/>
                <c:pt idx="0">
                  <c:v>35.0</c:v>
                </c:pt>
                <c:pt idx="1">
                  <c:v>66.0</c:v>
                </c:pt>
                <c:pt idx="2">
                  <c:v>106.8135375281251</c:v>
                </c:pt>
                <c:pt idx="3">
                  <c:v>154.0</c:v>
                </c:pt>
                <c:pt idx="4">
                  <c:v>205.9253261676785</c:v>
                </c:pt>
                <c:pt idx="5">
                  <c:v>261.6270750562502</c:v>
                </c:pt>
                <c:pt idx="6">
                  <c:v>320.469297907242</c:v>
                </c:pt>
                <c:pt idx="7">
                  <c:v>382.0</c:v>
                </c:pt>
                <c:pt idx="8">
                  <c:v>445.8812251687506</c:v>
                </c:pt>
                <c:pt idx="9">
                  <c:v>511.8506523353571</c:v>
                </c:pt>
                <c:pt idx="10">
                  <c:v>579.6987214651335</c:v>
                </c:pt>
                <c:pt idx="11">
                  <c:v>649.2541501125004</c:v>
                </c:pt>
                <c:pt idx="12">
                  <c:v>720.3743123658446</c:v>
                </c:pt>
                <c:pt idx="13">
                  <c:v>792.9385958144838</c:v>
                </c:pt>
                <c:pt idx="14">
                  <c:v>866.8436661436612</c:v>
                </c:pt>
                <c:pt idx="15">
                  <c:v>942.0</c:v>
                </c:pt>
                <c:pt idx="16">
                  <c:v>1018.329287916325</c:v>
                </c:pt>
                <c:pt idx="17">
                  <c:v>1095.762450337501</c:v>
                </c:pt>
                <c:pt idx="18">
                  <c:v>1174.238095820566</c:v>
                </c:pt>
                <c:pt idx="19">
                  <c:v>1253.701304670714</c:v>
                </c:pt>
                <c:pt idx="20">
                  <c:v>1334.102656418602</c:v>
                </c:pt>
                <c:pt idx="21">
                  <c:v>1415.397442930267</c:v>
                </c:pt>
                <c:pt idx="22">
                  <c:v>1497.545024861047</c:v>
                </c:pt>
                <c:pt idx="23">
                  <c:v>1580.508300225001</c:v>
                </c:pt>
                <c:pt idx="24">
                  <c:v>1664.253261676785</c:v>
                </c:pt>
                <c:pt idx="25">
                  <c:v>1748.74862473169</c:v>
                </c:pt>
                <c:pt idx="26">
                  <c:v>1833.965513259378</c:v>
                </c:pt>
                <c:pt idx="27">
                  <c:v>1919.877191628968</c:v>
                </c:pt>
                <c:pt idx="28">
                  <c:v>2006.458835163095</c:v>
                </c:pt>
                <c:pt idx="29">
                  <c:v>2093.687332287322</c:v>
                </c:pt>
                <c:pt idx="30">
                  <c:v>2181.541113085911</c:v>
                </c:pt>
                <c:pt idx="31">
                  <c:v>2270.0</c:v>
                </c:pt>
                <c:pt idx="32">
                  <c:v>2359.045077204777</c:v>
                </c:pt>
                <c:pt idx="33">
                  <c:v>2448.65857583265</c:v>
                </c:pt>
                <c:pt idx="34">
                  <c:v>2538.82377270996</c:v>
                </c:pt>
                <c:pt idx="35">
                  <c:v>2629.524900675002</c:v>
                </c:pt>
                <c:pt idx="36">
                  <c:v>2720.747068867525</c:v>
                </c:pt>
                <c:pt idx="37">
                  <c:v>2812.476191641131</c:v>
                </c:pt>
                <c:pt idx="38">
                  <c:v>2904.69892496316</c:v>
                </c:pt>
                <c:pt idx="39">
                  <c:v>2997.402609341429</c:v>
                </c:pt>
                <c:pt idx="40">
                  <c:v>3090.575218461438</c:v>
                </c:pt>
                <c:pt idx="41">
                  <c:v>3184.205312837203</c:v>
                </c:pt>
                <c:pt idx="42">
                  <c:v>3278.281997878473</c:v>
                </c:pt>
                <c:pt idx="43">
                  <c:v>3372.794885860534</c:v>
                </c:pt>
                <c:pt idx="44">
                  <c:v>3467.73406135286</c:v>
                </c:pt>
                <c:pt idx="45">
                  <c:v>3563.090049722094</c:v>
                </c:pt>
                <c:pt idx="46">
                  <c:v>3658.853788375036</c:v>
                </c:pt>
                <c:pt idx="47">
                  <c:v>3755.016600450002</c:v>
                </c:pt>
                <c:pt idx="48">
                  <c:v>3851.570170701388</c:v>
                </c:pt>
                <c:pt idx="49">
                  <c:v>3948.506523353571</c:v>
                </c:pt>
                <c:pt idx="50">
                  <c:v>4045.818001727102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Graph!$I$38</c:f>
              <c:strCache>
                <c:ptCount val="1"/>
                <c:pt idx="0">
                  <c:v>polynomial</c:v>
                </c:pt>
              </c:strCache>
            </c:strRef>
          </c:tx>
          <c:marker>
            <c:symbol val="none"/>
          </c:marker>
          <c:xVal>
            <c:numRef>
              <c:f>Graph!$D$39:$D$89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Graph!$I$39:$I$89</c:f>
              <c:numCache>
                <c:formatCode>General</c:formatCode>
                <c:ptCount val="51"/>
                <c:pt idx="0">
                  <c:v>83.0</c:v>
                </c:pt>
                <c:pt idx="1">
                  <c:v>90.0</c:v>
                </c:pt>
                <c:pt idx="2">
                  <c:v>101.0</c:v>
                </c:pt>
                <c:pt idx="3">
                  <c:v>116.0</c:v>
                </c:pt>
                <c:pt idx="4">
                  <c:v>135.0</c:v>
                </c:pt>
                <c:pt idx="5">
                  <c:v>158.0</c:v>
                </c:pt>
                <c:pt idx="6">
                  <c:v>185.0</c:v>
                </c:pt>
                <c:pt idx="7">
                  <c:v>216.0</c:v>
                </c:pt>
                <c:pt idx="8">
                  <c:v>251.0</c:v>
                </c:pt>
                <c:pt idx="9">
                  <c:v>290.0</c:v>
                </c:pt>
                <c:pt idx="10">
                  <c:v>333.0</c:v>
                </c:pt>
                <c:pt idx="11">
                  <c:v>380.0</c:v>
                </c:pt>
                <c:pt idx="12">
                  <c:v>431.0</c:v>
                </c:pt>
                <c:pt idx="13">
                  <c:v>486.0</c:v>
                </c:pt>
                <c:pt idx="14">
                  <c:v>545.0</c:v>
                </c:pt>
                <c:pt idx="15">
                  <c:v>608.0</c:v>
                </c:pt>
                <c:pt idx="16">
                  <c:v>675.0</c:v>
                </c:pt>
                <c:pt idx="17">
                  <c:v>746.0</c:v>
                </c:pt>
                <c:pt idx="18">
                  <c:v>821.0</c:v>
                </c:pt>
                <c:pt idx="19">
                  <c:v>900.0</c:v>
                </c:pt>
                <c:pt idx="20">
                  <c:v>983.0</c:v>
                </c:pt>
                <c:pt idx="21">
                  <c:v>1070.0</c:v>
                </c:pt>
                <c:pt idx="22">
                  <c:v>1161.0</c:v>
                </c:pt>
                <c:pt idx="23">
                  <c:v>1256.0</c:v>
                </c:pt>
                <c:pt idx="24">
                  <c:v>1355.0</c:v>
                </c:pt>
                <c:pt idx="25">
                  <c:v>1458.0</c:v>
                </c:pt>
                <c:pt idx="26">
                  <c:v>1565.0</c:v>
                </c:pt>
                <c:pt idx="27">
                  <c:v>1676.0</c:v>
                </c:pt>
                <c:pt idx="28">
                  <c:v>1791.0</c:v>
                </c:pt>
                <c:pt idx="29">
                  <c:v>1910.0</c:v>
                </c:pt>
                <c:pt idx="30">
                  <c:v>2033.0</c:v>
                </c:pt>
                <c:pt idx="31">
                  <c:v>2160.0</c:v>
                </c:pt>
                <c:pt idx="32">
                  <c:v>2291.0</c:v>
                </c:pt>
                <c:pt idx="33">
                  <c:v>2426.0</c:v>
                </c:pt>
                <c:pt idx="34">
                  <c:v>2565.0</c:v>
                </c:pt>
                <c:pt idx="35">
                  <c:v>2708.0</c:v>
                </c:pt>
                <c:pt idx="36">
                  <c:v>2855.0</c:v>
                </c:pt>
                <c:pt idx="37">
                  <c:v>3006.0</c:v>
                </c:pt>
                <c:pt idx="38">
                  <c:v>3161.0</c:v>
                </c:pt>
                <c:pt idx="39">
                  <c:v>3320.0</c:v>
                </c:pt>
                <c:pt idx="40">
                  <c:v>3483.0</c:v>
                </c:pt>
                <c:pt idx="41">
                  <c:v>3650.0</c:v>
                </c:pt>
                <c:pt idx="42">
                  <c:v>3821.0</c:v>
                </c:pt>
                <c:pt idx="43">
                  <c:v>3996.0</c:v>
                </c:pt>
                <c:pt idx="44">
                  <c:v>4175.0</c:v>
                </c:pt>
                <c:pt idx="45">
                  <c:v>4358.0</c:v>
                </c:pt>
                <c:pt idx="46">
                  <c:v>4545.0</c:v>
                </c:pt>
                <c:pt idx="47">
                  <c:v>4736.0</c:v>
                </c:pt>
                <c:pt idx="48">
                  <c:v>4931.0</c:v>
                </c:pt>
                <c:pt idx="49">
                  <c:v>5130.0</c:v>
                </c:pt>
                <c:pt idx="50">
                  <c:v>5333.0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02328"/>
        <c:axId val="2107744472"/>
      </c:scatterChart>
      <c:valAx>
        <c:axId val="213870232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Problem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44472"/>
        <c:crosses val="autoZero"/>
        <c:crossBetween val="midCat"/>
      </c:valAx>
      <c:valAx>
        <c:axId val="210774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Running</a:t>
                </a:r>
                <a:r>
                  <a:rPr lang="en-US" sz="1800" baseline="0"/>
                  <a:t> Time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0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184150</xdr:rowOff>
    </xdr:from>
    <xdr:to>
      <xdr:col>12</xdr:col>
      <xdr:colOff>520700</xdr:colOff>
      <xdr:row>26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topLeftCell="A3" workbookViewId="0">
      <selection activeCell="H30" sqref="H30"/>
    </sheetView>
  </sheetViews>
  <sheetFormatPr baseColWidth="10" defaultRowHeight="15" x14ac:dyDescent="0"/>
  <cols>
    <col min="2" max="2" width="11.6640625" style="1" bestFit="1" customWidth="1"/>
    <col min="3" max="3" width="26" style="5" bestFit="1" customWidth="1"/>
    <col min="10" max="10" width="12.1640625" bestFit="1" customWidth="1"/>
  </cols>
  <sheetData>
    <row r="1" spans="2:3" ht="16" thickBot="1"/>
    <row r="2" spans="2:3" ht="16" thickBot="1">
      <c r="B2" s="4" t="s">
        <v>0</v>
      </c>
      <c r="C2" s="6" t="s">
        <v>3</v>
      </c>
    </row>
    <row r="3" spans="2:3" ht="16" thickBot="1">
      <c r="B3" s="2" t="s">
        <v>2</v>
      </c>
      <c r="C3" s="7">
        <v>1300</v>
      </c>
    </row>
    <row r="4" spans="2:3" ht="16" thickBot="1">
      <c r="C4" s="8"/>
    </row>
    <row r="5" spans="2:3" ht="16" thickBot="1">
      <c r="B5" s="4" t="s">
        <v>1</v>
      </c>
      <c r="C5" s="9" t="s">
        <v>4</v>
      </c>
    </row>
    <row r="6" spans="2:3">
      <c r="B6" s="3" t="s">
        <v>5</v>
      </c>
      <c r="C6" s="10">
        <v>225</v>
      </c>
    </row>
    <row r="7" spans="2:3" ht="16" thickBot="1">
      <c r="B7" s="2" t="s">
        <v>2</v>
      </c>
      <c r="C7" s="7">
        <v>750</v>
      </c>
    </row>
    <row r="8" spans="2:3" ht="16" thickBot="1">
      <c r="C8" s="8"/>
    </row>
    <row r="9" spans="2:3" ht="16" thickBot="1">
      <c r="B9" s="4" t="s">
        <v>19</v>
      </c>
      <c r="C9" s="9" t="s">
        <v>6</v>
      </c>
    </row>
    <row r="10" spans="2:3">
      <c r="B10" s="3" t="s">
        <v>5</v>
      </c>
      <c r="C10" s="10">
        <v>25</v>
      </c>
    </row>
    <row r="11" spans="2:3" ht="16" thickBot="1">
      <c r="B11" s="2" t="s">
        <v>2</v>
      </c>
      <c r="C11" s="7">
        <v>1000</v>
      </c>
    </row>
    <row r="12" spans="2:3" ht="16" thickBot="1">
      <c r="C12" s="8"/>
    </row>
    <row r="13" spans="2:3" ht="16" thickBot="1">
      <c r="B13" s="4" t="s">
        <v>20</v>
      </c>
      <c r="C13" s="9" t="s">
        <v>6</v>
      </c>
    </row>
    <row r="14" spans="2:3">
      <c r="B14" s="3" t="s">
        <v>5</v>
      </c>
      <c r="C14" s="10">
        <v>50</v>
      </c>
    </row>
    <row r="15" spans="2:3" ht="16" thickBot="1">
      <c r="B15" s="2" t="s">
        <v>2</v>
      </c>
      <c r="C15" s="7">
        <v>500</v>
      </c>
    </row>
    <row r="16" spans="2:3" ht="16" thickBot="1"/>
    <row r="17" spans="2:3" ht="16" thickBot="1">
      <c r="B17" s="4" t="s">
        <v>7</v>
      </c>
      <c r="C17" s="9" t="s">
        <v>8</v>
      </c>
    </row>
    <row r="18" spans="2:3">
      <c r="B18" s="3" t="s">
        <v>5</v>
      </c>
      <c r="C18" s="10">
        <v>13</v>
      </c>
    </row>
    <row r="19" spans="2:3">
      <c r="B19" s="3" t="s">
        <v>9</v>
      </c>
      <c r="C19" s="10">
        <v>5</v>
      </c>
    </row>
    <row r="20" spans="2:3" ht="16" thickBot="1">
      <c r="B20" s="2" t="s">
        <v>2</v>
      </c>
      <c r="C20" s="7">
        <v>30</v>
      </c>
    </row>
    <row r="21" spans="2:3" ht="16" thickBot="1">
      <c r="C21" s="8"/>
    </row>
    <row r="22" spans="2:3" ht="16" thickBot="1">
      <c r="B22" s="4" t="s">
        <v>11</v>
      </c>
      <c r="C22" s="9" t="s">
        <v>12</v>
      </c>
    </row>
    <row r="23" spans="2:3">
      <c r="B23" s="3" t="s">
        <v>5</v>
      </c>
      <c r="C23" s="10">
        <v>2</v>
      </c>
    </row>
    <row r="24" spans="2:3">
      <c r="B24" s="3" t="s">
        <v>9</v>
      </c>
      <c r="C24" s="10">
        <v>1</v>
      </c>
    </row>
    <row r="25" spans="2:3" ht="16" thickBot="1">
      <c r="B25" s="2" t="s">
        <v>2</v>
      </c>
      <c r="C25" s="7">
        <v>80</v>
      </c>
    </row>
    <row r="26" spans="2:3" ht="16" thickBot="1">
      <c r="C26" s="8"/>
    </row>
    <row r="27" spans="2:3" ht="16" thickBot="1">
      <c r="B27" s="4" t="s">
        <v>22</v>
      </c>
      <c r="C27" s="12">
        <v>50</v>
      </c>
    </row>
    <row r="38" spans="2:10">
      <c r="B38" s="1" t="s">
        <v>18</v>
      </c>
      <c r="C38" s="11">
        <f>C27/50</f>
        <v>1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10</v>
      </c>
      <c r="J38" t="s">
        <v>21</v>
      </c>
    </row>
    <row r="39" spans="2:10">
      <c r="D39">
        <v>1</v>
      </c>
      <c r="E39">
        <f>$C$3</f>
        <v>1300</v>
      </c>
      <c r="F39">
        <f>$C$6*LOG(D39,2)+$C$7</f>
        <v>750</v>
      </c>
      <c r="G39">
        <f>$C$10*D39+$C$11</f>
        <v>1025</v>
      </c>
      <c r="H39">
        <f t="shared" ref="H39:H84" si="0">$C$18*D39*LOG(D39,2)+$C$19*D39+$C$20</f>
        <v>35</v>
      </c>
      <c r="I39">
        <f t="shared" ref="I39:I84" si="1">$C$23*D39^2+$C$24*D39+$C$25</f>
        <v>83</v>
      </c>
      <c r="J39">
        <f>$C$14*D39+$C$15</f>
        <v>550</v>
      </c>
    </row>
    <row r="40" spans="2:10">
      <c r="D40">
        <f t="shared" ref="D40:D84" si="2">D39+$C$38</f>
        <v>2</v>
      </c>
      <c r="E40">
        <f t="shared" ref="E40:E89" si="3">$C$3</f>
        <v>1300</v>
      </c>
      <c r="F40">
        <f t="shared" ref="F40:F84" si="4">$C$6*LOG(D40,2)+$C$7</f>
        <v>975</v>
      </c>
      <c r="G40">
        <f t="shared" ref="G40:G84" si="5">$C$10*D40+$C$11</f>
        <v>1050</v>
      </c>
      <c r="H40">
        <f t="shared" si="0"/>
        <v>66</v>
      </c>
      <c r="I40">
        <f t="shared" si="1"/>
        <v>90</v>
      </c>
      <c r="J40">
        <f t="shared" ref="J40:J84" si="6">$C$14*D40+$C$15</f>
        <v>600</v>
      </c>
    </row>
    <row r="41" spans="2:10">
      <c r="D41">
        <f t="shared" si="2"/>
        <v>3</v>
      </c>
      <c r="E41">
        <f t="shared" si="3"/>
        <v>1300</v>
      </c>
      <c r="F41">
        <f t="shared" si="4"/>
        <v>1106.6165626622601</v>
      </c>
      <c r="G41">
        <f t="shared" si="5"/>
        <v>1075</v>
      </c>
      <c r="H41">
        <f t="shared" si="0"/>
        <v>106.8135375281251</v>
      </c>
      <c r="I41">
        <f t="shared" si="1"/>
        <v>101</v>
      </c>
      <c r="J41">
        <f t="shared" si="6"/>
        <v>650</v>
      </c>
    </row>
    <row r="42" spans="2:10">
      <c r="D42">
        <f t="shared" si="2"/>
        <v>4</v>
      </c>
      <c r="E42">
        <f t="shared" si="3"/>
        <v>1300</v>
      </c>
      <c r="F42">
        <f t="shared" si="4"/>
        <v>1200</v>
      </c>
      <c r="G42">
        <f t="shared" si="5"/>
        <v>1100</v>
      </c>
      <c r="H42">
        <f t="shared" si="0"/>
        <v>154</v>
      </c>
      <c r="I42">
        <f t="shared" si="1"/>
        <v>116</v>
      </c>
      <c r="J42">
        <f t="shared" si="6"/>
        <v>700</v>
      </c>
    </row>
    <row r="43" spans="2:10">
      <c r="D43">
        <f t="shared" si="2"/>
        <v>5</v>
      </c>
      <c r="E43">
        <f t="shared" si="3"/>
        <v>1300</v>
      </c>
      <c r="F43">
        <f t="shared" si="4"/>
        <v>1272.4338213496565</v>
      </c>
      <c r="G43">
        <f t="shared" si="5"/>
        <v>1125</v>
      </c>
      <c r="H43">
        <f t="shared" si="0"/>
        <v>205.92532616767855</v>
      </c>
      <c r="I43">
        <f t="shared" si="1"/>
        <v>135</v>
      </c>
      <c r="J43">
        <f t="shared" si="6"/>
        <v>750</v>
      </c>
    </row>
    <row r="44" spans="2:10">
      <c r="D44">
        <f t="shared" si="2"/>
        <v>6</v>
      </c>
      <c r="E44">
        <f t="shared" si="3"/>
        <v>1300</v>
      </c>
      <c r="F44">
        <f t="shared" si="4"/>
        <v>1331.6165626622601</v>
      </c>
      <c r="G44">
        <f t="shared" si="5"/>
        <v>1150</v>
      </c>
      <c r="H44">
        <f t="shared" si="0"/>
        <v>261.62707505625019</v>
      </c>
      <c r="I44">
        <f t="shared" si="1"/>
        <v>158</v>
      </c>
      <c r="J44">
        <f t="shared" si="6"/>
        <v>800</v>
      </c>
    </row>
    <row r="45" spans="2:10">
      <c r="D45">
        <f t="shared" si="2"/>
        <v>7</v>
      </c>
      <c r="E45">
        <f t="shared" si="3"/>
        <v>1300</v>
      </c>
      <c r="F45">
        <f t="shared" si="4"/>
        <v>1381.654857462961</v>
      </c>
      <c r="G45">
        <f t="shared" si="5"/>
        <v>1175</v>
      </c>
      <c r="H45">
        <f t="shared" si="0"/>
        <v>320.46929790724198</v>
      </c>
      <c r="I45">
        <f t="shared" si="1"/>
        <v>185</v>
      </c>
      <c r="J45">
        <f t="shared" si="6"/>
        <v>850</v>
      </c>
    </row>
    <row r="46" spans="2:10">
      <c r="D46">
        <f t="shared" si="2"/>
        <v>8</v>
      </c>
      <c r="E46">
        <f t="shared" si="3"/>
        <v>1300</v>
      </c>
      <c r="F46">
        <f t="shared" si="4"/>
        <v>1425</v>
      </c>
      <c r="G46">
        <f t="shared" si="5"/>
        <v>1200</v>
      </c>
      <c r="H46">
        <f t="shared" si="0"/>
        <v>382</v>
      </c>
      <c r="I46">
        <f t="shared" si="1"/>
        <v>216</v>
      </c>
      <c r="J46">
        <f t="shared" si="6"/>
        <v>900</v>
      </c>
    </row>
    <row r="47" spans="2:10">
      <c r="D47">
        <f t="shared" si="2"/>
        <v>9</v>
      </c>
      <c r="E47">
        <f t="shared" si="3"/>
        <v>1300</v>
      </c>
      <c r="F47">
        <f t="shared" si="4"/>
        <v>1463.2331253245202</v>
      </c>
      <c r="G47">
        <f t="shared" si="5"/>
        <v>1225</v>
      </c>
      <c r="H47">
        <f t="shared" si="0"/>
        <v>445.88122516875057</v>
      </c>
      <c r="I47">
        <f t="shared" si="1"/>
        <v>251</v>
      </c>
      <c r="J47">
        <f t="shared" si="6"/>
        <v>950</v>
      </c>
    </row>
    <row r="48" spans="2:10">
      <c r="D48">
        <f t="shared" si="2"/>
        <v>10</v>
      </c>
      <c r="E48">
        <f t="shared" si="3"/>
        <v>1300</v>
      </c>
      <c r="F48">
        <f t="shared" si="4"/>
        <v>1497.4338213496567</v>
      </c>
      <c r="G48">
        <f t="shared" si="5"/>
        <v>1250</v>
      </c>
      <c r="H48">
        <f t="shared" si="0"/>
        <v>511.85065233535715</v>
      </c>
      <c r="I48">
        <f t="shared" si="1"/>
        <v>290</v>
      </c>
      <c r="J48">
        <f t="shared" si="6"/>
        <v>1000</v>
      </c>
    </row>
    <row r="49" spans="4:10">
      <c r="D49">
        <f t="shared" si="2"/>
        <v>11</v>
      </c>
      <c r="E49">
        <f t="shared" si="3"/>
        <v>1300</v>
      </c>
      <c r="F49">
        <f t="shared" si="4"/>
        <v>1528.372114193392</v>
      </c>
      <c r="G49">
        <f t="shared" si="5"/>
        <v>1275</v>
      </c>
      <c r="H49">
        <f t="shared" si="0"/>
        <v>579.69872146513353</v>
      </c>
      <c r="I49">
        <f t="shared" si="1"/>
        <v>333</v>
      </c>
      <c r="J49">
        <f t="shared" si="6"/>
        <v>1050</v>
      </c>
    </row>
    <row r="50" spans="4:10">
      <c r="D50">
        <f t="shared" si="2"/>
        <v>12</v>
      </c>
      <c r="E50">
        <f t="shared" si="3"/>
        <v>1300</v>
      </c>
      <c r="F50">
        <f t="shared" si="4"/>
        <v>1556.6165626622601</v>
      </c>
      <c r="G50">
        <f t="shared" si="5"/>
        <v>1300</v>
      </c>
      <c r="H50">
        <f t="shared" si="0"/>
        <v>649.25415011250038</v>
      </c>
      <c r="I50">
        <f t="shared" si="1"/>
        <v>380</v>
      </c>
      <c r="J50">
        <f t="shared" si="6"/>
        <v>1100</v>
      </c>
    </row>
    <row r="51" spans="4:10">
      <c r="D51">
        <f t="shared" si="2"/>
        <v>13</v>
      </c>
      <c r="E51">
        <f t="shared" si="3"/>
        <v>1300</v>
      </c>
      <c r="F51">
        <f t="shared" si="4"/>
        <v>1582.5989365817459</v>
      </c>
      <c r="G51">
        <f t="shared" si="5"/>
        <v>1325</v>
      </c>
      <c r="H51">
        <f t="shared" si="0"/>
        <v>720.37431236584462</v>
      </c>
      <c r="I51">
        <f t="shared" si="1"/>
        <v>431</v>
      </c>
      <c r="J51">
        <f t="shared" si="6"/>
        <v>1150</v>
      </c>
    </row>
    <row r="52" spans="4:10">
      <c r="D52">
        <f t="shared" si="2"/>
        <v>14</v>
      </c>
      <c r="E52">
        <f t="shared" si="3"/>
        <v>1300</v>
      </c>
      <c r="F52">
        <f t="shared" si="4"/>
        <v>1606.654857462961</v>
      </c>
      <c r="G52">
        <f t="shared" si="5"/>
        <v>1350</v>
      </c>
      <c r="H52">
        <f t="shared" si="0"/>
        <v>792.93859581448385</v>
      </c>
      <c r="I52">
        <f t="shared" si="1"/>
        <v>486</v>
      </c>
      <c r="J52">
        <f t="shared" si="6"/>
        <v>1200</v>
      </c>
    </row>
    <row r="53" spans="4:10">
      <c r="D53">
        <f t="shared" si="2"/>
        <v>15</v>
      </c>
      <c r="E53">
        <f t="shared" si="3"/>
        <v>1300</v>
      </c>
      <c r="F53">
        <f t="shared" si="4"/>
        <v>1629.0503840119168</v>
      </c>
      <c r="G53">
        <f t="shared" si="5"/>
        <v>1375</v>
      </c>
      <c r="H53">
        <f t="shared" si="0"/>
        <v>866.84366614366115</v>
      </c>
      <c r="I53">
        <f t="shared" si="1"/>
        <v>545</v>
      </c>
      <c r="J53">
        <f t="shared" si="6"/>
        <v>1250</v>
      </c>
    </row>
    <row r="54" spans="4:10">
      <c r="D54">
        <f t="shared" si="2"/>
        <v>16</v>
      </c>
      <c r="E54">
        <f t="shared" si="3"/>
        <v>1300</v>
      </c>
      <c r="F54">
        <f t="shared" si="4"/>
        <v>1650</v>
      </c>
      <c r="G54">
        <f t="shared" si="5"/>
        <v>1400</v>
      </c>
      <c r="H54">
        <f t="shared" si="0"/>
        <v>942</v>
      </c>
      <c r="I54">
        <f t="shared" si="1"/>
        <v>608</v>
      </c>
      <c r="J54">
        <f t="shared" si="6"/>
        <v>1300</v>
      </c>
    </row>
    <row r="55" spans="4:10">
      <c r="D55">
        <f t="shared" si="2"/>
        <v>17</v>
      </c>
      <c r="E55">
        <f t="shared" si="3"/>
        <v>1300</v>
      </c>
      <c r="F55">
        <f t="shared" si="4"/>
        <v>1669.6791392813266</v>
      </c>
      <c r="G55">
        <f t="shared" si="5"/>
        <v>1425</v>
      </c>
      <c r="H55">
        <f t="shared" si="0"/>
        <v>1018.3292879163251</v>
      </c>
      <c r="I55">
        <f t="shared" si="1"/>
        <v>675</v>
      </c>
      <c r="J55">
        <f t="shared" si="6"/>
        <v>1350</v>
      </c>
    </row>
    <row r="56" spans="4:10">
      <c r="D56">
        <f t="shared" si="2"/>
        <v>18</v>
      </c>
      <c r="E56">
        <f t="shared" si="3"/>
        <v>1300</v>
      </c>
      <c r="F56">
        <f t="shared" si="4"/>
        <v>1688.2331253245202</v>
      </c>
      <c r="G56">
        <f t="shared" si="5"/>
        <v>1450</v>
      </c>
      <c r="H56">
        <f t="shared" si="0"/>
        <v>1095.7624503375009</v>
      </c>
      <c r="I56">
        <f t="shared" si="1"/>
        <v>746</v>
      </c>
      <c r="J56">
        <f t="shared" si="6"/>
        <v>1400</v>
      </c>
    </row>
    <row r="57" spans="4:10">
      <c r="D57">
        <f t="shared" si="2"/>
        <v>19</v>
      </c>
      <c r="E57">
        <f t="shared" si="3"/>
        <v>1300</v>
      </c>
      <c r="F57">
        <f t="shared" si="4"/>
        <v>1705.7836905248066</v>
      </c>
      <c r="G57">
        <f t="shared" si="5"/>
        <v>1475</v>
      </c>
      <c r="H57">
        <f t="shared" si="0"/>
        <v>1174.2380958205656</v>
      </c>
      <c r="I57">
        <f t="shared" si="1"/>
        <v>821</v>
      </c>
      <c r="J57">
        <f t="shared" si="6"/>
        <v>1450</v>
      </c>
    </row>
    <row r="58" spans="4:10">
      <c r="D58">
        <f t="shared" si="2"/>
        <v>20</v>
      </c>
      <c r="E58">
        <f t="shared" si="3"/>
        <v>1300</v>
      </c>
      <c r="F58">
        <f t="shared" si="4"/>
        <v>1722.4338213496567</v>
      </c>
      <c r="G58">
        <f t="shared" si="5"/>
        <v>1500</v>
      </c>
      <c r="H58">
        <f t="shared" si="0"/>
        <v>1253.7013046707143</v>
      </c>
      <c r="I58">
        <f t="shared" si="1"/>
        <v>900</v>
      </c>
      <c r="J58">
        <f t="shared" si="6"/>
        <v>1500</v>
      </c>
    </row>
    <row r="59" spans="4:10">
      <c r="D59">
        <f t="shared" si="2"/>
        <v>21</v>
      </c>
      <c r="E59">
        <f t="shared" si="3"/>
        <v>1300</v>
      </c>
      <c r="F59">
        <f t="shared" si="4"/>
        <v>1738.2714201252211</v>
      </c>
      <c r="G59">
        <f t="shared" si="5"/>
        <v>1525</v>
      </c>
      <c r="H59">
        <f t="shared" si="0"/>
        <v>1334.1026564186018</v>
      </c>
      <c r="I59">
        <f t="shared" si="1"/>
        <v>983</v>
      </c>
      <c r="J59">
        <f t="shared" si="6"/>
        <v>1550</v>
      </c>
    </row>
    <row r="60" spans="4:10">
      <c r="D60">
        <f t="shared" si="2"/>
        <v>22</v>
      </c>
      <c r="E60">
        <f t="shared" si="3"/>
        <v>1300</v>
      </c>
      <c r="F60">
        <f t="shared" si="4"/>
        <v>1753.372114193392</v>
      </c>
      <c r="G60">
        <f t="shared" si="5"/>
        <v>1550</v>
      </c>
      <c r="H60">
        <f t="shared" si="0"/>
        <v>1415.3974429302671</v>
      </c>
      <c r="I60">
        <f t="shared" si="1"/>
        <v>1070</v>
      </c>
      <c r="J60">
        <f t="shared" si="6"/>
        <v>1600</v>
      </c>
    </row>
    <row r="61" spans="4:10">
      <c r="D61">
        <f t="shared" si="2"/>
        <v>23</v>
      </c>
      <c r="E61">
        <f t="shared" si="3"/>
        <v>1300</v>
      </c>
      <c r="F61">
        <f t="shared" si="4"/>
        <v>1767.801440112828</v>
      </c>
      <c r="G61">
        <f t="shared" si="5"/>
        <v>1575</v>
      </c>
      <c r="H61">
        <f t="shared" si="0"/>
        <v>1497.5450248610468</v>
      </c>
      <c r="I61">
        <f t="shared" si="1"/>
        <v>1161</v>
      </c>
      <c r="J61">
        <f t="shared" si="6"/>
        <v>1650</v>
      </c>
    </row>
    <row r="62" spans="4:10">
      <c r="D62">
        <f t="shared" si="2"/>
        <v>24</v>
      </c>
      <c r="E62">
        <f t="shared" si="3"/>
        <v>1300</v>
      </c>
      <c r="F62">
        <f t="shared" si="4"/>
        <v>1781.6165626622603</v>
      </c>
      <c r="G62">
        <f t="shared" si="5"/>
        <v>1600</v>
      </c>
      <c r="H62">
        <f t="shared" si="0"/>
        <v>1580.508300225001</v>
      </c>
      <c r="I62">
        <f t="shared" si="1"/>
        <v>1256</v>
      </c>
      <c r="J62">
        <f t="shared" si="6"/>
        <v>1700</v>
      </c>
    </row>
    <row r="63" spans="4:10">
      <c r="D63">
        <f t="shared" si="2"/>
        <v>25</v>
      </c>
      <c r="E63">
        <f t="shared" si="3"/>
        <v>1300</v>
      </c>
      <c r="F63">
        <f t="shared" si="4"/>
        <v>1794.8676426993129</v>
      </c>
      <c r="G63">
        <f t="shared" si="5"/>
        <v>1625</v>
      </c>
      <c r="H63">
        <f t="shared" si="0"/>
        <v>1664.2532616767853</v>
      </c>
      <c r="I63">
        <f t="shared" si="1"/>
        <v>1355</v>
      </c>
      <c r="J63">
        <f t="shared" si="6"/>
        <v>1750</v>
      </c>
    </row>
    <row r="64" spans="4:10">
      <c r="D64">
        <f t="shared" si="2"/>
        <v>26</v>
      </c>
      <c r="E64">
        <f t="shared" si="3"/>
        <v>1300</v>
      </c>
      <c r="F64">
        <f t="shared" si="4"/>
        <v>1807.5989365817459</v>
      </c>
      <c r="G64">
        <f t="shared" si="5"/>
        <v>1650</v>
      </c>
      <c r="H64">
        <f t="shared" si="0"/>
        <v>1748.7486247316892</v>
      </c>
      <c r="I64">
        <f t="shared" si="1"/>
        <v>1458</v>
      </c>
      <c r="J64">
        <f t="shared" si="6"/>
        <v>1800</v>
      </c>
    </row>
    <row r="65" spans="4:10">
      <c r="D65">
        <f t="shared" si="2"/>
        <v>27</v>
      </c>
      <c r="E65">
        <f t="shared" si="3"/>
        <v>1300</v>
      </c>
      <c r="F65">
        <f t="shared" si="4"/>
        <v>1819.8496879867805</v>
      </c>
      <c r="G65">
        <f t="shared" si="5"/>
        <v>1675</v>
      </c>
      <c r="H65">
        <f t="shared" si="0"/>
        <v>1833.9655132593778</v>
      </c>
      <c r="I65">
        <f t="shared" si="1"/>
        <v>1565</v>
      </c>
      <c r="J65">
        <f t="shared" si="6"/>
        <v>1850</v>
      </c>
    </row>
    <row r="66" spans="4:10">
      <c r="D66">
        <f t="shared" si="2"/>
        <v>28</v>
      </c>
      <c r="E66">
        <f t="shared" si="3"/>
        <v>1300</v>
      </c>
      <c r="F66">
        <f t="shared" si="4"/>
        <v>1831.6548574629608</v>
      </c>
      <c r="G66">
        <f t="shared" si="5"/>
        <v>1700</v>
      </c>
      <c r="H66">
        <f t="shared" si="0"/>
        <v>1919.8771916289677</v>
      </c>
      <c r="I66">
        <f t="shared" si="1"/>
        <v>1676</v>
      </c>
      <c r="J66">
        <f t="shared" si="6"/>
        <v>1900</v>
      </c>
    </row>
    <row r="67" spans="4:10">
      <c r="D67">
        <f t="shared" si="2"/>
        <v>29</v>
      </c>
      <c r="E67">
        <f t="shared" si="3"/>
        <v>1300</v>
      </c>
      <c r="F67">
        <f t="shared" si="4"/>
        <v>1843.0457239037039</v>
      </c>
      <c r="G67">
        <f t="shared" si="5"/>
        <v>1725</v>
      </c>
      <c r="H67">
        <f t="shared" si="0"/>
        <v>2006.4588351630948</v>
      </c>
      <c r="I67">
        <f t="shared" si="1"/>
        <v>1791</v>
      </c>
      <c r="J67">
        <f t="shared" si="6"/>
        <v>1950</v>
      </c>
    </row>
    <row r="68" spans="4:10">
      <c r="D68">
        <f t="shared" si="2"/>
        <v>30</v>
      </c>
      <c r="E68">
        <f t="shared" si="3"/>
        <v>1300</v>
      </c>
      <c r="F68">
        <f t="shared" si="4"/>
        <v>1854.0503840119168</v>
      </c>
      <c r="G68">
        <f t="shared" si="5"/>
        <v>1750</v>
      </c>
      <c r="H68">
        <f t="shared" si="0"/>
        <v>2093.6873322873225</v>
      </c>
      <c r="I68">
        <f t="shared" si="1"/>
        <v>1910</v>
      </c>
      <c r="J68">
        <f t="shared" si="6"/>
        <v>2000</v>
      </c>
    </row>
    <row r="69" spans="4:10">
      <c r="D69">
        <f t="shared" si="2"/>
        <v>31</v>
      </c>
      <c r="E69">
        <f t="shared" si="3"/>
        <v>1300</v>
      </c>
      <c r="F69">
        <f t="shared" si="4"/>
        <v>1864.694169837047</v>
      </c>
      <c r="G69">
        <f t="shared" si="5"/>
        <v>1775</v>
      </c>
      <c r="H69">
        <f t="shared" si="0"/>
        <v>2181.5411130859111</v>
      </c>
      <c r="I69">
        <f t="shared" si="1"/>
        <v>2033</v>
      </c>
      <c r="J69">
        <f t="shared" si="6"/>
        <v>2050</v>
      </c>
    </row>
    <row r="70" spans="4:10">
      <c r="D70">
        <f t="shared" si="2"/>
        <v>32</v>
      </c>
      <c r="E70">
        <f t="shared" si="3"/>
        <v>1300</v>
      </c>
      <c r="F70">
        <f t="shared" si="4"/>
        <v>1875</v>
      </c>
      <c r="G70">
        <f t="shared" si="5"/>
        <v>1800</v>
      </c>
      <c r="H70">
        <f t="shared" si="0"/>
        <v>2270</v>
      </c>
      <c r="I70">
        <f t="shared" si="1"/>
        <v>2160</v>
      </c>
      <c r="J70">
        <f t="shared" si="6"/>
        <v>2100</v>
      </c>
    </row>
    <row r="71" spans="4:10">
      <c r="D71">
        <f t="shared" si="2"/>
        <v>33</v>
      </c>
      <c r="E71">
        <f t="shared" si="3"/>
        <v>1300</v>
      </c>
      <c r="F71">
        <f t="shared" si="4"/>
        <v>1884.9886768556521</v>
      </c>
      <c r="G71">
        <f t="shared" si="5"/>
        <v>1825</v>
      </c>
      <c r="H71">
        <f t="shared" si="0"/>
        <v>2359.0450772047766</v>
      </c>
      <c r="I71">
        <f t="shared" si="1"/>
        <v>2291</v>
      </c>
      <c r="J71">
        <f t="shared" si="6"/>
        <v>2150</v>
      </c>
    </row>
    <row r="72" spans="4:10">
      <c r="D72">
        <f t="shared" si="2"/>
        <v>34</v>
      </c>
      <c r="E72">
        <f t="shared" si="3"/>
        <v>1300</v>
      </c>
      <c r="F72">
        <f t="shared" si="4"/>
        <v>1894.6791392813266</v>
      </c>
      <c r="G72">
        <f t="shared" si="5"/>
        <v>1850</v>
      </c>
      <c r="H72">
        <f t="shared" si="0"/>
        <v>2448.6585758326501</v>
      </c>
      <c r="I72">
        <f t="shared" si="1"/>
        <v>2426</v>
      </c>
      <c r="J72">
        <f t="shared" si="6"/>
        <v>2200</v>
      </c>
    </row>
    <row r="73" spans="4:10">
      <c r="D73">
        <f t="shared" si="2"/>
        <v>35</v>
      </c>
      <c r="E73">
        <f t="shared" si="3"/>
        <v>1300</v>
      </c>
      <c r="F73">
        <f t="shared" si="4"/>
        <v>1904.0886788126174</v>
      </c>
      <c r="G73">
        <f t="shared" si="5"/>
        <v>1875</v>
      </c>
      <c r="H73">
        <f t="shared" si="0"/>
        <v>2538.8237727099595</v>
      </c>
      <c r="I73">
        <f t="shared" si="1"/>
        <v>2565</v>
      </c>
      <c r="J73">
        <f t="shared" si="6"/>
        <v>2250</v>
      </c>
    </row>
    <row r="74" spans="4:10">
      <c r="D74">
        <f t="shared" si="2"/>
        <v>36</v>
      </c>
      <c r="E74">
        <f t="shared" si="3"/>
        <v>1300</v>
      </c>
      <c r="F74">
        <f t="shared" si="4"/>
        <v>1913.2331253245202</v>
      </c>
      <c r="G74">
        <f t="shared" si="5"/>
        <v>1900</v>
      </c>
      <c r="H74">
        <f t="shared" si="0"/>
        <v>2629.5249006750023</v>
      </c>
      <c r="I74">
        <f t="shared" si="1"/>
        <v>2708</v>
      </c>
      <c r="J74">
        <f t="shared" si="6"/>
        <v>2300</v>
      </c>
    </row>
    <row r="75" spans="4:10">
      <c r="D75">
        <f t="shared" si="2"/>
        <v>37</v>
      </c>
      <c r="E75">
        <f t="shared" si="3"/>
        <v>1300</v>
      </c>
      <c r="F75">
        <f t="shared" si="4"/>
        <v>1922.1270072665138</v>
      </c>
      <c r="G75">
        <f t="shared" si="5"/>
        <v>1925</v>
      </c>
      <c r="H75">
        <f t="shared" si="0"/>
        <v>2720.7470688675248</v>
      </c>
      <c r="I75">
        <f t="shared" si="1"/>
        <v>2855</v>
      </c>
      <c r="J75">
        <f t="shared" si="6"/>
        <v>2350</v>
      </c>
    </row>
    <row r="76" spans="4:10">
      <c r="D76">
        <f t="shared" si="2"/>
        <v>38</v>
      </c>
      <c r="E76">
        <f t="shared" si="3"/>
        <v>1300</v>
      </c>
      <c r="F76">
        <f t="shared" si="4"/>
        <v>1930.7836905248066</v>
      </c>
      <c r="G76">
        <f t="shared" si="5"/>
        <v>1950</v>
      </c>
      <c r="H76">
        <f t="shared" si="0"/>
        <v>2812.4761916411312</v>
      </c>
      <c r="I76">
        <f t="shared" si="1"/>
        <v>3006</v>
      </c>
      <c r="J76">
        <f t="shared" si="6"/>
        <v>2400</v>
      </c>
    </row>
    <row r="77" spans="4:10">
      <c r="D77">
        <f t="shared" si="2"/>
        <v>39</v>
      </c>
      <c r="E77">
        <f t="shared" si="3"/>
        <v>1300</v>
      </c>
      <c r="F77">
        <f t="shared" si="4"/>
        <v>1939.215499244006</v>
      </c>
      <c r="G77">
        <f t="shared" si="5"/>
        <v>1975</v>
      </c>
      <c r="H77">
        <f t="shared" si="0"/>
        <v>2904.6989249631602</v>
      </c>
      <c r="I77">
        <f t="shared" si="1"/>
        <v>3161</v>
      </c>
      <c r="J77">
        <f t="shared" si="6"/>
        <v>2450</v>
      </c>
    </row>
    <row r="78" spans="4:10">
      <c r="D78">
        <f t="shared" si="2"/>
        <v>40</v>
      </c>
      <c r="E78">
        <f t="shared" si="3"/>
        <v>1300</v>
      </c>
      <c r="F78">
        <f t="shared" si="4"/>
        <v>1947.4338213496567</v>
      </c>
      <c r="G78">
        <f t="shared" si="5"/>
        <v>2000</v>
      </c>
      <c r="H78">
        <f t="shared" si="0"/>
        <v>2997.4026093414286</v>
      </c>
      <c r="I78">
        <f t="shared" si="1"/>
        <v>3320</v>
      </c>
      <c r="J78">
        <f t="shared" si="6"/>
        <v>2500</v>
      </c>
    </row>
    <row r="79" spans="4:10">
      <c r="D79">
        <f t="shared" si="2"/>
        <v>41</v>
      </c>
      <c r="E79">
        <f t="shared" si="3"/>
        <v>1300</v>
      </c>
      <c r="F79">
        <f t="shared" si="4"/>
        <v>1955.4492010390688</v>
      </c>
      <c r="G79">
        <f t="shared" si="5"/>
        <v>2025</v>
      </c>
      <c r="H79">
        <f t="shared" si="0"/>
        <v>3090.5752184614385</v>
      </c>
      <c r="I79">
        <f t="shared" si="1"/>
        <v>3483</v>
      </c>
      <c r="J79">
        <f t="shared" si="6"/>
        <v>2550</v>
      </c>
    </row>
    <row r="80" spans="4:10">
      <c r="D80">
        <f t="shared" si="2"/>
        <v>42</v>
      </c>
      <c r="E80">
        <f t="shared" si="3"/>
        <v>1300</v>
      </c>
      <c r="F80">
        <f t="shared" si="4"/>
        <v>1963.2714201252211</v>
      </c>
      <c r="G80">
        <f t="shared" si="5"/>
        <v>2050</v>
      </c>
      <c r="H80">
        <f t="shared" si="0"/>
        <v>3184.2053128372036</v>
      </c>
      <c r="I80">
        <f t="shared" si="1"/>
        <v>3650</v>
      </c>
      <c r="J80">
        <f t="shared" si="6"/>
        <v>2600</v>
      </c>
    </row>
    <row r="81" spans="4:10">
      <c r="D81">
        <f t="shared" si="2"/>
        <v>43</v>
      </c>
      <c r="E81">
        <f t="shared" si="3"/>
        <v>1300</v>
      </c>
      <c r="F81">
        <f t="shared" si="4"/>
        <v>1970.909569807972</v>
      </c>
      <c r="G81">
        <f t="shared" si="5"/>
        <v>2075</v>
      </c>
      <c r="H81">
        <f t="shared" si="0"/>
        <v>3278.2819978784728</v>
      </c>
      <c r="I81">
        <f t="shared" si="1"/>
        <v>3821</v>
      </c>
      <c r="J81">
        <f t="shared" si="6"/>
        <v>2650</v>
      </c>
    </row>
    <row r="82" spans="4:10">
      <c r="D82">
        <f t="shared" si="2"/>
        <v>44</v>
      </c>
      <c r="E82">
        <f t="shared" si="3"/>
        <v>1300</v>
      </c>
      <c r="F82">
        <f t="shared" si="4"/>
        <v>1978.372114193392</v>
      </c>
      <c r="G82">
        <f t="shared" si="5"/>
        <v>2100</v>
      </c>
      <c r="H82">
        <f t="shared" si="0"/>
        <v>3372.7948858605341</v>
      </c>
      <c r="I82">
        <f t="shared" si="1"/>
        <v>3996</v>
      </c>
      <c r="J82">
        <f t="shared" si="6"/>
        <v>2700</v>
      </c>
    </row>
    <row r="83" spans="4:10">
      <c r="D83">
        <f t="shared" si="2"/>
        <v>45</v>
      </c>
      <c r="E83">
        <f t="shared" si="3"/>
        <v>1300</v>
      </c>
      <c r="F83">
        <f t="shared" si="4"/>
        <v>1985.6669466741769</v>
      </c>
      <c r="G83">
        <f t="shared" si="5"/>
        <v>2125</v>
      </c>
      <c r="H83">
        <f t="shared" si="0"/>
        <v>3467.73406135286</v>
      </c>
      <c r="I83">
        <f t="shared" si="1"/>
        <v>4175</v>
      </c>
      <c r="J83">
        <f t="shared" si="6"/>
        <v>2750</v>
      </c>
    </row>
    <row r="84" spans="4:10">
      <c r="D84">
        <f t="shared" si="2"/>
        <v>46</v>
      </c>
      <c r="E84">
        <f t="shared" si="3"/>
        <v>1300</v>
      </c>
      <c r="F84">
        <f t="shared" si="4"/>
        <v>1992.801440112828</v>
      </c>
      <c r="G84">
        <f t="shared" si="5"/>
        <v>2150</v>
      </c>
      <c r="H84">
        <f t="shared" si="0"/>
        <v>3563.0900497220937</v>
      </c>
      <c r="I84">
        <f t="shared" si="1"/>
        <v>4358</v>
      </c>
      <c r="J84">
        <f t="shared" si="6"/>
        <v>2800</v>
      </c>
    </row>
    <row r="85" spans="4:10">
      <c r="D85">
        <f t="shared" ref="D85:D89" si="7">D84+$C$38</f>
        <v>47</v>
      </c>
      <c r="E85">
        <f t="shared" si="3"/>
        <v>1300</v>
      </c>
      <c r="F85">
        <f t="shared" ref="F85:F89" si="8">$C$6*LOG(D85,2)+$C$7</f>
        <v>1999.7824916274685</v>
      </c>
      <c r="G85">
        <f t="shared" ref="G85:G89" si="9">$C$10*D85+$C$11</f>
        <v>2175</v>
      </c>
      <c r="H85">
        <f t="shared" ref="H85:H89" si="10">$C$18*D85*LOG(D85,2)+$C$19*D85+$C$20</f>
        <v>3658.8537883750364</v>
      </c>
      <c r="I85">
        <f t="shared" ref="I85:I89" si="11">$C$23*D85^2+$C$24*D85+$C$25</f>
        <v>4545</v>
      </c>
      <c r="J85">
        <f t="shared" ref="J85:J89" si="12">$C$14*D85+$C$15</f>
        <v>2850</v>
      </c>
    </row>
    <row r="86" spans="4:10">
      <c r="D86">
        <f t="shared" si="7"/>
        <v>48</v>
      </c>
      <c r="E86">
        <f t="shared" si="3"/>
        <v>1300</v>
      </c>
      <c r="F86">
        <f t="shared" si="8"/>
        <v>2006.6165626622603</v>
      </c>
      <c r="G86">
        <f t="shared" si="9"/>
        <v>2200</v>
      </c>
      <c r="H86">
        <f t="shared" si="10"/>
        <v>3755.016600450002</v>
      </c>
      <c r="I86">
        <f t="shared" si="11"/>
        <v>4736</v>
      </c>
      <c r="J86">
        <f t="shared" si="12"/>
        <v>2900</v>
      </c>
    </row>
    <row r="87" spans="4:10">
      <c r="D87">
        <f t="shared" si="7"/>
        <v>49</v>
      </c>
      <c r="E87">
        <f t="shared" si="3"/>
        <v>1300</v>
      </c>
      <c r="F87">
        <f t="shared" si="8"/>
        <v>2013.309714925922</v>
      </c>
      <c r="G87">
        <f t="shared" si="9"/>
        <v>2225</v>
      </c>
      <c r="H87">
        <f t="shared" si="10"/>
        <v>3851.5701707013877</v>
      </c>
      <c r="I87">
        <f t="shared" si="11"/>
        <v>4931</v>
      </c>
      <c r="J87">
        <f t="shared" si="12"/>
        <v>2950</v>
      </c>
    </row>
    <row r="88" spans="4:10">
      <c r="D88">
        <f t="shared" si="7"/>
        <v>50</v>
      </c>
      <c r="E88">
        <f t="shared" si="3"/>
        <v>1300</v>
      </c>
      <c r="F88">
        <f t="shared" si="8"/>
        <v>2019.8676426993129</v>
      </c>
      <c r="G88">
        <f t="shared" si="9"/>
        <v>2250</v>
      </c>
      <c r="H88">
        <f t="shared" si="10"/>
        <v>3948.5065233535706</v>
      </c>
      <c r="I88">
        <f t="shared" si="11"/>
        <v>5130</v>
      </c>
      <c r="J88">
        <f t="shared" si="12"/>
        <v>3000</v>
      </c>
    </row>
    <row r="89" spans="4:10">
      <c r="D89">
        <f t="shared" si="7"/>
        <v>51</v>
      </c>
      <c r="E89">
        <f t="shared" si="3"/>
        <v>1300</v>
      </c>
      <c r="F89">
        <f t="shared" si="8"/>
        <v>2026.2957019435867</v>
      </c>
      <c r="G89">
        <f t="shared" si="9"/>
        <v>2275</v>
      </c>
      <c r="H89">
        <f t="shared" si="10"/>
        <v>4045.818001727102</v>
      </c>
      <c r="I89">
        <f t="shared" si="11"/>
        <v>5333</v>
      </c>
      <c r="J89">
        <f t="shared" si="12"/>
        <v>3050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topLeftCell="D4" workbookViewId="0">
      <selection activeCell="L31" sqref="L31"/>
    </sheetView>
  </sheetViews>
  <sheetFormatPr baseColWidth="10" defaultRowHeight="15" x14ac:dyDescent="0"/>
  <cols>
    <col min="1" max="3" width="0" hidden="1" customWidth="1"/>
    <col min="5" max="5" width="3" customWidth="1"/>
    <col min="6" max="6" width="11.1640625" bestFit="1" customWidth="1"/>
    <col min="7" max="7" width="12.1640625" bestFit="1" customWidth="1"/>
    <col min="11" max="11" width="3.83203125" customWidth="1"/>
    <col min="12" max="12" width="11.1640625" bestFit="1" customWidth="1"/>
    <col min="13" max="13" width="11.1640625" customWidth="1"/>
    <col min="14" max="14" width="3.1640625" customWidth="1"/>
  </cols>
  <sheetData>
    <row r="1" spans="2:17" hidden="1"/>
    <row r="2" spans="2:17" hidden="1">
      <c r="F2" t="s">
        <v>34</v>
      </c>
      <c r="G2">
        <v>10</v>
      </c>
      <c r="H2">
        <f>2*G2</f>
        <v>20</v>
      </c>
      <c r="I2">
        <f t="shared" ref="I2:J2" si="0">2*H2</f>
        <v>40</v>
      </c>
      <c r="J2">
        <f t="shared" si="0"/>
        <v>80</v>
      </c>
    </row>
    <row r="3" spans="2:17" hidden="1"/>
    <row r="4" spans="2:17" ht="16" thickBot="1"/>
    <row r="5" spans="2:17">
      <c r="E5" s="14"/>
      <c r="F5" s="15"/>
      <c r="G5" s="54" t="s">
        <v>39</v>
      </c>
      <c r="H5" s="55"/>
      <c r="I5" s="55"/>
      <c r="J5" s="56"/>
      <c r="L5" s="57" t="s">
        <v>40</v>
      </c>
      <c r="M5" s="58"/>
      <c r="O5" s="59" t="s">
        <v>43</v>
      </c>
      <c r="P5" s="60"/>
      <c r="Q5" s="61"/>
    </row>
    <row r="6" spans="2:17" ht="16" thickBot="1">
      <c r="B6" t="s">
        <v>35</v>
      </c>
      <c r="E6" s="19"/>
      <c r="F6" s="18"/>
      <c r="G6" s="35" t="s">
        <v>13</v>
      </c>
      <c r="H6" s="36" t="s">
        <v>31</v>
      </c>
      <c r="I6" s="37" t="s">
        <v>32</v>
      </c>
      <c r="J6" s="38" t="s">
        <v>33</v>
      </c>
      <c r="L6" s="33" t="s">
        <v>41</v>
      </c>
      <c r="M6" s="34" t="s">
        <v>42</v>
      </c>
      <c r="O6" s="33" t="s">
        <v>36</v>
      </c>
      <c r="P6" s="48" t="s">
        <v>37</v>
      </c>
      <c r="Q6" s="34" t="s">
        <v>38</v>
      </c>
    </row>
    <row r="7" spans="2:17">
      <c r="B7">
        <v>10</v>
      </c>
      <c r="E7" s="52" t="s">
        <v>23</v>
      </c>
      <c r="F7" s="39" t="s">
        <v>24</v>
      </c>
      <c r="G7" s="62">
        <f>B7</f>
        <v>10</v>
      </c>
      <c r="H7" s="63">
        <f>$G$7</f>
        <v>10</v>
      </c>
      <c r="I7" s="64">
        <f t="shared" ref="I7:J7" si="1">$G$7</f>
        <v>10</v>
      </c>
      <c r="J7" s="65">
        <f t="shared" si="1"/>
        <v>10</v>
      </c>
      <c r="K7" s="13"/>
      <c r="L7" s="31">
        <f>J7*1/1000000000</f>
        <v>1E-8</v>
      </c>
      <c r="M7" s="29"/>
      <c r="O7" s="45">
        <f t="shared" ref="O7:Q14" si="2">H7/G7</f>
        <v>1</v>
      </c>
      <c r="P7" s="49">
        <f t="shared" si="2"/>
        <v>1</v>
      </c>
      <c r="Q7" s="42">
        <f t="shared" si="2"/>
        <v>1</v>
      </c>
    </row>
    <row r="8" spans="2:17">
      <c r="E8" s="52"/>
      <c r="F8" s="40" t="s">
        <v>25</v>
      </c>
      <c r="G8" s="24">
        <f>$B$7*LOG(G$2,2)</f>
        <v>33.219280948873624</v>
      </c>
      <c r="H8" s="27">
        <f t="shared" ref="H8:J8" si="3">$B$7*LOG(H$2,2)</f>
        <v>43.219280948873624</v>
      </c>
      <c r="I8" s="21">
        <f t="shared" si="3"/>
        <v>53.219280948873624</v>
      </c>
      <c r="J8" s="17">
        <f t="shared" si="3"/>
        <v>63.219280948873617</v>
      </c>
      <c r="K8" s="13"/>
      <c r="L8" s="31">
        <f t="shared" ref="L8:L14" si="4">J8*1/1000000000</f>
        <v>6.3219280948873613E-8</v>
      </c>
      <c r="M8" s="29"/>
      <c r="O8" s="45">
        <f t="shared" si="2"/>
        <v>1.3010299956639813</v>
      </c>
      <c r="P8" s="49">
        <f t="shared" si="2"/>
        <v>1.2313782131597593</v>
      </c>
      <c r="Q8" s="42">
        <f t="shared" si="2"/>
        <v>1.1879018247091075</v>
      </c>
    </row>
    <row r="9" spans="2:17">
      <c r="E9" s="52"/>
      <c r="F9" s="40" t="s">
        <v>26</v>
      </c>
      <c r="G9" s="24">
        <f>$B$7*G2</f>
        <v>100</v>
      </c>
      <c r="H9" s="27">
        <f t="shared" ref="H9:J9" si="5">$B$7*H2</f>
        <v>200</v>
      </c>
      <c r="I9" s="21">
        <f t="shared" si="5"/>
        <v>400</v>
      </c>
      <c r="J9" s="17">
        <f t="shared" si="5"/>
        <v>800</v>
      </c>
      <c r="K9" s="13"/>
      <c r="L9" s="31">
        <f t="shared" si="4"/>
        <v>7.9999999999999996E-7</v>
      </c>
      <c r="M9" s="29"/>
      <c r="O9" s="45">
        <f t="shared" si="2"/>
        <v>2</v>
      </c>
      <c r="P9" s="49">
        <f t="shared" si="2"/>
        <v>2</v>
      </c>
      <c r="Q9" s="42">
        <f t="shared" si="2"/>
        <v>2</v>
      </c>
    </row>
    <row r="10" spans="2:17">
      <c r="E10" s="52"/>
      <c r="F10" s="66" t="s">
        <v>27</v>
      </c>
      <c r="G10" s="67">
        <f>$B$7*LOG(G$2,2)*G$2</f>
        <v>332.19280948873626</v>
      </c>
      <c r="H10" s="68">
        <f t="shared" ref="H10:J10" si="6">$B$7*LOG(H$2,2)*H$2</f>
        <v>864.38561897747252</v>
      </c>
      <c r="I10" s="69">
        <f t="shared" si="6"/>
        <v>2128.7712379549448</v>
      </c>
      <c r="J10" s="70">
        <f t="shared" si="6"/>
        <v>5057.5424759098896</v>
      </c>
      <c r="K10" s="13"/>
      <c r="L10" s="31">
        <f t="shared" si="4"/>
        <v>5.0575424759098899E-6</v>
      </c>
      <c r="M10" s="29"/>
      <c r="O10" s="45">
        <f t="shared" si="2"/>
        <v>2.6020599913279625</v>
      </c>
      <c r="P10" s="49">
        <f t="shared" si="2"/>
        <v>2.4627564263195181</v>
      </c>
      <c r="Q10" s="42">
        <f t="shared" si="2"/>
        <v>2.3758036494182151</v>
      </c>
    </row>
    <row r="11" spans="2:17">
      <c r="E11" s="52"/>
      <c r="F11" s="71" t="s">
        <v>28</v>
      </c>
      <c r="G11" s="72">
        <f>$B$7*G2^2</f>
        <v>1000</v>
      </c>
      <c r="H11" s="73">
        <f t="shared" ref="H11:J11" si="7">$B$7*H2^2</f>
        <v>4000</v>
      </c>
      <c r="I11" s="74">
        <f t="shared" si="7"/>
        <v>16000</v>
      </c>
      <c r="J11" s="75">
        <f t="shared" si="7"/>
        <v>64000</v>
      </c>
      <c r="L11" s="82">
        <f t="shared" si="4"/>
        <v>6.3999999999999997E-5</v>
      </c>
      <c r="M11" s="83"/>
      <c r="O11" s="87">
        <f t="shared" si="2"/>
        <v>4</v>
      </c>
      <c r="P11" s="88">
        <f t="shared" si="2"/>
        <v>4</v>
      </c>
      <c r="Q11" s="89">
        <f t="shared" si="2"/>
        <v>4</v>
      </c>
    </row>
    <row r="12" spans="2:17">
      <c r="E12" s="52"/>
      <c r="F12" s="66"/>
      <c r="G12" s="76">
        <f>$B$7*G2^3</f>
        <v>10000</v>
      </c>
      <c r="H12" s="77">
        <f t="shared" ref="H12:J12" si="8">$B$7*H2^3</f>
        <v>80000</v>
      </c>
      <c r="I12" s="78">
        <f t="shared" si="8"/>
        <v>640000</v>
      </c>
      <c r="J12" s="79">
        <f t="shared" si="8"/>
        <v>5120000</v>
      </c>
      <c r="L12" s="80">
        <f t="shared" si="4"/>
        <v>5.1200000000000004E-3</v>
      </c>
      <c r="M12" s="81"/>
      <c r="O12" s="84">
        <f t="shared" si="2"/>
        <v>8</v>
      </c>
      <c r="P12" s="85">
        <f t="shared" si="2"/>
        <v>8</v>
      </c>
      <c r="Q12" s="86">
        <f t="shared" si="2"/>
        <v>8</v>
      </c>
    </row>
    <row r="13" spans="2:17">
      <c r="E13" s="52"/>
      <c r="F13" s="40" t="s">
        <v>29</v>
      </c>
      <c r="G13" s="25">
        <f>$B$7*2^G2</f>
        <v>10240</v>
      </c>
      <c r="H13" s="28">
        <f>$B$7*2^H2</f>
        <v>10485760</v>
      </c>
      <c r="I13" s="22">
        <f>$B$7*2^I2</f>
        <v>10995116277760</v>
      </c>
      <c r="J13" s="16">
        <f>$B$7*2^J2</f>
        <v>1.2089258196146292E+25</v>
      </c>
      <c r="L13" s="31">
        <f t="shared" si="4"/>
        <v>1.2089258196146292E+16</v>
      </c>
      <c r="M13" s="29">
        <f>L13/60/60/24/360</f>
        <v>388672138.50778967</v>
      </c>
      <c r="O13" s="46">
        <f t="shared" si="2"/>
        <v>1024</v>
      </c>
      <c r="P13" s="50">
        <f t="shared" si="2"/>
        <v>1048576</v>
      </c>
      <c r="Q13" s="43">
        <f t="shared" si="2"/>
        <v>1099511627776</v>
      </c>
    </row>
    <row r="14" spans="2:17" ht="16" thickBot="1">
      <c r="E14" s="53"/>
      <c r="F14" s="41" t="s">
        <v>30</v>
      </c>
      <c r="G14" s="23">
        <f>$B$7*FACT(G2)</f>
        <v>36288000</v>
      </c>
      <c r="H14" s="26">
        <f>$B$7*FACT(H2)</f>
        <v>2.43290200817664E+19</v>
      </c>
      <c r="I14" s="20">
        <f>$B$7*FACT(I2)</f>
        <v>8.1591528324789801E+48</v>
      </c>
      <c r="J14" s="18">
        <f>$B$7*FACT(J2)</f>
        <v>7.15694570462638E+119</v>
      </c>
      <c r="L14" s="32">
        <f t="shared" si="4"/>
        <v>7.1569457046263803E+110</v>
      </c>
      <c r="M14" s="30">
        <f>L14/60/60/24/360</f>
        <v>2.3009727702631109E+103</v>
      </c>
      <c r="O14" s="47">
        <f t="shared" si="2"/>
        <v>670442572800</v>
      </c>
      <c r="P14" s="51">
        <f t="shared" si="2"/>
        <v>3.353670967863572E+29</v>
      </c>
      <c r="Q14" s="44">
        <f t="shared" si="2"/>
        <v>8.7716774664850815E+70</v>
      </c>
    </row>
  </sheetData>
  <mergeCells count="4">
    <mergeCell ref="E7:E14"/>
    <mergeCell ref="G5:J5"/>
    <mergeCell ref="L5:M5"/>
    <mergeCell ref="O5:Q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Ratios</vt:lpstr>
    </vt:vector>
  </TitlesOfParts>
  <Company>Dickinson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Braught</dc:creator>
  <cp:lastModifiedBy>Grant Braught</cp:lastModifiedBy>
  <dcterms:created xsi:type="dcterms:W3CDTF">2016-01-29T19:03:34Z</dcterms:created>
  <dcterms:modified xsi:type="dcterms:W3CDTF">2016-02-08T13:17:06Z</dcterms:modified>
</cp:coreProperties>
</file>