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D30" i="3"/>
  <c r="E30"/>
  <c r="F30"/>
  <c r="G30"/>
  <c r="H30"/>
  <c r="I30"/>
  <c r="J30"/>
  <c r="K30"/>
  <c r="L30"/>
  <c r="M30"/>
  <c r="N30"/>
  <c r="O30"/>
  <c r="C11"/>
  <c r="M12"/>
  <c r="L26" s="1"/>
  <c r="L28" s="1"/>
  <c r="L29" s="1"/>
  <c r="C8"/>
  <c r="C9"/>
  <c r="C7"/>
  <c r="C6"/>
  <c r="C5"/>
  <c r="C4"/>
  <c r="M10"/>
  <c r="M9"/>
  <c r="E19"/>
  <c r="F19"/>
  <c r="G19"/>
  <c r="H19"/>
  <c r="I19"/>
  <c r="J19"/>
  <c r="K19"/>
  <c r="L19"/>
  <c r="M19"/>
  <c r="N19"/>
  <c r="O19"/>
  <c r="D19"/>
  <c r="D26" l="1"/>
  <c r="K26"/>
  <c r="K28" s="1"/>
  <c r="K29" s="1"/>
  <c r="G26"/>
  <c r="G28" s="1"/>
  <c r="G29" s="1"/>
  <c r="M26"/>
  <c r="M28" s="1"/>
  <c r="M29" s="1"/>
  <c r="F26"/>
  <c r="F28" s="1"/>
  <c r="F29" s="1"/>
  <c r="N26"/>
  <c r="N28" s="1"/>
  <c r="N29" s="1"/>
  <c r="I26"/>
  <c r="I28" s="1"/>
  <c r="I29" s="1"/>
  <c r="E26"/>
  <c r="E28" s="1"/>
  <c r="E29" s="1"/>
  <c r="H26"/>
  <c r="H28" s="1"/>
  <c r="H29" s="1"/>
  <c r="O26"/>
  <c r="O28" s="1"/>
  <c r="O29" s="1"/>
  <c r="J26"/>
  <c r="J28" s="1"/>
  <c r="J29" s="1"/>
  <c r="C10" l="1"/>
  <c r="D28"/>
  <c r="D29" s="1"/>
</calcChain>
</file>

<file path=xl/sharedStrings.xml><?xml version="1.0" encoding="utf-8"?>
<sst xmlns="http://schemas.openxmlformats.org/spreadsheetml/2006/main" count="50" uniqueCount="42">
  <si>
    <t xml:space="preserve">                    Family budget</t>
  </si>
  <si>
    <t xml:space="preserve">Average monthly expenses </t>
  </si>
  <si>
    <t xml:space="preserve">Food </t>
  </si>
  <si>
    <t>Utilities</t>
  </si>
  <si>
    <t>Phone</t>
  </si>
  <si>
    <t>Car payments</t>
  </si>
  <si>
    <t>Travel</t>
  </si>
  <si>
    <t xml:space="preserve">Mortage </t>
  </si>
  <si>
    <t>Miscellaneous</t>
  </si>
  <si>
    <t>Insurance</t>
  </si>
  <si>
    <t xml:space="preserve">Mortgage </t>
  </si>
  <si>
    <t>Mortgage analysis</t>
  </si>
  <si>
    <t xml:space="preserve">annual interest rate </t>
  </si>
  <si>
    <t>Years</t>
  </si>
  <si>
    <t>Months</t>
  </si>
  <si>
    <t>Interset rate per month</t>
  </si>
  <si>
    <t>Monthly payment</t>
  </si>
  <si>
    <t>Average monthly expense</t>
  </si>
  <si>
    <t xml:space="preserve">                    Family budget </t>
  </si>
  <si>
    <t>Income and expenses</t>
  </si>
  <si>
    <t xml:space="preserve">Income </t>
  </si>
  <si>
    <t>Expenses</t>
  </si>
  <si>
    <t xml:space="preserve">shahrukh </t>
  </si>
  <si>
    <t xml:space="preserve">Asad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</si>
  <si>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</si>
  <si>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</si>
  <si>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</si>
  <si>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</si>
  <si>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</si>
  <si>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</si>
  <si>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</si>
  <si>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</si>
  <si>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</si>
  <si>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</si>
  <si>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</si>
  <si>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</si>
  <si>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Net income </t>
  </si>
  <si>
    <t>Total expenses</t>
  </si>
  <si>
    <t>$</t>
  </si>
  <si>
    <t>Income-expenses</t>
  </si>
  <si>
    <t xml:space="preserve">Net </t>
  </si>
  <si>
    <t>comments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</si>
</sst>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0" xfId="0" applyAlignment="1"/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 applyAlignment="1"/>
    <xf numFmtId="0" fontId="0" fillId="4" borderId="6" xfId="0" applyFill="1" applyBorder="1" applyAlignment="1"/>
    <xf numFmtId="0" fontId="0" fillId="4" borderId="11" xfId="0" applyFill="1" applyBorder="1"/>
    <xf numFmtId="0" fontId="0" fillId="9" borderId="1" xfId="0" applyFill="1" applyBorder="1"/>
    <xf numFmtId="164" fontId="0" fillId="0" borderId="1" xfId="0" applyNumberFormat="1" applyBorder="1"/>
    <xf numFmtId="44" fontId="0" fillId="0" borderId="1" xfId="1" applyFont="1" applyBorder="1"/>
    <xf numFmtId="164" fontId="0" fillId="9" borderId="1" xfId="0" applyNumberFormat="1" applyFill="1" applyBorder="1"/>
    <xf numFmtId="0" fontId="4" fillId="10" borderId="8" xfId="0" applyFont="1" applyFill="1" applyBorder="1" applyAlignment="1"/>
    <xf numFmtId="0" fontId="4" fillId="10" borderId="2" xfId="0" applyFont="1" applyFill="1" applyBorder="1" applyAlignment="1"/>
    <xf numFmtId="0" fontId="4" fillId="10" borderId="1" xfId="0" applyFont="1" applyFill="1" applyBorder="1" applyAlignment="1"/>
    <xf numFmtId="10" fontId="0" fillId="0" borderId="1" xfId="0" applyNumberFormat="1" applyBorder="1"/>
    <xf numFmtId="165" fontId="0" fillId="0" borderId="1" xfId="2" applyNumberFormat="1" applyFont="1" applyBorder="1"/>
    <xf numFmtId="8" fontId="0" fillId="0" borderId="1" xfId="0" applyNumberFormat="1" applyBorder="1"/>
    <xf numFmtId="0" fontId="2" fillId="6" borderId="1" xfId="0" applyFont="1" applyFill="1" applyBorder="1" applyAlignment="1"/>
    <xf numFmtId="0" fontId="0" fillId="11" borderId="1" xfId="0" applyFill="1" applyBorder="1"/>
    <xf numFmtId="164" fontId="0" fillId="5" borderId="1" xfId="0" applyNumberFormat="1" applyFill="1" applyBorder="1"/>
    <xf numFmtId="0" fontId="3" fillId="5" borderId="2" xfId="0" applyFont="1" applyFill="1" applyBorder="1" applyAlignment="1"/>
    <xf numFmtId="0" fontId="0" fillId="0" borderId="0" xfId="0" applyAlignment="1">
      <alignment vertical="center"/>
    </xf>
    <xf numFmtId="0" fontId="0" fillId="8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164" fontId="2" fillId="6" borderId="1" xfId="0" applyNumberFormat="1" applyFont="1" applyFill="1" applyBorder="1"/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0" borderId="3" xfId="0" applyNumberFormat="1" applyBorder="1"/>
    <xf numFmtId="0" fontId="0" fillId="13" borderId="0" xfId="0" applyFill="1"/>
    <xf numFmtId="0" fontId="0" fillId="13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AngAx val="1"/>
    </c:view3D>
    <c:plotArea>
      <c:layout>
        <c:manualLayout>
          <c:layoutTarget val="inner"/>
          <c:xMode val="edge"/>
          <c:yMode val="edge"/>
          <c:x val="0.1814050743657043"/>
          <c:y val="5.1400554097404488E-2"/>
          <c:w val="0.61016350343141779"/>
          <c:h val="0.79822506561679785"/>
        </c:manualLayout>
      </c:layout>
      <c:bar3DChart>
        <c:barDir val="col"/>
        <c:grouping val="clustered"/>
        <c:ser>
          <c:idx val="0"/>
          <c:order val="0"/>
          <c:tx>
            <c:strRef>
              <c:f>Sheet3!$C$19</c:f>
              <c:strCache>
                <c:ptCount val="1"/>
                <c:pt idx="0">
                  <c:v>Net income </c:v>
                </c:pt>
              </c:strCache>
            </c:strRef>
          </c:tx>
          <c:cat>
            <c:strRef>
              <c:f>Sheet3!$D$16:$O$16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Sheet3!$D$19:$O$19</c:f>
              <c:numCache>
                <c:formatCode>_([$$-409]* #,##0.00_);_([$$-409]* \(#,##0.00\);_([$$-409]* "-"??_);_(@_)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Sheet3!$C$28</c:f>
              <c:strCache>
                <c:ptCount val="1"/>
                <c:pt idx="0">
                  <c:v>Total expenses</c:v>
                </c:pt>
              </c:strCache>
            </c:strRef>
          </c:tx>
          <c:cat>
            <c:strRef>
              <c:f>Sheet3!$D$16:$O$16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Sheet3!$D$28:$O$28</c:f>
              <c:numCache>
                <c:formatCode>_([$$-409]* #,##0.00_);_([$$-409]* \(#,##0.00\);_([$$-409]* "-"??_);_(@_)</c:formatCode>
                <c:ptCount val="12"/>
                <c:pt idx="0">
                  <c:v>4115.1538691699488</c:v>
                </c:pt>
                <c:pt idx="1">
                  <c:v>4255.1538691699488</c:v>
                </c:pt>
                <c:pt idx="2">
                  <c:v>4030.1538691699488</c:v>
                </c:pt>
                <c:pt idx="3">
                  <c:v>4080.1538691699488</c:v>
                </c:pt>
                <c:pt idx="4">
                  <c:v>3809.1538691699488</c:v>
                </c:pt>
                <c:pt idx="5">
                  <c:v>3884.1538691699488</c:v>
                </c:pt>
                <c:pt idx="6">
                  <c:v>3978.1538691699488</c:v>
                </c:pt>
                <c:pt idx="7">
                  <c:v>3773.1538691699488</c:v>
                </c:pt>
                <c:pt idx="8">
                  <c:v>4070.1538691699488</c:v>
                </c:pt>
                <c:pt idx="9">
                  <c:v>4177.1538691699488</c:v>
                </c:pt>
                <c:pt idx="10">
                  <c:v>4206.1538691699488</c:v>
                </c:pt>
                <c:pt idx="11">
                  <c:v>4251.1538691699488</c:v>
                </c:pt>
              </c:numCache>
            </c:numRef>
          </c:val>
        </c:ser>
        <c:ser>
          <c:idx val="2"/>
          <c:order val="2"/>
          <c:tx>
            <c:strRef>
              <c:f>Sheet3!$C$29</c:f>
              <c:strCache>
                <c:ptCount val="1"/>
                <c:pt idx="0">
                  <c:v>Income-expenses</c:v>
                </c:pt>
              </c:strCache>
            </c:strRef>
          </c:tx>
          <c:cat>
            <c:strRef>
              <c:f>Sheet3!$D$16:$O$16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Sheet3!$D$29:$O$29</c:f>
              <c:numCache>
                <c:formatCode>_([$$-409]* #,##0.00_);_([$$-409]* \(#,##0.00\);_([$$-409]* "-"??_);_(@_)</c:formatCode>
                <c:ptCount val="12"/>
                <c:pt idx="0">
                  <c:v>884.84613083005115</c:v>
                </c:pt>
                <c:pt idx="1">
                  <c:v>744.84613083005115</c:v>
                </c:pt>
                <c:pt idx="2">
                  <c:v>969.84613083005115</c:v>
                </c:pt>
                <c:pt idx="3">
                  <c:v>919.84613083005115</c:v>
                </c:pt>
                <c:pt idx="4">
                  <c:v>1190.8461308300512</c:v>
                </c:pt>
                <c:pt idx="5">
                  <c:v>1115.8461308300512</c:v>
                </c:pt>
                <c:pt idx="6">
                  <c:v>1021.8461308300512</c:v>
                </c:pt>
                <c:pt idx="7">
                  <c:v>1226.8461308300512</c:v>
                </c:pt>
                <c:pt idx="8">
                  <c:v>929.84613083005115</c:v>
                </c:pt>
                <c:pt idx="9">
                  <c:v>822.84613083005115</c:v>
                </c:pt>
                <c:pt idx="10">
                  <c:v>793.84613083005115</c:v>
                </c:pt>
                <c:pt idx="11">
                  <c:v>748.84613083005115</c:v>
                </c:pt>
              </c:numCache>
            </c:numRef>
          </c:val>
        </c:ser>
        <c:shape val="box"/>
        <c:axId val="95396224"/>
        <c:axId val="95438720"/>
        <c:axId val="0"/>
      </c:bar3DChart>
      <c:catAx>
        <c:axId val="95396224"/>
        <c:scaling>
          <c:orientation val="minMax"/>
        </c:scaling>
        <c:axPos val="b"/>
        <c:tickLblPos val="nextTo"/>
        <c:crossAx val="95438720"/>
        <c:crosses val="autoZero"/>
        <c:auto val="1"/>
        <c:lblAlgn val="ctr"/>
        <c:lblOffset val="100"/>
      </c:catAx>
      <c:valAx>
        <c:axId val="95438720"/>
        <c:scaling>
          <c:orientation val="minMax"/>
        </c:scaling>
        <c:axPos val="l"/>
        <c:majorGridlines/>
        <c:numFmt formatCode="_([$$-409]* #,##0.00_);_([$$-409]* \(#,##0.00\);_([$$-409]* &quot;-&quot;??_);_(@_)" sourceLinked="1"/>
        <c:tickLblPos val="nextTo"/>
        <c:crossAx val="9539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196437128772"/>
          <c:y val="0.36660401320802644"/>
          <c:w val="0.21631802274715659"/>
          <c:h val="0.2048552785068533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531158</xdr:colOff>
      <xdr:row>32</xdr:row>
      <xdr:rowOff>28013</xdr:rowOff>
    </xdr:from>
    <xdr:to>
      <xdr:col>14</xdr:col>
      <xdr:colOff>626408</xdr:colOff>
      <xdr:row>49</xdr:row>
      <xdr:rowOff>37538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B7" sqref="B7"/>
    </sheetView>
  </sheetViews>
  <sheetFormatPr defaultRowHeight="15"/>
  <cols>
    <col min="2" max="2" width="13.85546875" customWidth="1"/>
    <col min="10" max="10" width="19.85546875" customWidth="1"/>
    <col min="11" max="11" width="22.140625" customWidth="1"/>
    <col min="12" max="12" width="14.7109375" customWidth="1"/>
    <col min="13" max="13" width="27.140625" customWidth="1"/>
    <col min="14" max="14" width="9.7109375" customWidth="1"/>
  </cols>
  <sheetData>
    <row r="1" spans="1:15">
      <c r="A1" s="27" t="s">
        <v>0</v>
      </c>
      <c r="B1" s="27"/>
      <c r="C1" s="27"/>
      <c r="D1" s="27"/>
    </row>
    <row r="2" spans="1:15">
      <c r="A2" s="27"/>
      <c r="B2" s="27"/>
      <c r="C2" s="27"/>
      <c r="D2" s="27"/>
    </row>
    <row r="3" spans="1:15">
      <c r="A3" s="27"/>
      <c r="B3" s="27"/>
      <c r="C3" s="27"/>
      <c r="D3" s="27"/>
    </row>
    <row r="4" spans="1:15">
      <c r="A4" s="27"/>
      <c r="B4" s="27"/>
      <c r="C4" s="27"/>
      <c r="D4" s="27"/>
    </row>
    <row r="6" spans="1:15">
      <c r="O6" s="4"/>
    </row>
    <row r="7" spans="1:15">
      <c r="B7" t="s">
        <v>1</v>
      </c>
      <c r="O7" s="3"/>
    </row>
    <row r="8" spans="1:15">
      <c r="O8" s="3"/>
    </row>
    <row r="9" spans="1:15">
      <c r="O9" s="3"/>
    </row>
  </sheetData>
  <mergeCells count="1">
    <mergeCell ref="A1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A14" zoomScale="85" zoomScaleNormal="85" workbookViewId="0">
      <selection activeCell="D31" sqref="D31"/>
    </sheetView>
  </sheetViews>
  <sheetFormatPr defaultRowHeight="15"/>
  <cols>
    <col min="3" max="3" width="20.140625" customWidth="1"/>
    <col min="4" max="4" width="15.85546875" customWidth="1"/>
    <col min="5" max="5" width="14.42578125" bestFit="1" customWidth="1"/>
    <col min="6" max="6" width="13.140625" customWidth="1"/>
    <col min="7" max="8" width="11.42578125" customWidth="1"/>
    <col min="9" max="9" width="18.85546875" customWidth="1"/>
    <col min="10" max="10" width="14.5703125" customWidth="1"/>
    <col min="11" max="11" width="18" customWidth="1"/>
    <col min="12" max="12" width="11" customWidth="1"/>
    <col min="13" max="13" width="12.5703125" bestFit="1" customWidth="1"/>
    <col min="14" max="14" width="15.5703125" customWidth="1"/>
    <col min="15" max="15" width="12.85546875" customWidth="1"/>
  </cols>
  <sheetData>
    <row r="1" spans="1:15">
      <c r="A1" s="36" t="s">
        <v>18</v>
      </c>
      <c r="B1" s="36"/>
      <c r="C1" s="36"/>
      <c r="D1" s="36"/>
    </row>
    <row r="2" spans="1:15">
      <c r="A2" s="36"/>
      <c r="B2" s="36"/>
      <c r="C2" s="36"/>
      <c r="D2" s="36"/>
    </row>
    <row r="3" spans="1:15">
      <c r="A3" s="35" t="s">
        <v>17</v>
      </c>
      <c r="B3" s="35"/>
      <c r="C3" s="35"/>
      <c r="D3" s="35"/>
    </row>
    <row r="4" spans="1:15">
      <c r="A4" s="33" t="s">
        <v>2</v>
      </c>
      <c r="B4" s="34"/>
      <c r="C4" s="48">
        <f>AVERAGE(O20)</f>
        <v>556</v>
      </c>
      <c r="D4" s="8"/>
      <c r="J4" s="32" t="s">
        <v>11</v>
      </c>
      <c r="K4" s="32"/>
      <c r="L4" s="32"/>
      <c r="M4" s="7" t="s">
        <v>38</v>
      </c>
    </row>
    <row r="5" spans="1:15">
      <c r="A5" s="33" t="s">
        <v>3</v>
      </c>
      <c r="B5" s="34"/>
      <c r="C5" s="14">
        <f>AVERAGE(D22:O22)</f>
        <v>234.16666666666666</v>
      </c>
      <c r="D5" s="2"/>
      <c r="J5" s="33" t="s">
        <v>10</v>
      </c>
      <c r="K5" s="33"/>
      <c r="L5" s="34"/>
      <c r="M5" s="1">
        <v>300000</v>
      </c>
    </row>
    <row r="6" spans="1:15">
      <c r="A6" s="33" t="s">
        <v>4</v>
      </c>
      <c r="B6" s="34"/>
      <c r="C6" s="14">
        <f>AVERAGE(D21:O21)</f>
        <v>149.58333333333334</v>
      </c>
      <c r="D6" s="2"/>
      <c r="J6" s="33" t="s">
        <v>12</v>
      </c>
      <c r="K6" s="33"/>
      <c r="L6" s="34"/>
      <c r="M6" s="20">
        <v>5.3199999999999997E-2</v>
      </c>
    </row>
    <row r="7" spans="1:15">
      <c r="A7" s="33" t="s">
        <v>9</v>
      </c>
      <c r="B7" s="34"/>
      <c r="C7" s="14">
        <f>AVERAGE(D23:O23)</f>
        <v>450</v>
      </c>
      <c r="D7" s="2"/>
      <c r="J7" s="33" t="s">
        <v>13</v>
      </c>
      <c r="K7" s="33"/>
      <c r="L7" s="34"/>
      <c r="M7" s="1">
        <v>25</v>
      </c>
    </row>
    <row r="8" spans="1:15">
      <c r="A8" s="33" t="s">
        <v>5</v>
      </c>
      <c r="B8" s="34"/>
      <c r="C8" s="14">
        <f t="shared" ref="C8:C11" si="0">AVERAGE(D24:O24)</f>
        <v>250</v>
      </c>
      <c r="D8" s="2"/>
      <c r="L8" s="5"/>
    </row>
    <row r="9" spans="1:15">
      <c r="A9" s="33" t="s">
        <v>6</v>
      </c>
      <c r="B9" s="34"/>
      <c r="C9" s="14">
        <f t="shared" si="0"/>
        <v>129.41666666666666</v>
      </c>
      <c r="D9" s="2"/>
      <c r="J9" s="33" t="s">
        <v>14</v>
      </c>
      <c r="K9" s="33"/>
      <c r="L9" s="34"/>
      <c r="M9" s="1">
        <f>12*M7</f>
        <v>300</v>
      </c>
    </row>
    <row r="10" spans="1:15">
      <c r="A10" s="33" t="s">
        <v>7</v>
      </c>
      <c r="B10" s="34"/>
      <c r="C10" s="14">
        <f t="shared" si="0"/>
        <v>1810.1538691699486</v>
      </c>
      <c r="D10" s="2"/>
      <c r="J10" s="33" t="s">
        <v>15</v>
      </c>
      <c r="K10" s="33"/>
      <c r="L10" s="34"/>
      <c r="M10" s="21">
        <f>M6/12</f>
        <v>4.4333333333333334E-3</v>
      </c>
    </row>
    <row r="11" spans="1:15">
      <c r="A11" s="33" t="s">
        <v>8</v>
      </c>
      <c r="B11" s="34"/>
      <c r="C11" s="14">
        <f>AVERAGE(D27:O27)</f>
        <v>472.91666666666669</v>
      </c>
      <c r="D11" s="2"/>
      <c r="L11" s="6"/>
    </row>
    <row r="12" spans="1:15">
      <c r="J12" s="43" t="s">
        <v>16</v>
      </c>
      <c r="K12" s="43"/>
      <c r="L12" s="44"/>
      <c r="M12" s="22">
        <f>-1*PMT(M10,M9,M5)</f>
        <v>1810.1538691699486</v>
      </c>
    </row>
    <row r="16" spans="1:15">
      <c r="A16" s="10" t="s">
        <v>19</v>
      </c>
      <c r="B16" s="11"/>
      <c r="C16" s="9"/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  <c r="J16" s="9" t="s">
        <v>30</v>
      </c>
      <c r="K16" s="9" t="s">
        <v>31</v>
      </c>
      <c r="L16" s="9" t="s">
        <v>32</v>
      </c>
      <c r="M16" s="9" t="s">
        <v>33</v>
      </c>
      <c r="N16" s="9" t="s">
        <v>34</v>
      </c>
      <c r="O16" s="12" t="s">
        <v>35</v>
      </c>
    </row>
    <row r="17" spans="1:15">
      <c r="A17" s="37" t="s">
        <v>20</v>
      </c>
      <c r="B17" s="38"/>
      <c r="C17" s="1" t="s">
        <v>23</v>
      </c>
      <c r="D17" s="14">
        <v>3000</v>
      </c>
      <c r="E17" s="14">
        <v>3000</v>
      </c>
      <c r="F17" s="14">
        <v>3000</v>
      </c>
      <c r="G17" s="14">
        <v>3000</v>
      </c>
      <c r="H17" s="14">
        <v>3000</v>
      </c>
      <c r="I17" s="14">
        <v>3000</v>
      </c>
      <c r="J17" s="14">
        <v>3000</v>
      </c>
      <c r="K17" s="14">
        <v>3000</v>
      </c>
      <c r="L17" s="14">
        <v>3000</v>
      </c>
      <c r="M17" s="14">
        <v>3000</v>
      </c>
      <c r="N17" s="14">
        <v>3000</v>
      </c>
      <c r="O17" s="14">
        <v>3000</v>
      </c>
    </row>
    <row r="18" spans="1:15">
      <c r="A18" s="39"/>
      <c r="B18" s="40"/>
      <c r="C18" s="1" t="s">
        <v>22</v>
      </c>
      <c r="D18" s="15">
        <v>2000</v>
      </c>
      <c r="E18" s="15">
        <v>2000</v>
      </c>
      <c r="F18" s="15">
        <v>2000</v>
      </c>
      <c r="G18" s="15">
        <v>2000</v>
      </c>
      <c r="H18" s="15">
        <v>2000</v>
      </c>
      <c r="I18" s="15">
        <v>2000</v>
      </c>
      <c r="J18" s="15">
        <v>2000</v>
      </c>
      <c r="K18" s="15">
        <v>2000</v>
      </c>
      <c r="L18" s="15">
        <v>2000</v>
      </c>
      <c r="M18" s="15">
        <v>2000</v>
      </c>
      <c r="N18" s="15">
        <v>2000</v>
      </c>
      <c r="O18" s="15">
        <v>2000</v>
      </c>
    </row>
    <row r="19" spans="1:15">
      <c r="A19" s="41"/>
      <c r="B19" s="42"/>
      <c r="C19" s="13" t="s">
        <v>36</v>
      </c>
      <c r="D19" s="16">
        <f>SUM(D17:D18)</f>
        <v>5000</v>
      </c>
      <c r="E19" s="16">
        <f t="shared" ref="E19:O19" si="1">SUM(E17:E18)</f>
        <v>5000</v>
      </c>
      <c r="F19" s="16">
        <f t="shared" si="1"/>
        <v>5000</v>
      </c>
      <c r="G19" s="16">
        <f t="shared" si="1"/>
        <v>5000</v>
      </c>
      <c r="H19" s="16">
        <f t="shared" si="1"/>
        <v>5000</v>
      </c>
      <c r="I19" s="16">
        <f t="shared" si="1"/>
        <v>5000</v>
      </c>
      <c r="J19" s="16">
        <f t="shared" si="1"/>
        <v>5000</v>
      </c>
      <c r="K19" s="16">
        <f t="shared" si="1"/>
        <v>5000</v>
      </c>
      <c r="L19" s="16">
        <f t="shared" si="1"/>
        <v>5000</v>
      </c>
      <c r="M19" s="16">
        <f t="shared" si="1"/>
        <v>5000</v>
      </c>
      <c r="N19" s="16">
        <f t="shared" si="1"/>
        <v>5000</v>
      </c>
      <c r="O19" s="16">
        <f t="shared" si="1"/>
        <v>5000</v>
      </c>
    </row>
    <row r="20" spans="1:15">
      <c r="A20" s="28" t="s">
        <v>21</v>
      </c>
      <c r="B20" s="29"/>
      <c r="C20" s="19" t="s">
        <v>2</v>
      </c>
      <c r="D20" s="25">
        <v>675</v>
      </c>
      <c r="E20" s="25">
        <v>875</v>
      </c>
      <c r="F20" s="25">
        <v>455</v>
      </c>
      <c r="G20" s="25">
        <v>555</v>
      </c>
      <c r="H20" s="25">
        <v>554</v>
      </c>
      <c r="I20" s="25">
        <v>334</v>
      </c>
      <c r="J20" s="25">
        <v>443</v>
      </c>
      <c r="K20" s="25">
        <v>443</v>
      </c>
      <c r="L20" s="25">
        <v>565</v>
      </c>
      <c r="M20" s="25">
        <v>655</v>
      </c>
      <c r="N20" s="25">
        <v>565</v>
      </c>
      <c r="O20" s="25">
        <v>556</v>
      </c>
    </row>
    <row r="21" spans="1:15">
      <c r="A21" s="30"/>
      <c r="B21" s="31"/>
      <c r="C21" s="19" t="s">
        <v>4</v>
      </c>
      <c r="D21" s="25">
        <v>130</v>
      </c>
      <c r="E21" s="25">
        <v>125</v>
      </c>
      <c r="F21" s="25">
        <v>130</v>
      </c>
      <c r="G21" s="25">
        <v>170</v>
      </c>
      <c r="H21" s="25">
        <v>150</v>
      </c>
      <c r="I21" s="25">
        <v>135</v>
      </c>
      <c r="J21" s="25">
        <v>125</v>
      </c>
      <c r="K21" s="25">
        <v>140</v>
      </c>
      <c r="L21" s="25">
        <v>135</v>
      </c>
      <c r="M21" s="25">
        <v>235</v>
      </c>
      <c r="N21" s="25">
        <v>200</v>
      </c>
      <c r="O21" s="25">
        <v>120</v>
      </c>
    </row>
    <row r="22" spans="1:15">
      <c r="A22" s="30"/>
      <c r="B22" s="31"/>
      <c r="C22" s="26" t="s">
        <v>3</v>
      </c>
      <c r="D22" s="25">
        <v>250</v>
      </c>
      <c r="E22" s="25">
        <v>230</v>
      </c>
      <c r="F22" s="25">
        <v>220</v>
      </c>
      <c r="G22" s="25">
        <v>210</v>
      </c>
      <c r="H22" s="25">
        <v>245</v>
      </c>
      <c r="I22" s="25">
        <v>235</v>
      </c>
      <c r="J22" s="25">
        <v>210</v>
      </c>
      <c r="K22" s="25">
        <v>225</v>
      </c>
      <c r="L22" s="25">
        <v>245</v>
      </c>
      <c r="M22" s="25">
        <v>230</v>
      </c>
      <c r="N22" s="25">
        <v>260</v>
      </c>
      <c r="O22" s="25">
        <v>250</v>
      </c>
    </row>
    <row r="23" spans="1:15">
      <c r="A23" s="30"/>
      <c r="B23" s="31"/>
      <c r="C23" s="19" t="s">
        <v>9</v>
      </c>
      <c r="D23" s="25">
        <v>450</v>
      </c>
      <c r="E23" s="25">
        <v>450</v>
      </c>
      <c r="F23" s="25">
        <v>450</v>
      </c>
      <c r="G23" s="25">
        <v>450</v>
      </c>
      <c r="H23" s="25">
        <v>450</v>
      </c>
      <c r="I23" s="25">
        <v>450</v>
      </c>
      <c r="J23" s="25">
        <v>450</v>
      </c>
      <c r="K23" s="25">
        <v>450</v>
      </c>
      <c r="L23" s="25">
        <v>450</v>
      </c>
      <c r="M23" s="25">
        <v>450</v>
      </c>
      <c r="N23" s="25">
        <v>450</v>
      </c>
      <c r="O23" s="25">
        <v>450</v>
      </c>
    </row>
    <row r="24" spans="1:15">
      <c r="A24" s="30"/>
      <c r="B24" s="31"/>
      <c r="C24" s="19" t="s">
        <v>5</v>
      </c>
      <c r="D24" s="25">
        <v>250</v>
      </c>
      <c r="E24" s="25">
        <v>250</v>
      </c>
      <c r="F24" s="25">
        <v>250</v>
      </c>
      <c r="G24" s="25">
        <v>250</v>
      </c>
      <c r="H24" s="25">
        <v>250</v>
      </c>
      <c r="I24" s="25">
        <v>250</v>
      </c>
      <c r="J24" s="25">
        <v>250</v>
      </c>
      <c r="K24" s="25">
        <v>250</v>
      </c>
      <c r="L24" s="25">
        <v>250</v>
      </c>
      <c r="M24" s="25">
        <v>250</v>
      </c>
      <c r="N24" s="25">
        <v>250</v>
      </c>
      <c r="O24" s="25">
        <v>250</v>
      </c>
    </row>
    <row r="25" spans="1:15">
      <c r="A25" s="30"/>
      <c r="B25" s="31"/>
      <c r="C25" s="19" t="s">
        <v>6</v>
      </c>
      <c r="D25" s="25">
        <v>125</v>
      </c>
      <c r="E25" s="25">
        <v>140</v>
      </c>
      <c r="F25" s="25">
        <v>140</v>
      </c>
      <c r="G25" s="25">
        <v>135</v>
      </c>
      <c r="H25" s="25">
        <v>125</v>
      </c>
      <c r="I25" s="25">
        <v>140</v>
      </c>
      <c r="J25" s="25">
        <v>135</v>
      </c>
      <c r="K25" s="25">
        <v>120</v>
      </c>
      <c r="L25" s="25">
        <v>115</v>
      </c>
      <c r="M25" s="25">
        <v>122</v>
      </c>
      <c r="N25" s="25">
        <v>116</v>
      </c>
      <c r="O25" s="25">
        <v>140</v>
      </c>
    </row>
    <row r="26" spans="1:15">
      <c r="A26" s="30"/>
      <c r="B26" s="31"/>
      <c r="C26" s="17" t="s">
        <v>7</v>
      </c>
      <c r="D26" s="25">
        <f>$M12</f>
        <v>1810.1538691699486</v>
      </c>
      <c r="E26" s="25">
        <f>$M12</f>
        <v>1810.1538691699486</v>
      </c>
      <c r="F26" s="25">
        <f>$M12</f>
        <v>1810.1538691699486</v>
      </c>
      <c r="G26" s="25">
        <f t="shared" ref="E26:O26" si="2">$M12</f>
        <v>1810.1538691699486</v>
      </c>
      <c r="H26" s="25">
        <f t="shared" si="2"/>
        <v>1810.1538691699486</v>
      </c>
      <c r="I26" s="25">
        <f t="shared" si="2"/>
        <v>1810.1538691699486</v>
      </c>
      <c r="J26" s="25">
        <f t="shared" si="2"/>
        <v>1810.1538691699486</v>
      </c>
      <c r="K26" s="25">
        <f t="shared" si="2"/>
        <v>1810.1538691699486</v>
      </c>
      <c r="L26" s="25">
        <f>$M12</f>
        <v>1810.1538691699486</v>
      </c>
      <c r="M26" s="25">
        <f t="shared" si="2"/>
        <v>1810.1538691699486</v>
      </c>
      <c r="N26" s="25">
        <f t="shared" si="2"/>
        <v>1810.1538691699486</v>
      </c>
      <c r="O26" s="25">
        <f t="shared" si="2"/>
        <v>1810.1538691699486</v>
      </c>
    </row>
    <row r="27" spans="1:15">
      <c r="A27" s="30"/>
      <c r="B27" s="31"/>
      <c r="C27" s="18" t="s">
        <v>8</v>
      </c>
      <c r="D27" s="25">
        <v>425</v>
      </c>
      <c r="E27" s="25">
        <v>375</v>
      </c>
      <c r="F27" s="25">
        <v>575</v>
      </c>
      <c r="G27" s="25">
        <v>500</v>
      </c>
      <c r="H27" s="25">
        <v>225</v>
      </c>
      <c r="I27" s="25">
        <v>530</v>
      </c>
      <c r="J27" s="25">
        <v>555</v>
      </c>
      <c r="K27" s="25">
        <v>335</v>
      </c>
      <c r="L27" s="25">
        <v>500</v>
      </c>
      <c r="M27" s="25">
        <v>425</v>
      </c>
      <c r="N27" s="25">
        <v>555</v>
      </c>
      <c r="O27" s="25">
        <v>675</v>
      </c>
    </row>
    <row r="28" spans="1:15">
      <c r="A28" s="30"/>
      <c r="B28" s="30"/>
      <c r="C28" s="23" t="s">
        <v>37</v>
      </c>
      <c r="D28" s="45">
        <f>SUM(D20:D27)</f>
        <v>4115.1538691699488</v>
      </c>
      <c r="E28" s="45">
        <f t="shared" ref="E28:O28" si="3">SUM(E20:E27)</f>
        <v>4255.1538691699488</v>
      </c>
      <c r="F28" s="45">
        <f t="shared" si="3"/>
        <v>4030.1538691699488</v>
      </c>
      <c r="G28" s="45">
        <f t="shared" si="3"/>
        <v>4080.1538691699488</v>
      </c>
      <c r="H28" s="45">
        <f t="shared" si="3"/>
        <v>3809.1538691699488</v>
      </c>
      <c r="I28" s="45">
        <f t="shared" si="3"/>
        <v>3884.1538691699488</v>
      </c>
      <c r="J28" s="45">
        <f t="shared" si="3"/>
        <v>3978.1538691699488</v>
      </c>
      <c r="K28" s="45">
        <f t="shared" si="3"/>
        <v>3773.1538691699488</v>
      </c>
      <c r="L28" s="45">
        <f t="shared" si="3"/>
        <v>4070.1538691699488</v>
      </c>
      <c r="M28" s="45">
        <f t="shared" si="3"/>
        <v>4177.1538691699488</v>
      </c>
      <c r="N28" s="45">
        <f t="shared" si="3"/>
        <v>4206.1538691699488</v>
      </c>
      <c r="O28" s="45">
        <f t="shared" si="3"/>
        <v>4251.1538691699488</v>
      </c>
    </row>
    <row r="29" spans="1:15">
      <c r="A29" s="47" t="s">
        <v>40</v>
      </c>
      <c r="B29" s="47"/>
      <c r="C29" s="24" t="s">
        <v>39</v>
      </c>
      <c r="D29" s="46">
        <f>D19-D28</f>
        <v>884.84613083005115</v>
      </c>
      <c r="E29" s="46">
        <f t="shared" ref="E29:O29" si="4">E19-E28</f>
        <v>744.84613083005115</v>
      </c>
      <c r="F29" s="46">
        <f t="shared" si="4"/>
        <v>969.84613083005115</v>
      </c>
      <c r="G29" s="46">
        <f t="shared" si="4"/>
        <v>919.84613083005115</v>
      </c>
      <c r="H29" s="46">
        <f t="shared" si="4"/>
        <v>1190.8461308300512</v>
      </c>
      <c r="I29" s="46">
        <f t="shared" si="4"/>
        <v>1115.8461308300512</v>
      </c>
      <c r="J29" s="46">
        <f t="shared" si="4"/>
        <v>1021.8461308300512</v>
      </c>
      <c r="K29" s="46">
        <f t="shared" si="4"/>
        <v>1226.8461308300512</v>
      </c>
      <c r="L29" s="46">
        <f t="shared" si="4"/>
        <v>929.84613083005115</v>
      </c>
      <c r="M29" s="46">
        <f t="shared" si="4"/>
        <v>822.84613083005115</v>
      </c>
      <c r="N29" s="46">
        <f t="shared" si="4"/>
        <v>793.84613083005115</v>
      </c>
      <c r="O29" s="46">
        <f t="shared" si="4"/>
        <v>748.84613083005115</v>
      </c>
    </row>
    <row r="30" spans="1:15">
      <c r="A30" s="50" t="s">
        <v>41</v>
      </c>
      <c r="B30" s="50"/>
      <c r="C30" s="49"/>
      <c r="D30" s="49" t="str">
        <f>IF(D29&lt;=900," Bad saving",IF(D29&lt;=950,"fair saving",IF(D29&lt;=1100,"Good saving",IF(D29&lt;=1300,"remarkable saving"))))</f>
        <v xml:space="preserve"> Bad saving</v>
      </c>
      <c r="E30" s="49" t="str">
        <f t="shared" ref="E30:O30" si="5">IF(E29&lt;=900," Bad saving",IF(E29&lt;=950,"fair saving",IF(E29&lt;=1100,"Goog saving",IF(E29&lt;=1300,"remarkable saving"))))</f>
        <v xml:space="preserve"> Bad saving</v>
      </c>
      <c r="F30" s="49" t="str">
        <f t="shared" si="5"/>
        <v>Goog saving</v>
      </c>
      <c r="G30" s="49" t="str">
        <f t="shared" si="5"/>
        <v>fair saving</v>
      </c>
      <c r="H30" s="49" t="str">
        <f t="shared" si="5"/>
        <v>remarkable saving</v>
      </c>
      <c r="I30" s="49" t="str">
        <f t="shared" si="5"/>
        <v>remarkable saving</v>
      </c>
      <c r="J30" s="49" t="str">
        <f t="shared" si="5"/>
        <v>Goog saving</v>
      </c>
      <c r="K30" s="49" t="str">
        <f t="shared" si="5"/>
        <v>remarkable saving</v>
      </c>
      <c r="L30" s="49" t="str">
        <f t="shared" si="5"/>
        <v>fair saving</v>
      </c>
      <c r="M30" s="49" t="str">
        <f t="shared" si="5"/>
        <v xml:space="preserve"> Bad saving</v>
      </c>
      <c r="N30" s="49" t="str">
        <f t="shared" si="5"/>
        <v xml:space="preserve"> Bad saving</v>
      </c>
      <c r="O30" s="49" t="str">
        <f t="shared" si="5"/>
        <v xml:space="preserve"> Bad saving</v>
      </c>
    </row>
  </sheetData>
  <mergeCells count="21">
    <mergeCell ref="J4:L4"/>
    <mergeCell ref="J12:L12"/>
    <mergeCell ref="A30:B30"/>
    <mergeCell ref="J10:L10"/>
    <mergeCell ref="J9:L9"/>
    <mergeCell ref="J7:L7"/>
    <mergeCell ref="J5:L5"/>
    <mergeCell ref="J6:L6"/>
    <mergeCell ref="A1:D2"/>
    <mergeCell ref="A17:B19"/>
    <mergeCell ref="A4:B4"/>
    <mergeCell ref="A5:B5"/>
    <mergeCell ref="A6:B6"/>
    <mergeCell ref="A7:B7"/>
    <mergeCell ref="A8:B8"/>
    <mergeCell ref="A9:B9"/>
    <mergeCell ref="A20:B28"/>
    <mergeCell ref="A29:B29"/>
    <mergeCell ref="A10:B10"/>
    <mergeCell ref="A11:B11"/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glab</dc:creator>
  <cp:lastModifiedBy>glab</cp:lastModifiedBy>
  <dcterms:created xsi:type="dcterms:W3CDTF">2016-07-27T04:52:04Z</dcterms:created>
  <dcterms:modified xsi:type="dcterms:W3CDTF">2016-07-27T06:40:11Z</dcterms:modified>
</cp:coreProperties>
</file>