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Zusammenfassung" sheetId="1" r:id="rId4"/>
    <sheet state="visible" name="MUSTER" sheetId="2" r:id="rId5"/>
    <sheet state="visible" name="Januar" sheetId="3" r:id="rId6"/>
    <sheet state="visible" name="Februar" sheetId="4" r:id="rId7"/>
    <sheet state="visible" name="März" sheetId="5" r:id="rId8"/>
    <sheet state="visible" name="April" sheetId="6" r:id="rId9"/>
    <sheet state="visible" name="Mai" sheetId="7" r:id="rId10"/>
    <sheet state="visible" name="Juni" sheetId="8" r:id="rId11"/>
    <sheet state="visible" name="Juli" sheetId="9" r:id="rId12"/>
    <sheet state="visible" name="August" sheetId="10" r:id="rId13"/>
    <sheet state="visible" name="September" sheetId="11" r:id="rId14"/>
    <sheet state="visible" name="Oktober" sheetId="12" r:id="rId15"/>
    <sheet state="visible" name="November" sheetId="13" r:id="rId16"/>
    <sheet state="visible" name="Dezember" sheetId="14" r:id="rId17"/>
  </sheets>
  <definedNames/>
  <calcPr/>
  <extLst>
    <ext uri="GoogleSheetsCustomDataVersion2">
      <go:sheetsCustomData xmlns:go="http://customooxmlschemas.google.com/" r:id="rId18" roundtripDataChecksum="gE3zEhb+PhS62Kc76fO21I/Jg0C+6jdbuIymFYFMSuM="/>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22">
      <text>
        <t xml:space="preserve">======
ID#AAABW03L-Vs
Maja Pieper    (2024-10-07 13:37:13)
Urlaub oder Krank am Wochenende hat keinen Stunden-Wert</t>
      </text>
    </comment>
    <comment authorId="0" ref="H4">
      <text>
        <t xml:space="preserve">======
ID#AAABW03L-Vo
Maja Pieper    (2024-10-07 13:37:13)
Feiertage, hier hat Urlaub oder Krank keinen Stunden-Wert</t>
      </text>
    </comment>
    <comment authorId="0" ref="H5">
      <text>
        <t xml:space="preserve">======
ID#AAABW03L-Vk
Maja Pieper    (2024-10-07 13:37:13)
[ x ] für Urlaubstag</t>
      </text>
    </comment>
    <comment authorId="0" ref="I6">
      <text>
        <t xml:space="preserve">======
ID#AAABW03L-Vg
Maja Pieper    (2024-10-07 13:37:13)
[ x ] für Krankheit</t>
      </text>
    </comment>
    <comment authorId="0" ref="H23">
      <text>
        <t xml:space="preserve">======
ID#AAABW03L-Vc
Maja Pieper    (2024-10-07 13:37:13)
Urlaub oder Krank am Wochenende hat keinen Stunden-Wert</t>
      </text>
    </comment>
  </commentList>
  <extLst>
    <ext uri="GoogleSheetsCustomDataVersion2">
      <go:sheetsCustomData xmlns:go="http://customooxmlschemas.google.com/" r:id="rId1" roundtripDataSignature="AMtx7miBkEioQ5OyaisCOmI/WJQ3VSILkA=="/>
    </ext>
  </extLst>
</comments>
</file>

<file path=xl/sharedStrings.xml><?xml version="1.0" encoding="utf-8"?>
<sst xmlns="http://schemas.openxmlformats.org/spreadsheetml/2006/main" count="1618" uniqueCount="118">
  <si>
    <t>Dieses Dokument wurde aus Numbers exportiert und jede Tabelle in ein Excel-Arbeitsblatt umgewandelt. Alle anderen Objekte der einzelnen Numbers-Blätter wurden auf eigene Arbeitsblätter übertragen. Beachte, dass die Formelberechnungen in Excel möglicherweise anders sind.</t>
  </si>
  <si>
    <t>Name des Numbers-Blatts</t>
  </si>
  <si>
    <t>Numbers-Tabellenname</t>
  </si>
  <si>
    <t>Name des Excel-Arbeitsblatts</t>
  </si>
  <si>
    <t>MUSTER</t>
  </si>
  <si>
    <t>Tabelle 1</t>
  </si>
  <si>
    <t>Januar</t>
  </si>
  <si>
    <t>Februar</t>
  </si>
  <si>
    <t>März</t>
  </si>
  <si>
    <t>April</t>
  </si>
  <si>
    <t>Mai</t>
  </si>
  <si>
    <t>Juni</t>
  </si>
  <si>
    <t>Juli</t>
  </si>
  <si>
    <t>August</t>
  </si>
  <si>
    <t>September</t>
  </si>
  <si>
    <t>Oktober</t>
  </si>
  <si>
    <t>November</t>
  </si>
  <si>
    <t>Dezember</t>
  </si>
  <si>
    <t>Jahr</t>
  </si>
  <si>
    <t>Monat</t>
  </si>
  <si>
    <t>Mitarbeiter</t>
  </si>
  <si>
    <t>Resturlaub Vorjahr</t>
  </si>
  <si>
    <t>2024</t>
  </si>
  <si>
    <t>Martin Mustermann</t>
  </si>
  <si>
    <t>Datum</t>
  </si>
  <si>
    <t>Firma</t>
  </si>
  <si>
    <t>Produktion</t>
  </si>
  <si>
    <t>Ort</t>
  </si>
  <si>
    <t>Beginn</t>
  </si>
  <si>
    <t>Ende</t>
  </si>
  <si>
    <t>U</t>
  </si>
  <si>
    <t>K</t>
  </si>
  <si>
    <t>Std</t>
  </si>
  <si>
    <t>Verpflegung</t>
  </si>
  <si>
    <t>An-/Abreise</t>
  </si>
  <si>
    <t>Früh-stück</t>
  </si>
  <si>
    <t>Mittag</t>
  </si>
  <si>
    <t>Abend-essen</t>
  </si>
  <si>
    <t>Spesen in EUR</t>
  </si>
  <si>
    <t>Auslagen/Fahrtkosten in EUR</t>
  </si>
  <si>
    <t>von - nach</t>
  </si>
  <si>
    <t>Anmerkung / Auslage</t>
  </si>
  <si>
    <t>Belegnummer</t>
  </si>
  <si>
    <t>Montag</t>
  </si>
  <si>
    <t>x</t>
  </si>
  <si>
    <t>Bitte auswählen</t>
  </si>
  <si>
    <t>Dienstag</t>
  </si>
  <si>
    <t>Mittwoch</t>
  </si>
  <si>
    <t>Donnerstag</t>
  </si>
  <si>
    <t>BNC</t>
  </si>
  <si>
    <t>VB</t>
  </si>
  <si>
    <t>Köln</t>
  </si>
  <si>
    <t>Freitag</t>
  </si>
  <si>
    <t>Deutschland</t>
  </si>
  <si>
    <t>Samstag</t>
  </si>
  <si>
    <t>Sonntag</t>
  </si>
  <si>
    <t>Studio Berlin</t>
  </si>
  <si>
    <t>LNB</t>
  </si>
  <si>
    <t>Potsdam</t>
  </si>
  <si>
    <t>Samariterstr. - Potsdam + retour</t>
  </si>
  <si>
    <t>BVG Fahrschein</t>
  </si>
  <si>
    <t>1010_BVG_LS</t>
  </si>
  <si>
    <t>Turtle</t>
  </si>
  <si>
    <t>ESL One Anreise</t>
  </si>
  <si>
    <t>Katowice</t>
  </si>
  <si>
    <t>Polen</t>
  </si>
  <si>
    <t>Rodenkirchen - CGN Flughafen</t>
  </si>
  <si>
    <t>Drive Now</t>
  </si>
  <si>
    <t>1012_DriveNow_MK</t>
  </si>
  <si>
    <t>ESL One</t>
  </si>
  <si>
    <t>ESL One Abreise</t>
  </si>
  <si>
    <t>ORF</t>
  </si>
  <si>
    <t>Seefeld</t>
  </si>
  <si>
    <t>Österreich</t>
  </si>
  <si>
    <t>ORF - Österreich</t>
  </si>
  <si>
    <t>Olympia</t>
  </si>
  <si>
    <r>
      <rPr>
        <rFont val="Helvetica"/>
        <color rgb="FF000000"/>
        <sz val="10.0"/>
      </rPr>
      <t xml:space="preserve">PyeongChang </t>
    </r>
    <r>
      <rPr>
        <rFont val="Times Roman"/>
        <color rgb="FF000000"/>
        <sz val="12.0"/>
      </rPr>
      <t xml:space="preserve">
</t>
    </r>
  </si>
  <si>
    <t>Sonstiges</t>
  </si>
  <si>
    <t>Summe Monat</t>
  </si>
  <si>
    <t>Summe Jahr</t>
  </si>
  <si>
    <t>Überstunden Monat</t>
  </si>
  <si>
    <t>Urlaubsanspruch 2020</t>
  </si>
  <si>
    <t>Überstunden Jahr</t>
  </si>
  <si>
    <t>Soll Monat</t>
  </si>
  <si>
    <t>genommen</t>
  </si>
  <si>
    <t>Soll Jahr</t>
  </si>
  <si>
    <t>Resturlaub 2021</t>
  </si>
  <si>
    <t>Krank 2021</t>
  </si>
  <si>
    <t>Max Mustermann</t>
  </si>
  <si>
    <t>Uppercut</t>
  </si>
  <si>
    <t>Eishockey</t>
  </si>
  <si>
    <t>Klagenfurt</t>
  </si>
  <si>
    <t>HLSS</t>
  </si>
  <si>
    <t>Wien</t>
  </si>
  <si>
    <t>Interspot</t>
  </si>
  <si>
    <t>Studio2/Konkret</t>
  </si>
  <si>
    <t>Skiflulg WM</t>
  </si>
  <si>
    <t>Kulm</t>
  </si>
  <si>
    <t>Urlaubsanspruch 2023</t>
  </si>
  <si>
    <t>genommen (Gesamt)</t>
  </si>
  <si>
    <t>Resturlaub 2023</t>
  </si>
  <si>
    <t>Krank 2023</t>
  </si>
  <si>
    <t>Opernball</t>
  </si>
  <si>
    <t>GuMo</t>
  </si>
  <si>
    <t>TVN</t>
  </si>
  <si>
    <t>CFL</t>
  </si>
  <si>
    <t>Lille</t>
  </si>
  <si>
    <t>Frankreich</t>
  </si>
  <si>
    <t>Diäten Inland 4,40€ + Ausland 32,70</t>
  </si>
  <si>
    <t>Diäten</t>
  </si>
  <si>
    <t>Ausland</t>
  </si>
  <si>
    <t>Inland</t>
  </si>
  <si>
    <t>Resturlaub verfällt nicht</t>
  </si>
  <si>
    <t>X</t>
  </si>
  <si>
    <t xml:space="preserve">Diäten </t>
  </si>
  <si>
    <t>Spesen Ausland in EUR</t>
  </si>
  <si>
    <t xml:space="preserve">BNC </t>
  </si>
  <si>
    <t>Urlaub</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</si>
</sst>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hh:mm"/>
    <numFmt numFmtId="165" formatCode="[$€-2] 0.00"/>
    <numFmt numFmtId="166" formatCode="[h]&quot;h&quot;"/>
    <numFmt numFmtId="167" formatCode="dd.mm.yy"/>
    <numFmt numFmtId="168" formatCode="[h]:mm"/>
    <numFmt numFmtId="169" formatCode="[$€-2]&quot; &quot;0.00"/>
  </numFmts>
  <fonts count="10">
    <font>
      <sz val="10.0"/>
      <color rgb="FF000000"/>
      <name val="Helvetica Neue"/>
      <scheme val="minor"/>
    </font>
    <font>
      <sz val="12.0"/>
      <color rgb="FF000000"/>
      <name val="Helvetica Neue"/>
    </font>
    <font>
      <sz val="14.0"/>
      <color rgb="FF000000"/>
      <name val="Helvetica Neue"/>
    </font>
    <font>
      <u/>
      <sz val="12.0"/>
      <color rgb="FF0000FF"/>
      <name val="Helvetica Neue"/>
    </font>
    <font>
      <b/>
      <sz val="12.0"/>
      <color rgb="FF000000"/>
      <name val="Helvetica Neue"/>
    </font>
    <font>
      <sz val="10.0"/>
      <color rgb="FF000000"/>
      <name val="Helvetica Neue"/>
    </font>
    <font/>
    <font>
      <b/>
      <sz val="10.0"/>
      <color rgb="FF000000"/>
      <name val="Helvetica Neue"/>
    </font>
    <font>
      <sz val="8.0"/>
      <color rgb="FF000000"/>
      <name val="Helvetica Neue"/>
    </font>
    <font>
      <b/>
      <sz val="8.0"/>
      <color rgb="FF000000"/>
      <name val="Helvetica Neue"/>
    </font>
  </fonts>
  <fills count="12">
    <fill>
      <patternFill patternType="none"/>
    </fill>
    <fill>
      <patternFill patternType="lightGray"/>
    </fill>
    <fill>
      <patternFill patternType="solid">
        <fgColor rgb="FF5E88B1"/>
        <bgColor rgb="FF5E88B1"/>
      </patternFill>
    </fill>
    <fill>
      <patternFill patternType="solid">
        <fgColor rgb="FFEEF3F4"/>
        <bgColor rgb="FFEEF3F4"/>
      </patternFill>
    </fill>
    <fill>
      <patternFill patternType="solid">
        <fgColor rgb="FFEBF9DD"/>
        <bgColor rgb="FFEBF9DD"/>
      </patternFill>
    </fill>
    <fill>
      <patternFill patternType="solid">
        <fgColor rgb="FFFFC5C4"/>
        <bgColor rgb="FFFFC5C4"/>
      </patternFill>
    </fill>
    <fill>
      <patternFill patternType="solid">
        <fgColor rgb="FFFFAFAE"/>
        <bgColor rgb="FFFFAFAE"/>
      </patternFill>
    </fill>
    <fill>
      <patternFill patternType="solid">
        <fgColor rgb="FFFFD4D3"/>
        <bgColor rgb="FFFFD4D3"/>
      </patternFill>
    </fill>
    <fill>
      <patternFill patternType="solid">
        <fgColor rgb="FFFFD4D2"/>
        <bgColor rgb="FFFFD4D2"/>
      </patternFill>
    </fill>
    <fill>
      <patternFill patternType="solid">
        <fgColor rgb="FFFF2C21"/>
        <bgColor rgb="FFFF2C21"/>
      </patternFill>
    </fill>
    <fill>
      <patternFill patternType="solid">
        <fgColor rgb="FFBFBFBF"/>
        <bgColor rgb="FFBFBFBF"/>
      </patternFill>
    </fill>
    <fill>
      <patternFill patternType="solid">
        <fgColor rgb="FFFFFFFF"/>
        <bgColor rgb="FFFFFFFF"/>
      </patternFill>
    </fill>
  </fills>
  <borders count="116">
    <border/>
    <border>
      <left/>
      <right/>
      <top/>
      <bottom/>
    </border>
    <border>
      <left style="thin">
        <color rgb="FFCACACA"/>
      </left>
      <right style="thin">
        <color rgb="FFCACACA"/>
      </right>
      <top style="thin">
        <color rgb="FFCACACA"/>
      </top>
      <bottom style="thin">
        <color rgb="FFCACACA"/>
      </bottom>
    </border>
    <border>
      <left style="thin">
        <color rgb="FFCACACA"/>
      </left>
      <right style="thin">
        <color rgb="FFCACACA"/>
      </right>
      <top style="thin">
        <color rgb="FFCACACA"/>
      </top>
      <bottom style="thin">
        <color rgb="FF000000"/>
      </bottom>
    </border>
    <border>
      <left style="thin">
        <color rgb="FF000000"/>
      </left>
      <right style="thin">
        <color rgb="FFCACACA"/>
      </right>
      <top style="thin">
        <color rgb="FF000000"/>
      </top>
      <bottom style="thin">
        <color rgb="FF000000"/>
      </bottom>
    </border>
    <border>
      <left style="thin">
        <color rgb="FFCACACA"/>
      </left>
      <right style="thin">
        <color rgb="FFCACACA"/>
      </right>
      <top style="thin">
        <color rgb="FF000000"/>
      </top>
      <bottom style="thin">
        <color rgb="FF000000"/>
      </bottom>
    </border>
    <border>
      <left style="thin">
        <color rgb="FFCACACA"/>
      </left>
      <right style="thin">
        <color rgb="FFA5A5A5"/>
      </right>
      <top style="thin">
        <color rgb="FF000000"/>
      </top>
      <bottom style="thin">
        <color rgb="FF000000"/>
      </bottom>
    </border>
    <border>
      <left style="thin">
        <color rgb="FFA5A5A5"/>
      </left>
      <right style="thin">
        <color rgb="FFA5A5A5"/>
      </right>
      <top style="thin">
        <color rgb="FF000000"/>
      </top>
      <bottom style="thin">
        <color rgb="FF000000"/>
      </bottom>
    </border>
    <border>
      <left style="thin">
        <color rgb="FFA5A5A5"/>
      </left>
      <right style="thin">
        <color rgb="FFCACACA"/>
      </right>
      <top style="thin">
        <color rgb="FF000000"/>
      </top>
      <bottom style="thin">
        <color rgb="FF000000"/>
      </bottom>
    </border>
    <border>
      <left style="thin">
        <color rgb="FFCACACA"/>
      </left>
      <right style="thin">
        <color rgb="FF000000"/>
      </right>
      <top style="thin">
        <color rgb="FF000000"/>
      </top>
      <bottom style="thin">
        <color rgb="FF000000"/>
      </bottom>
    </border>
    <border>
      <left style="thin">
        <color rgb="FF000000"/>
      </left>
      <right style="thin">
        <color rgb="FFA5A5A5"/>
      </right>
      <top style="thin">
        <color rgb="FF000000"/>
      </top>
      <bottom style="thin">
        <color rgb="FFA5A5A5"/>
      </bottom>
    </border>
    <border>
      <left style="thin">
        <color rgb="FFA5A5A5"/>
      </left>
      <right style="thin">
        <color rgb="FFA5A5A5"/>
      </right>
      <top style="thin">
        <color rgb="FF000000"/>
      </top>
      <bottom style="thin">
        <color rgb="FFA5A5A5"/>
      </bottom>
    </border>
    <border>
      <left style="thin">
        <color rgb="FFA5A5A5"/>
      </left>
      <right style="thin">
        <color rgb="FF000000"/>
      </right>
      <top style="thin">
        <color rgb="FF000000"/>
      </top>
      <bottom style="thin">
        <color rgb="FFA5A5A5"/>
      </bottom>
    </border>
    <border>
      <left style="thin">
        <color rgb="FF000000"/>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
      <left style="thin">
        <color rgb="FFA5A5A5"/>
      </left>
      <right style="thin">
        <color rgb="FF000000"/>
      </right>
      <top style="thin">
        <color rgb="FFA5A5A5"/>
      </top>
      <bottom style="thin">
        <color rgb="FFA5A5A5"/>
      </bottom>
    </border>
    <border>
      <left style="thin">
        <color rgb="FF000000"/>
      </left>
      <right style="thin">
        <color rgb="FFA5A5A5"/>
      </right>
      <top style="thin">
        <color rgb="FFA5A5A5"/>
      </top>
      <bottom style="thin">
        <color rgb="FF000000"/>
      </bottom>
    </border>
    <border>
      <left style="thin">
        <color rgb="FFA5A5A5"/>
      </left>
      <right style="thin">
        <color rgb="FFA5A5A5"/>
      </right>
      <top style="thin">
        <color rgb="FFA5A5A5"/>
      </top>
      <bottom style="thin">
        <color rgb="FF000000"/>
      </bottom>
    </border>
    <border>
      <left style="thin">
        <color rgb="FFA5A5A5"/>
      </left>
      <right style="thin">
        <color rgb="FF000000"/>
      </right>
      <top style="thin">
        <color rgb="FFA5A5A5"/>
      </top>
      <bottom style="thin">
        <color rgb="FF000000"/>
      </bottom>
    </border>
    <border>
      <left style="thin">
        <color rgb="FF000000"/>
      </left>
      <top style="thin">
        <color rgb="FF000000"/>
      </top>
      <bottom style="thin">
        <color rgb="FFA5A5A5"/>
      </bottom>
    </border>
    <border>
      <top style="thin">
        <color rgb="FF000000"/>
      </top>
      <bottom style="thin">
        <color rgb="FFA5A5A5"/>
      </bottom>
    </border>
    <border>
      <right style="thin">
        <color rgb="FFA5A5A5"/>
      </right>
      <top style="thin">
        <color rgb="FF000000"/>
      </top>
      <bottom style="thin">
        <color rgb="FFA5A5A5"/>
      </bottom>
    </border>
    <border>
      <left style="thin">
        <color rgb="FF000000"/>
      </left>
      <right style="thin">
        <color rgb="FFA5A5A5"/>
      </right>
      <top style="thin">
        <color rgb="FF000000"/>
      </top>
      <bottom style="thin">
        <color rgb="FF000000"/>
      </bottom>
    </border>
    <border>
      <left style="thin">
        <color rgb="FFA5A5A5"/>
      </left>
      <right style="thin">
        <color rgb="FF000000"/>
      </right>
      <top style="thin">
        <color rgb="FF000000"/>
      </top>
      <bottom style="thin">
        <color rgb="FF000000"/>
      </bottom>
    </border>
    <border>
      <left style="thin">
        <color rgb="FF000000"/>
      </left>
      <top style="thin">
        <color rgb="FFA5A5A5"/>
      </top>
      <bottom style="thin">
        <color rgb="FFA5A5A5"/>
      </bottom>
    </border>
    <border>
      <top style="thin">
        <color rgb="FFA5A5A5"/>
      </top>
      <bottom style="thin">
        <color rgb="FFA5A5A5"/>
      </bottom>
    </border>
    <border>
      <right style="thin">
        <color rgb="FFA5A5A5"/>
      </right>
      <top style="thin">
        <color rgb="FFA5A5A5"/>
      </top>
      <bottom style="thin">
        <color rgb="FFA5A5A5"/>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A5A5A5"/>
      </left>
      <top style="thin">
        <color rgb="FFA5A5A5"/>
      </top>
      <bottom style="thin">
        <color rgb="FF000000"/>
      </bottom>
    </border>
    <border>
      <right style="thin">
        <color rgb="FFA5A5A5"/>
      </right>
      <top style="thin">
        <color rgb="FFA5A5A5"/>
      </top>
      <bottom style="thin">
        <color rgb="FF000000"/>
      </bottom>
    </border>
    <border>
      <left style="thin">
        <color rgb="FF000000"/>
      </left>
      <top style="thin">
        <color rgb="FFA5A5A5"/>
      </top>
      <bottom style="thin">
        <color rgb="FF000000"/>
      </bottom>
    </border>
    <border>
      <top style="thin">
        <color rgb="FFA5A5A5"/>
      </top>
      <bottom style="thin">
        <color rgb="FF000000"/>
      </bottom>
    </border>
    <border>
      <left style="thin">
        <color rgb="FFCACACA"/>
      </left>
      <top style="thin">
        <color rgb="FFA5A5A5"/>
      </top>
      <bottom style="thin">
        <color rgb="FFBFBFBF"/>
      </bottom>
    </border>
    <border>
      <right style="thin">
        <color rgb="FFA5A5A5"/>
      </right>
      <top style="thin">
        <color rgb="FFA5A5A5"/>
      </top>
      <bottom style="thin">
        <color rgb="FFBFBFBF"/>
      </bottom>
    </border>
    <border>
      <left style="thin">
        <color rgb="FFA5A5A5"/>
      </left>
      <right style="thin">
        <color rgb="FFA5A5A5"/>
      </right>
      <top style="thin">
        <color rgb="FFCACACA"/>
      </top>
      <bottom style="thin">
        <color rgb="FFCACACA"/>
      </bottom>
    </border>
    <border>
      <left style="thin">
        <color rgb="FFA5A5A5"/>
      </left>
      <right style="thin">
        <color rgb="FFA5A5A5"/>
      </right>
      <top style="thin">
        <color rgb="FFA5A5A5"/>
      </top>
      <bottom style="thin">
        <color rgb="FFBFBFBF"/>
      </bottom>
    </border>
    <border>
      <left style="thin">
        <color rgb="FFA5A5A5"/>
      </left>
      <right style="thin">
        <color rgb="FFCACACA"/>
      </right>
      <top style="thin">
        <color rgb="FFA5A5A5"/>
      </top>
      <bottom style="thin">
        <color rgb="FFBFBFBF"/>
      </bottom>
    </border>
    <border>
      <left style="thin">
        <color rgb="FFCACACA"/>
      </left>
      <right style="thin">
        <color rgb="FFBFBFBF"/>
      </right>
      <top style="thin">
        <color rgb="FFCACACA"/>
      </top>
      <bottom style="thin">
        <color rgb="FF000000"/>
      </bottom>
    </border>
    <border>
      <left style="thin">
        <color rgb="FFBFBFBF"/>
      </left>
      <top style="thin">
        <color rgb="FFBFBFBF"/>
      </top>
      <bottom style="thin">
        <color rgb="FF000000"/>
      </bottom>
    </border>
    <border>
      <right style="thin">
        <color rgb="FFBFBFBF"/>
      </right>
      <top style="thin">
        <color rgb="FFBFBFBF"/>
      </top>
      <bottom style="thin">
        <color rgb="FF000000"/>
      </bottom>
    </border>
    <border>
      <left style="thin">
        <color rgb="FFBFBFBF"/>
      </left>
      <right style="thin">
        <color rgb="FFBFBFBF"/>
      </right>
      <top style="thin">
        <color rgb="FFCACACA"/>
      </top>
      <bottom style="thin">
        <color rgb="FF000000"/>
      </bottom>
    </border>
    <border>
      <left style="thin">
        <color rgb="FFBFBFBF"/>
      </left>
      <right style="thin">
        <color rgb="FFBFBFBF"/>
      </right>
      <top style="thin">
        <color rgb="FFBFBFBF"/>
      </top>
      <bottom style="thin">
        <color rgb="FF000000"/>
      </bottom>
    </border>
    <border>
      <left style="thin">
        <color rgb="FFBFBFBF"/>
      </left>
      <right style="thin">
        <color rgb="FFCACACA"/>
      </right>
      <top style="thin">
        <color rgb="FFCACACA"/>
      </top>
      <bottom style="thin">
        <color rgb="FF000000"/>
      </bottom>
    </border>
    <border>
      <left style="thin">
        <color rgb="FFA5A5A5"/>
      </left>
      <right style="thin">
        <color rgb="FF800000"/>
      </right>
      <top style="thin">
        <color rgb="FF000000"/>
      </top>
      <bottom style="thin">
        <color rgb="FFA5A5A5"/>
      </bottom>
    </border>
    <border>
      <left style="thin">
        <color rgb="FF800000"/>
      </left>
      <right style="thin">
        <color rgb="FF800000"/>
      </right>
      <top style="thin">
        <color rgb="FF000000"/>
      </top>
      <bottom style="thin">
        <color rgb="FF800000"/>
      </bottom>
    </border>
    <border>
      <left style="thin">
        <color rgb="FF800000"/>
      </left>
      <right style="thin">
        <color rgb="FFA5A5A5"/>
      </right>
      <top style="thin">
        <color rgb="FF000000"/>
      </top>
      <bottom style="thin">
        <color rgb="FFA5A5A5"/>
      </bottom>
    </border>
    <border>
      <left style="thin">
        <color rgb="FFA5A5A5"/>
      </left>
      <right style="thin">
        <color rgb="FF800000"/>
      </right>
      <top style="thin">
        <color rgb="FFA5A5A5"/>
      </top>
      <bottom style="thin">
        <color rgb="FFA5A5A5"/>
      </bottom>
    </border>
    <border>
      <left style="thin">
        <color rgb="FF800000"/>
      </left>
      <right style="thin">
        <color rgb="FF800000"/>
      </right>
      <top style="thin">
        <color rgb="FF800000"/>
      </top>
      <bottom style="thin">
        <color rgb="FF800000"/>
      </bottom>
    </border>
    <border>
      <left style="thin">
        <color rgb="FF800000"/>
      </left>
      <right style="thin">
        <color rgb="FFA5A5A5"/>
      </right>
      <top style="thin">
        <color rgb="FFA5A5A5"/>
      </top>
      <bottom style="thin">
        <color rgb="FFA5A5A5"/>
      </bottom>
    </border>
    <border>
      <left style="thin">
        <color rgb="FFA5A5A5"/>
      </left>
      <right style="thin">
        <color rgb="FF800000"/>
      </right>
      <top style="thin">
        <color rgb="FFA5A5A5"/>
      </top>
      <bottom style="thin">
        <color rgb="FF000000"/>
      </bottom>
    </border>
    <border>
      <left style="thin">
        <color rgb="FF800000"/>
      </left>
      <right style="thin">
        <color rgb="FF800000"/>
      </right>
      <top style="thin">
        <color rgb="FF800000"/>
      </top>
      <bottom style="thin">
        <color rgb="FF000000"/>
      </bottom>
    </border>
    <border>
      <left style="thin">
        <color rgb="FF800000"/>
      </left>
      <right style="thin">
        <color rgb="FFA5A5A5"/>
      </right>
      <top style="thin">
        <color rgb="FFA5A5A5"/>
      </top>
      <bottom style="thin">
        <color rgb="FF000000"/>
      </bottom>
    </border>
    <border>
      <left style="thin">
        <color rgb="FFA5A5A5"/>
      </left>
      <right style="thin">
        <color rgb="FFA5A5A5"/>
      </right>
      <top style="thin">
        <color rgb="FF800000"/>
      </top>
      <bottom style="thin">
        <color rgb="FFA5A5A5"/>
      </bottom>
    </border>
    <border>
      <left style="thin">
        <color rgb="FFCACACA"/>
      </left>
      <right style="thin">
        <color rgb="FFCACACA"/>
      </right>
      <top style="thin">
        <color rgb="FF000000"/>
      </top>
      <bottom style="thin">
        <color rgb="FF800000"/>
      </bottom>
    </border>
    <border>
      <left style="thin">
        <color rgb="FF800000"/>
      </left>
      <right style="thin">
        <color rgb="FF808080"/>
      </right>
      <top style="thin">
        <color rgb="FF800000"/>
      </top>
      <bottom style="thin">
        <color rgb="FF800000"/>
      </bottom>
    </border>
    <border>
      <left style="thin">
        <color rgb="FF808080"/>
      </left>
      <right style="thin">
        <color rgb="FF808080"/>
      </right>
      <top style="thin">
        <color rgb="FF000000"/>
      </top>
      <bottom style="thin">
        <color rgb="FF808080"/>
      </bottom>
    </border>
    <border>
      <left style="thin">
        <color rgb="FF808080"/>
      </left>
      <right style="thin">
        <color rgb="FF800000"/>
      </right>
      <top style="thin">
        <color rgb="FF000000"/>
      </top>
      <bottom style="thin">
        <color rgb="FF800000"/>
      </bottom>
    </border>
    <border>
      <left style="thin">
        <color rgb="FF800000"/>
      </left>
      <right style="thin">
        <color rgb="FF808080"/>
      </right>
      <top style="thin">
        <color rgb="FF808080"/>
      </top>
      <bottom style="thin">
        <color rgb="FF808080"/>
      </bottom>
    </border>
    <border>
      <left style="thin">
        <color rgb="FF808080"/>
      </left>
      <right style="thin">
        <color rgb="FF808080"/>
      </right>
      <top style="thin">
        <color rgb="FF808080"/>
      </top>
      <bottom style="thin">
        <color rgb="FF808080"/>
      </bottom>
    </border>
    <border>
      <left style="thin">
        <color rgb="FF808080"/>
      </left>
      <right style="thin">
        <color rgb="FF800000"/>
      </right>
      <top style="thin">
        <color rgb="FF800000"/>
      </top>
      <bottom style="thin">
        <color rgb="FF800000"/>
      </bottom>
    </border>
    <border>
      <left style="thin">
        <color rgb="FFA5A5A5"/>
      </left>
      <right style="thin">
        <color rgb="FF808080"/>
      </right>
      <top style="thin">
        <color rgb="FFA5A5A5"/>
      </top>
      <bottom style="thin">
        <color rgb="FFA5A5A5"/>
      </bottom>
    </border>
    <border>
      <left style="thin">
        <color rgb="FF808080"/>
      </left>
      <right style="thin">
        <color rgb="FF800000"/>
      </right>
      <top style="thin">
        <color rgb="FF800000"/>
      </top>
      <bottom style="thin">
        <color rgb="FF808080"/>
      </bottom>
    </border>
    <border>
      <left style="thin">
        <color rgb="FF800000"/>
      </left>
      <right style="thin">
        <color rgb="FF800000"/>
      </right>
      <top style="thin">
        <color rgb="FF808080"/>
      </top>
      <bottom style="thin">
        <color rgb="FF800000"/>
      </bottom>
    </border>
    <border>
      <right style="thin">
        <color rgb="FFA5A5A5"/>
      </right>
      <top style="thin">
        <color rgb="FF000000"/>
      </top>
      <bottom style="thin">
        <color rgb="FF000000"/>
      </bottom>
    </border>
    <border>
      <left style="thin">
        <color rgb="FFA5A5A5"/>
      </left>
      <right style="thin">
        <color rgb="FF808080"/>
      </right>
      <top style="thin">
        <color rgb="FF000000"/>
      </top>
      <bottom style="thin">
        <color rgb="FFA5A5A5"/>
      </bottom>
    </border>
    <border>
      <left style="thin">
        <color rgb="FF800000"/>
      </left>
      <right style="thin">
        <color rgb="FF800000"/>
      </right>
      <top style="thin">
        <color rgb="FF000000"/>
      </top>
      <bottom style="thin">
        <color rgb="FFA5A5A5"/>
      </bottom>
    </border>
    <border>
      <left style="thin">
        <color rgb="FF800000"/>
      </left>
      <right style="thin">
        <color rgb="FF808080"/>
      </right>
      <top style="thin">
        <color rgb="FF000000"/>
      </top>
      <bottom style="thin">
        <color rgb="FF800000"/>
      </bottom>
    </border>
    <border>
      <left style="thin">
        <color rgb="FF808080"/>
      </left>
      <right style="thin">
        <color rgb="FFA5A5A5"/>
      </right>
      <top style="thin">
        <color rgb="FF000000"/>
      </top>
      <bottom style="thin">
        <color rgb="FFA5A5A5"/>
      </bottom>
    </border>
    <border>
      <left style="thin">
        <color rgb="FF800000"/>
      </left>
      <right style="thin">
        <color rgb="FF800000"/>
      </right>
      <top style="thin">
        <color rgb="FFA5A5A5"/>
      </top>
      <bottom style="thin">
        <color rgb="FFA5A5A5"/>
      </bottom>
    </border>
    <border>
      <left style="thin">
        <color rgb="FF808080"/>
      </left>
      <right style="thin">
        <color rgb="FFA5A5A5"/>
      </right>
      <top style="thin">
        <color rgb="FFA5A5A5"/>
      </top>
      <bottom style="thin">
        <color rgb="FFA5A5A5"/>
      </bottom>
    </border>
    <border>
      <left style="thin">
        <color rgb="FFA5A5A5"/>
      </left>
      <right style="thin">
        <color rgb="FF808080"/>
      </right>
      <top style="thin">
        <color rgb="FFA5A5A5"/>
      </top>
      <bottom style="thin">
        <color rgb="FF000000"/>
      </bottom>
    </border>
    <border>
      <left style="thin">
        <color rgb="FF808080"/>
      </left>
      <right style="thin">
        <color rgb="FF808080"/>
      </right>
      <top style="thin">
        <color rgb="FF808080"/>
      </top>
      <bottom style="thin">
        <color rgb="FF000000"/>
      </bottom>
    </border>
    <border>
      <left style="thin">
        <color rgb="FF808080"/>
      </left>
      <right style="thin">
        <color rgb="FF800000"/>
      </right>
      <top style="thin">
        <color rgb="FF800000"/>
      </top>
      <bottom style="thin">
        <color rgb="FF000000"/>
      </bottom>
    </border>
    <border>
      <left style="thin">
        <color rgb="FF800000"/>
      </left>
      <right style="thin">
        <color rgb="FF800000"/>
      </right>
      <top style="thin">
        <color rgb="FFA5A5A5"/>
      </top>
      <bottom style="thin">
        <color rgb="FF000000"/>
      </bottom>
    </border>
    <border>
      <left style="thin">
        <color rgb="FF800000"/>
      </left>
      <right style="thin">
        <color rgb="FF808080"/>
      </right>
      <top style="thin">
        <color rgb="FF800000"/>
      </top>
      <bottom style="thin">
        <color rgb="FF000000"/>
      </bottom>
    </border>
    <border>
      <left style="thin">
        <color rgb="FF808080"/>
      </left>
      <right style="thin">
        <color rgb="FFA5A5A5"/>
      </right>
      <top style="thin">
        <color rgb="FFA5A5A5"/>
      </top>
      <bottom style="thin">
        <color rgb="FF000000"/>
      </bottom>
    </border>
    <border>
      <left style="thin">
        <color rgb="FFCACACA"/>
      </left>
      <right style="thin">
        <color rgb="FFCACACA"/>
      </right>
      <top style="thin">
        <color rgb="FF000000"/>
      </top>
      <bottom style="thin">
        <color rgb="FFA5A5A5"/>
      </bottom>
    </border>
    <border>
      <left style="thin">
        <color rgb="FF800000"/>
      </left>
      <right style="thin">
        <color rgb="FF800000"/>
      </right>
      <top style="thin">
        <color rgb="FF000000"/>
      </top>
      <bottom style="thin">
        <color rgb="FF000000"/>
      </bottom>
    </border>
    <border>
      <left style="thin">
        <color rgb="FFA5A5A5"/>
      </left>
      <right style="thin">
        <color rgb="FF808080"/>
      </right>
      <top style="thin">
        <color rgb="FF000000"/>
      </top>
      <bottom style="thin">
        <color rgb="FF808080"/>
      </bottom>
    </border>
    <border>
      <left style="thin">
        <color rgb="FFA5A5A5"/>
      </left>
      <right style="thin">
        <color rgb="FF808080"/>
      </right>
      <top style="thin">
        <color rgb="FF808080"/>
      </top>
      <bottom style="thin">
        <color rgb="FF808080"/>
      </bottom>
    </border>
    <border>
      <left style="thin">
        <color rgb="FFA5A5A5"/>
      </left>
      <right style="thin">
        <color rgb="FF808080"/>
      </right>
      <top style="thin">
        <color rgb="FF808080"/>
      </top>
      <bottom style="thin">
        <color rgb="FF000000"/>
      </bottom>
    </border>
    <border>
      <left style="thin">
        <color rgb="FF000000"/>
      </left>
      <right style="thin">
        <color rgb="FFCACACA"/>
      </right>
      <top style="thin">
        <color rgb="FF000000"/>
      </top>
      <bottom style="thin">
        <color rgb="FFBCBCBC"/>
      </bottom>
    </border>
    <border>
      <left style="thin">
        <color rgb="FFCACACA"/>
      </left>
      <right style="thin">
        <color rgb="FFCACACA"/>
      </right>
      <top style="thin">
        <color rgb="FF000000"/>
      </top>
      <bottom style="thin">
        <color rgb="FFBCBCBC"/>
      </bottom>
    </border>
    <border>
      <left style="thin">
        <color rgb="FFCACACA"/>
      </left>
      <right style="thin">
        <color rgb="FFA5A5A5"/>
      </right>
      <top style="thin">
        <color rgb="FF000000"/>
      </top>
      <bottom style="thin">
        <color rgb="FFBCBCBC"/>
      </bottom>
    </border>
    <border>
      <left style="thin">
        <color rgb="FFA5A5A5"/>
      </left>
      <right style="thin">
        <color rgb="FFA5A5A5"/>
      </right>
      <top style="thin">
        <color rgb="FF000000"/>
      </top>
      <bottom style="thin">
        <color rgb="FFBCBCBC"/>
      </bottom>
    </border>
    <border>
      <left style="thin">
        <color rgb="FFA5A5A5"/>
      </left>
      <right style="thin">
        <color rgb="FFCACACA"/>
      </right>
      <top style="thin">
        <color rgb="FF000000"/>
      </top>
      <bottom style="thin">
        <color rgb="FFBCBCBC"/>
      </bottom>
    </border>
    <border>
      <left style="thin">
        <color rgb="FFCACACA"/>
      </left>
      <right style="thin">
        <color rgb="FF000000"/>
      </right>
      <top style="thin">
        <color rgb="FF000000"/>
      </top>
      <bottom style="thin">
        <color rgb="FFBCBCBC"/>
      </bottom>
    </border>
    <border>
      <left style="thin">
        <color rgb="FFBCBCBC"/>
      </left>
      <right style="thin">
        <color rgb="FFBCBCBC"/>
      </right>
      <top style="thin">
        <color rgb="FFBCBCBC"/>
      </top>
      <bottom style="thin">
        <color rgb="FFBCBCBC"/>
      </bottom>
    </border>
    <border>
      <left style="thin">
        <color rgb="FFBCBCBC"/>
      </left>
      <right style="thin">
        <color rgb="FFBCBCBC"/>
      </right>
      <top style="thin">
        <color rgb="FF000000"/>
      </top>
      <bottom style="thin">
        <color rgb="FFA5A5A5"/>
      </bottom>
    </border>
    <border>
      <left style="thin">
        <color rgb="FFBCBCBC"/>
      </left>
      <right style="thin">
        <color rgb="FFBCBCBC"/>
      </right>
      <top style="thin">
        <color rgb="FFA5A5A5"/>
      </top>
      <bottom style="thin">
        <color rgb="FFA5A5A5"/>
      </bottom>
    </border>
    <border>
      <left style="thin">
        <color rgb="FFBCBCBC"/>
      </left>
      <right style="thin">
        <color rgb="FFBCBCBC"/>
      </right>
      <top style="thin">
        <color rgb="FFA5A5A5"/>
      </top>
      <bottom style="thin">
        <color rgb="FF000000"/>
      </bottom>
    </border>
    <border>
      <left style="thin">
        <color rgb="FFBCBCBC"/>
      </left>
      <top style="thin">
        <color rgb="FFBCBCBC"/>
      </top>
      <bottom style="thin">
        <color rgb="FFBCBCBC"/>
      </bottom>
    </border>
    <border>
      <top style="thin">
        <color rgb="FFBCBCBC"/>
      </top>
      <bottom style="thin">
        <color rgb="FFBCBCBC"/>
      </bottom>
    </border>
    <border>
      <right style="thin">
        <color rgb="FFBCBCBC"/>
      </right>
      <top style="thin">
        <color rgb="FFBCBCBC"/>
      </top>
      <bottom style="thin">
        <color rgb="FFBCBCBC"/>
      </bottom>
    </border>
    <border>
      <left style="thin">
        <color rgb="FFD2D2D2"/>
      </left>
      <right style="thin">
        <color rgb="FFD2D2D2"/>
      </right>
      <top style="thin">
        <color rgb="FFBCBCBC"/>
      </top>
      <bottom style="thin">
        <color rgb="FFD2D2D2"/>
      </bottom>
    </border>
    <border>
      <left style="thin">
        <color rgb="FFD2D2D2"/>
      </left>
      <top style="thin">
        <color rgb="FFBCBCBC"/>
      </top>
      <bottom style="thin">
        <color rgb="FFD2D2D2"/>
      </bottom>
    </border>
    <border>
      <top style="thin">
        <color rgb="FFBCBCBC"/>
      </top>
      <bottom style="thin">
        <color rgb="FFD2D2D2"/>
      </bottom>
    </border>
    <border>
      <right style="thin">
        <color rgb="FFD2D2D2"/>
      </right>
      <top style="thin">
        <color rgb="FFBCBCBC"/>
      </top>
      <bottom style="thin">
        <color rgb="FFD2D2D2"/>
      </bottom>
    </border>
    <border>
      <left style="thin">
        <color rgb="FFD2D2D2"/>
      </left>
      <right style="thin">
        <color rgb="FFD2D2D2"/>
      </right>
      <top style="thin">
        <color rgb="FFA5A5A5"/>
      </top>
      <bottom style="thin">
        <color rgb="FFA5A5A5"/>
      </bottom>
    </border>
    <border>
      <left style="thin">
        <color rgb="FFE8E8E8"/>
      </left>
      <top style="thin">
        <color rgb="FFD2D2D2"/>
      </top>
      <bottom style="thin">
        <color rgb="FF000000"/>
      </bottom>
    </border>
    <border>
      <right style="thin">
        <color rgb="FFA5A5A5"/>
      </right>
      <top style="thin">
        <color rgb="FFD2D2D2"/>
      </top>
      <bottom style="thin">
        <color rgb="FF000000"/>
      </bottom>
    </border>
    <border>
      <left style="thin">
        <color rgb="FFA5A5A5"/>
      </left>
      <right style="thin">
        <color rgb="FFA5A5A5"/>
      </right>
      <top style="thin">
        <color rgb="FFD2D2D2"/>
      </top>
      <bottom style="thin">
        <color rgb="FF000000"/>
      </bottom>
    </border>
    <border>
      <left style="thin">
        <color rgb="FFA5A5A5"/>
      </left>
      <right style="thin">
        <color rgb="FFA5A5A5"/>
      </right>
      <top style="thin">
        <color rgb="FFD2D2D2"/>
      </top>
      <bottom style="thin">
        <color rgb="FFA5A5A5"/>
      </bottom>
    </border>
    <border>
      <left style="thin">
        <color rgb="FFA5A5A5"/>
      </left>
      <right style="thin">
        <color rgb="FF000000"/>
      </right>
      <top style="thin">
        <color rgb="FFD2D2D2"/>
      </top>
      <bottom style="thin">
        <color rgb="FFA5A5A5"/>
      </bottom>
    </border>
    <border>
      <left style="thin">
        <color rgb="FF000000"/>
      </left>
      <top style="thin">
        <color rgb="FFD2D2D2"/>
      </top>
      <bottom style="thin">
        <color rgb="FFA5A5A5"/>
      </bottom>
    </border>
    <border>
      <top style="thin">
        <color rgb="FFD2D2D2"/>
      </top>
      <bottom style="thin">
        <color rgb="FFA5A5A5"/>
      </bottom>
    </border>
    <border>
      <right style="thin">
        <color rgb="FFA5A5A5"/>
      </right>
      <top style="thin">
        <color rgb="FFD2D2D2"/>
      </top>
      <bottom style="thin">
        <color rgb="FFA5A5A5"/>
      </bottom>
    </border>
    <border>
      <left style="thin">
        <color rgb="FF000000"/>
      </left>
      <right style="thin">
        <color rgb="FFA5A5A5"/>
      </right>
      <top style="thin">
        <color rgb="FFD2D2D2"/>
      </top>
      <bottom style="thin">
        <color rgb="FFA5A5A5"/>
      </bottom>
    </border>
    <border>
      <left style="thin">
        <color rgb="FFA5A5A5"/>
      </left>
      <right style="thin">
        <color rgb="FFE8E8E8"/>
      </right>
      <top style="thin">
        <color rgb="FFD2D2D2"/>
      </top>
      <bottom style="thin">
        <color rgb="FFA5A5A5"/>
      </bottom>
    </border>
    <border>
      <left style="thin">
        <color rgb="FFA5A5A5"/>
      </left>
      <right style="thin">
        <color rgb="FFE8E8E8"/>
      </right>
      <top style="thin">
        <color rgb="FFA5A5A5"/>
      </top>
      <bottom style="thin">
        <color rgb="FFA5A5A5"/>
      </bottom>
    </border>
    <border>
      <left style="thin">
        <color rgb="FFE8E8E8"/>
      </left>
      <right style="thin">
        <color rgb="FFA5A5A5"/>
      </right>
      <top style="thin">
        <color rgb="FF000000"/>
      </top>
      <bottom style="thin">
        <color rgb="FFA5A5A5"/>
      </bottom>
    </border>
    <border>
      <left style="thin">
        <color rgb="FFE8E8E8"/>
      </left>
      <right style="thin">
        <color rgb="FFA5A5A5"/>
      </right>
      <top style="thin">
        <color rgb="FFA5A5A5"/>
      </top>
      <bottom style="thin">
        <color rgb="FFA5A5A5"/>
      </bottom>
    </border>
    <border>
      <left style="thin">
        <color rgb="FFE8E8E8"/>
      </left>
      <right style="thin">
        <color rgb="FFA5A5A5"/>
      </right>
      <top style="thin">
        <color rgb="FFA5A5A5"/>
      </top>
      <bottom style="thin">
        <color rgb="FFE8E8E8"/>
      </bottom>
    </border>
    <border>
      <left style="thin">
        <color rgb="FFA5A5A5"/>
      </left>
      <right style="thin">
        <color rgb="FFA5A5A5"/>
      </right>
      <top style="thin">
        <color rgb="FFA5A5A5"/>
      </top>
      <bottom style="thin">
        <color rgb="FFE8E8E8"/>
      </bottom>
    </border>
    <border>
      <left style="thin">
        <color rgb="FFA5A5A5"/>
      </left>
      <right style="thin">
        <color rgb="FFE8E8E8"/>
      </right>
      <top style="thin">
        <color rgb="FFA5A5A5"/>
      </top>
      <bottom style="thin">
        <color rgb="FFE8E8E8"/>
      </bottom>
    </border>
  </borders>
  <cellStyleXfs count="1">
    <xf borderId="0" fillId="0" fontId="0" numFmtId="0" applyAlignment="1" applyFont="1"/>
  </cellStyleXfs>
  <cellXfs count="279">
    <xf borderId="0" fillId="0" fontId="0"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1" fillId="2" fontId="1" numFmtId="0" xfId="0" applyAlignment="1" applyBorder="1" applyFill="1" applyFont="1">
      <alignment horizontal="left" shrinkToFit="0" vertical="top" wrapText="1"/>
    </xf>
    <xf borderId="1" fillId="3" fontId="1" numFmtId="0" xfId="0" applyAlignment="1" applyBorder="1" applyFill="1" applyFont="1">
      <alignment horizontal="left" shrinkToFit="0" vertical="top" wrapText="1"/>
    </xf>
    <xf borderId="1" fillId="3" fontId="3" numFmtId="0" xfId="0" applyAlignment="1" applyBorder="1" applyFont="1">
      <alignment horizontal="left" shrinkToFit="0" vertical="top" wrapText="1"/>
    </xf>
    <xf borderId="2" fillId="4" fontId="4" numFmtId="49" xfId="0" applyAlignment="1" applyBorder="1" applyFill="1" applyFont="1" applyNumberFormat="1">
      <alignment horizontal="center" readingOrder="1" shrinkToFit="0" vertical="center" wrapText="1"/>
    </xf>
    <xf borderId="2" fillId="0" fontId="4" numFmtId="0" xfId="0" applyAlignment="1" applyBorder="1" applyFont="1">
      <alignment horizontal="center" readingOrder="1" shrinkToFit="0" vertical="center" wrapText="1"/>
    </xf>
    <xf borderId="2" fillId="0" fontId="4" numFmtId="164" xfId="0" applyAlignment="1" applyBorder="1" applyFont="1" applyNumberFormat="1">
      <alignment horizontal="center" readingOrder="1" shrinkToFit="0" vertical="center" wrapText="1"/>
    </xf>
    <xf borderId="2" fillId="0" fontId="4" numFmtId="165" xfId="0" applyAlignment="1" applyBorder="1" applyFont="1" applyNumberFormat="1">
      <alignment horizontal="center" readingOrder="1" shrinkToFit="0" vertical="center" wrapText="1"/>
    </xf>
    <xf borderId="2" fillId="0" fontId="4" numFmtId="49" xfId="0" applyAlignment="1" applyBorder="1" applyFont="1" applyNumberFormat="1">
      <alignment horizontal="center" readingOrder="1" shrinkToFit="0" vertical="center" wrapText="1"/>
    </xf>
    <xf borderId="0" fillId="0" fontId="5" numFmtId="0" xfId="0" applyAlignment="1" applyFont="1">
      <alignment shrinkToFit="0" vertical="top" wrapText="1"/>
    </xf>
    <xf borderId="3" fillId="4" fontId="4" numFmtId="49" xfId="0" applyAlignment="1" applyBorder="1" applyFont="1" applyNumberFormat="1">
      <alignment horizontal="center" readingOrder="1" shrinkToFit="0" vertical="center" wrapText="1"/>
    </xf>
    <xf borderId="3" fillId="4" fontId="4" numFmtId="0" xfId="0" applyAlignment="1" applyBorder="1" applyFont="1">
      <alignment horizontal="center" readingOrder="1" shrinkToFit="0" vertical="center" wrapText="1"/>
    </xf>
    <xf borderId="3" fillId="0" fontId="4" numFmtId="0" xfId="0" applyAlignment="1" applyBorder="1" applyFont="1">
      <alignment horizontal="center" readingOrder="1" shrinkToFit="0" vertical="center" wrapText="1"/>
    </xf>
    <xf borderId="3" fillId="0" fontId="4" numFmtId="164" xfId="0" applyAlignment="1" applyBorder="1" applyFont="1" applyNumberFormat="1">
      <alignment horizontal="center" readingOrder="1" shrinkToFit="0" vertical="center" wrapText="1"/>
    </xf>
    <xf borderId="3" fillId="0" fontId="4" numFmtId="165" xfId="0" applyAlignment="1" applyBorder="1" applyFont="1" applyNumberFormat="1">
      <alignment horizontal="center" readingOrder="1" shrinkToFit="0" vertical="center" wrapText="1"/>
    </xf>
    <xf borderId="4" fillId="0" fontId="4" numFmtId="49" xfId="0" applyAlignment="1" applyBorder="1" applyFont="1" applyNumberFormat="1">
      <alignment horizontal="right" readingOrder="1" shrinkToFit="0" vertical="bottom" wrapText="1"/>
    </xf>
    <xf borderId="5" fillId="0" fontId="4" numFmtId="49" xfId="0" applyAlignment="1" applyBorder="1" applyFont="1" applyNumberFormat="1">
      <alignment horizontal="center" readingOrder="1" shrinkToFit="0" vertical="center" wrapText="1"/>
    </xf>
    <xf borderId="6" fillId="0" fontId="4" numFmtId="49" xfId="0" applyAlignment="1" applyBorder="1" applyFont="1" applyNumberFormat="1">
      <alignment horizontal="center" readingOrder="1" shrinkToFit="0" vertical="center" wrapText="1"/>
    </xf>
    <xf borderId="7" fillId="0" fontId="4" numFmtId="49" xfId="0" applyAlignment="1" applyBorder="1" applyFont="1" applyNumberFormat="1">
      <alignment horizontal="center" readingOrder="1" shrinkToFit="0" vertical="center" wrapText="1"/>
    </xf>
    <xf borderId="7" fillId="0" fontId="4" numFmtId="166" xfId="0" applyAlignment="1" applyBorder="1" applyFont="1" applyNumberFormat="1">
      <alignment horizontal="center" readingOrder="1" shrinkToFit="0" vertical="center" wrapText="1"/>
    </xf>
    <xf borderId="8" fillId="0" fontId="4" numFmtId="49" xfId="0" applyAlignment="1" applyBorder="1" applyFont="1" applyNumberFormat="1">
      <alignment horizontal="center" readingOrder="1" shrinkToFit="0" vertical="center" wrapText="1"/>
    </xf>
    <xf borderId="5" fillId="0" fontId="4" numFmtId="166" xfId="0" applyAlignment="1" applyBorder="1" applyFont="1" applyNumberFormat="1">
      <alignment horizontal="center" readingOrder="1" shrinkToFit="0" vertical="center" wrapText="1"/>
    </xf>
    <xf borderId="9" fillId="0" fontId="4" numFmtId="49" xfId="0" applyAlignment="1" applyBorder="1" applyFont="1" applyNumberFormat="1">
      <alignment horizontal="center" readingOrder="1" shrinkToFit="0" vertical="center" wrapText="1"/>
    </xf>
    <xf borderId="10" fillId="5" fontId="5" numFmtId="49" xfId="0" applyAlignment="1" applyBorder="1" applyFill="1" applyFont="1" applyNumberFormat="1">
      <alignment shrinkToFit="0" vertical="top" wrapText="1"/>
    </xf>
    <xf borderId="11" fillId="0" fontId="5" numFmtId="167" xfId="0" applyAlignment="1" applyBorder="1" applyFont="1" applyNumberFormat="1">
      <alignment horizontal="center" shrinkToFit="0" vertical="top" wrapText="1"/>
    </xf>
    <xf borderId="11" fillId="0" fontId="5" numFmtId="49" xfId="0" applyAlignment="1" applyBorder="1" applyFont="1" applyNumberFormat="1">
      <alignment shrinkToFit="0" vertical="top" wrapText="1"/>
    </xf>
    <xf borderId="11" fillId="0" fontId="5" numFmtId="0" xfId="0" applyAlignment="1" applyBorder="1" applyFont="1">
      <alignment shrinkToFit="0" vertical="top" wrapText="1"/>
    </xf>
    <xf borderId="11" fillId="0" fontId="5" numFmtId="164" xfId="0" applyAlignment="1" applyBorder="1" applyFont="1" applyNumberFormat="1">
      <alignment horizontal="center" shrinkToFit="0" vertical="top" wrapText="1"/>
    </xf>
    <xf borderId="11" fillId="0" fontId="5" numFmtId="49" xfId="0" applyAlignment="1" applyBorder="1" applyFont="1" applyNumberFormat="1">
      <alignment horizontal="center" shrinkToFit="0" vertical="top" wrapText="1"/>
    </xf>
    <xf borderId="11" fillId="0" fontId="5" numFmtId="0" xfId="0" applyAlignment="1" applyBorder="1" applyFont="1">
      <alignment horizontal="center" shrinkToFit="0" vertical="top" wrapText="1"/>
    </xf>
    <xf borderId="11" fillId="0" fontId="5" numFmtId="168" xfId="0" applyAlignment="1" applyBorder="1" applyFont="1" applyNumberFormat="1">
      <alignment horizontal="right" shrinkToFit="0" vertical="top" wrapText="1"/>
    </xf>
    <xf borderId="11" fillId="0" fontId="5" numFmtId="49" xfId="0" applyAlignment="1" applyBorder="1" applyFont="1" applyNumberFormat="1">
      <alignment horizontal="center" shrinkToFit="0" vertical="center" wrapText="1"/>
    </xf>
    <xf borderId="11" fillId="0" fontId="5" numFmtId="165" xfId="0" applyAlignment="1" applyBorder="1" applyFont="1" applyNumberFormat="1">
      <alignment horizontal="center" shrinkToFit="0" vertical="top" wrapText="1"/>
    </xf>
    <xf borderId="11" fillId="0" fontId="5" numFmtId="165" xfId="0" applyAlignment="1" applyBorder="1" applyFont="1" applyNumberFormat="1">
      <alignment shrinkToFit="0" vertical="top" wrapText="1"/>
    </xf>
    <xf borderId="12" fillId="0" fontId="5" numFmtId="0" xfId="0" applyAlignment="1" applyBorder="1" applyFont="1">
      <alignment shrinkToFit="0" vertical="top" wrapText="1"/>
    </xf>
    <xf borderId="13" fillId="0" fontId="5" numFmtId="49" xfId="0" applyAlignment="1" applyBorder="1" applyFont="1" applyNumberFormat="1">
      <alignment shrinkToFit="0" vertical="top" wrapText="1"/>
    </xf>
    <xf borderId="14" fillId="0" fontId="5" numFmtId="167" xfId="0" applyAlignment="1" applyBorder="1" applyFont="1" applyNumberFormat="1">
      <alignment horizontal="center" shrinkToFit="0" vertical="top" wrapText="1"/>
    </xf>
    <xf borderId="14" fillId="0" fontId="5" numFmtId="0" xfId="0" applyAlignment="1" applyBorder="1" applyFont="1">
      <alignment shrinkToFit="0" vertical="top" wrapText="1"/>
    </xf>
    <xf borderId="14" fillId="0" fontId="5" numFmtId="164" xfId="0" applyAlignment="1" applyBorder="1" applyFont="1" applyNumberFormat="1">
      <alignment horizontal="center" shrinkToFit="0" vertical="top" wrapText="1"/>
    </xf>
    <xf borderId="14" fillId="0" fontId="5" numFmtId="49" xfId="0" applyAlignment="1" applyBorder="1" applyFont="1" applyNumberFormat="1">
      <alignment horizontal="center" shrinkToFit="0" vertical="top" wrapText="1"/>
    </xf>
    <xf borderId="14" fillId="0" fontId="5" numFmtId="0" xfId="0" applyAlignment="1" applyBorder="1" applyFont="1">
      <alignment horizontal="center" shrinkToFit="0" vertical="top" wrapText="1"/>
    </xf>
    <xf borderId="14" fillId="0" fontId="5" numFmtId="168" xfId="0" applyAlignment="1" applyBorder="1" applyFont="1" applyNumberFormat="1">
      <alignment horizontal="right" shrinkToFit="0" vertical="top" wrapText="1"/>
    </xf>
    <xf borderId="14" fillId="0" fontId="5" numFmtId="49" xfId="0" applyAlignment="1" applyBorder="1" applyFont="1" applyNumberFormat="1">
      <alignment horizontal="center" shrinkToFit="0" vertical="center" wrapText="1"/>
    </xf>
    <xf borderId="14" fillId="0" fontId="5" numFmtId="165" xfId="0" applyAlignment="1" applyBorder="1" applyFont="1" applyNumberFormat="1">
      <alignment horizontal="center" shrinkToFit="0" vertical="top" wrapText="1"/>
    </xf>
    <xf borderId="14" fillId="0" fontId="5" numFmtId="165" xfId="0" applyAlignment="1" applyBorder="1" applyFont="1" applyNumberFormat="1">
      <alignment shrinkToFit="0" vertical="top" wrapText="1"/>
    </xf>
    <xf borderId="15" fillId="0" fontId="5" numFmtId="0" xfId="0" applyAlignment="1" applyBorder="1" applyFont="1">
      <alignment shrinkToFit="0" vertical="top" wrapText="1"/>
    </xf>
    <xf borderId="14" fillId="0" fontId="5" numFmtId="49" xfId="0" applyAlignment="1" applyBorder="1" applyFont="1" applyNumberFormat="1">
      <alignment shrinkToFit="0" vertical="top" wrapText="1"/>
    </xf>
    <xf borderId="15" fillId="0" fontId="5" numFmtId="49" xfId="0" applyAlignment="1" applyBorder="1" applyFont="1" applyNumberFormat="1">
      <alignment shrinkToFit="0" vertical="top" wrapText="1"/>
    </xf>
    <xf borderId="16" fillId="0" fontId="5" numFmtId="49" xfId="0" applyAlignment="1" applyBorder="1" applyFont="1" applyNumberFormat="1">
      <alignment shrinkToFit="0" vertical="top" wrapText="1"/>
    </xf>
    <xf borderId="17" fillId="0" fontId="5" numFmtId="167" xfId="0" applyAlignment="1" applyBorder="1" applyFont="1" applyNumberFormat="1">
      <alignment horizontal="center" shrinkToFit="0" vertical="top" wrapText="1"/>
    </xf>
    <xf borderId="17" fillId="0" fontId="5" numFmtId="0" xfId="0" applyAlignment="1" applyBorder="1" applyFont="1">
      <alignment shrinkToFit="0" vertical="top" wrapText="1"/>
    </xf>
    <xf borderId="17" fillId="0" fontId="5" numFmtId="164" xfId="0" applyAlignment="1" applyBorder="1" applyFont="1" applyNumberFormat="1">
      <alignment horizontal="center" shrinkToFit="0" vertical="top" wrapText="1"/>
    </xf>
    <xf borderId="17" fillId="0" fontId="5" numFmtId="0" xfId="0" applyAlignment="1" applyBorder="1" applyFont="1">
      <alignment horizontal="center" shrinkToFit="0" vertical="top" wrapText="1"/>
    </xf>
    <xf borderId="17" fillId="0" fontId="5" numFmtId="168" xfId="0" applyAlignment="1" applyBorder="1" applyFont="1" applyNumberFormat="1">
      <alignment horizontal="right" shrinkToFit="0" vertical="top" wrapText="1"/>
    </xf>
    <xf borderId="17" fillId="0" fontId="5" numFmtId="49" xfId="0" applyAlignment="1" applyBorder="1" applyFont="1" applyNumberFormat="1">
      <alignment horizontal="center" shrinkToFit="0" vertical="center" wrapText="1"/>
    </xf>
    <xf borderId="17" fillId="0" fontId="5" numFmtId="165" xfId="0" applyAlignment="1" applyBorder="1" applyFont="1" applyNumberFormat="1">
      <alignment horizontal="center" shrinkToFit="0" vertical="top" wrapText="1"/>
    </xf>
    <xf borderId="17" fillId="0" fontId="5" numFmtId="165" xfId="0" applyAlignment="1" applyBorder="1" applyFont="1" applyNumberFormat="1">
      <alignment shrinkToFit="0" vertical="top" wrapText="1"/>
    </xf>
    <xf borderId="18" fillId="0" fontId="5" numFmtId="0" xfId="0" applyAlignment="1" applyBorder="1" applyFont="1">
      <alignment shrinkToFit="0" vertical="top" wrapText="1"/>
    </xf>
    <xf borderId="12" fillId="0" fontId="5" numFmtId="164" xfId="0" applyAlignment="1" applyBorder="1" applyFont="1" applyNumberFormat="1">
      <alignment shrinkToFit="0" vertical="top" wrapText="1"/>
    </xf>
    <xf borderId="19" fillId="0" fontId="5" numFmtId="49" xfId="0" applyAlignment="1" applyBorder="1" applyFont="1" applyNumberFormat="1">
      <alignment horizontal="right" shrinkToFit="0" vertical="top" wrapText="1"/>
    </xf>
    <xf borderId="20" fillId="0" fontId="6" numFmtId="0" xfId="0" applyAlignment="1" applyBorder="1" applyFont="1">
      <alignment shrinkToFit="0" vertical="top" wrapText="1"/>
    </xf>
    <xf borderId="21" fillId="0" fontId="6" numFmtId="0" xfId="0" applyAlignment="1" applyBorder="1" applyFont="1">
      <alignment shrinkToFit="0" vertical="top" wrapText="1"/>
    </xf>
    <xf borderId="12" fillId="0" fontId="5" numFmtId="168" xfId="0" applyAlignment="1" applyBorder="1" applyFont="1" applyNumberFormat="1">
      <alignment shrinkToFit="0" vertical="top" wrapText="1"/>
    </xf>
    <xf borderId="10" fillId="0" fontId="5" numFmtId="0" xfId="0" applyAlignment="1" applyBorder="1" applyFont="1">
      <alignment horizontal="center" shrinkToFit="0" vertical="top" wrapText="1"/>
    </xf>
    <xf borderId="12" fillId="0" fontId="5" numFmtId="0" xfId="0" applyAlignment="1" applyBorder="1" applyFont="1">
      <alignment horizontal="center" shrinkToFit="0" vertical="top" wrapText="1"/>
    </xf>
    <xf borderId="22" fillId="0" fontId="7" numFmtId="165" xfId="0" applyAlignment="1" applyBorder="1" applyFont="1" applyNumberFormat="1">
      <alignment shrinkToFit="0" vertical="top" wrapText="1"/>
    </xf>
    <xf borderId="23" fillId="0" fontId="7" numFmtId="165" xfId="0" applyAlignment="1" applyBorder="1" applyFont="1" applyNumberFormat="1">
      <alignment shrinkToFit="0" vertical="top" wrapText="1"/>
    </xf>
    <xf borderId="10" fillId="0" fontId="5" numFmtId="0" xfId="0" applyAlignment="1" applyBorder="1" applyFont="1">
      <alignment shrinkToFit="0" vertical="top" wrapText="1"/>
    </xf>
    <xf borderId="15" fillId="0" fontId="5" numFmtId="164" xfId="0" applyAlignment="1" applyBorder="1" applyFont="1" applyNumberFormat="1">
      <alignment shrinkToFit="0" vertical="top" wrapText="1"/>
    </xf>
    <xf borderId="24" fillId="0" fontId="5" numFmtId="49" xfId="0" applyAlignment="1" applyBorder="1" applyFont="1" applyNumberFormat="1">
      <alignment horizontal="right" shrinkToFit="0" vertical="top" wrapText="1"/>
    </xf>
    <xf borderId="25" fillId="0" fontId="6" numFmtId="0" xfId="0" applyAlignment="1" applyBorder="1" applyFont="1">
      <alignment shrinkToFit="0" vertical="top" wrapText="1"/>
    </xf>
    <xf borderId="26" fillId="0" fontId="6" numFmtId="0" xfId="0" applyAlignment="1" applyBorder="1" applyFont="1">
      <alignment shrinkToFit="0" vertical="top" wrapText="1"/>
    </xf>
    <xf borderId="15" fillId="0" fontId="5" numFmtId="168" xfId="0" applyAlignment="1" applyBorder="1" applyFont="1" applyNumberFormat="1">
      <alignment shrinkToFit="0" vertical="top" wrapText="1"/>
    </xf>
    <xf borderId="13" fillId="0" fontId="5" numFmtId="0" xfId="0" applyAlignment="1" applyBorder="1" applyFont="1">
      <alignment horizontal="center" shrinkToFit="0" vertical="top" wrapText="1"/>
    </xf>
    <xf borderId="15" fillId="0" fontId="5" numFmtId="0" xfId="0" applyAlignment="1" applyBorder="1" applyFont="1">
      <alignment horizontal="center" shrinkToFit="0" vertical="top" wrapText="1"/>
    </xf>
    <xf borderId="27" fillId="0" fontId="7" numFmtId="165" xfId="0" applyAlignment="1" applyBorder="1" applyFont="1" applyNumberFormat="1">
      <alignment horizontal="center" shrinkToFit="0" vertical="top" wrapText="1"/>
    </xf>
    <xf borderId="28" fillId="0" fontId="6" numFmtId="0" xfId="0" applyAlignment="1" applyBorder="1" applyFont="1">
      <alignment shrinkToFit="0" vertical="top" wrapText="1"/>
    </xf>
    <xf borderId="13" fillId="0" fontId="5" numFmtId="0" xfId="0" applyAlignment="1" applyBorder="1" applyFont="1">
      <alignment shrinkToFit="0" vertical="top" wrapText="1"/>
    </xf>
    <xf borderId="29" fillId="0" fontId="5" numFmtId="0" xfId="0" applyAlignment="1" applyBorder="1" applyFont="1">
      <alignment shrinkToFit="0" vertical="top" wrapText="1"/>
    </xf>
    <xf borderId="30" fillId="0" fontId="6" numFmtId="0" xfId="0" applyAlignment="1" applyBorder="1" applyFont="1">
      <alignment shrinkToFit="0" vertical="top" wrapText="1"/>
    </xf>
    <xf borderId="11" fillId="0" fontId="7" numFmtId="165" xfId="0" applyAlignment="1" applyBorder="1" applyFont="1" applyNumberFormat="1">
      <alignment shrinkToFit="0" vertical="top" wrapText="1"/>
    </xf>
    <xf borderId="19" fillId="0" fontId="5" numFmtId="49" xfId="0" applyAlignment="1" applyBorder="1" applyFont="1" applyNumberFormat="1">
      <alignment shrinkToFit="0" vertical="top" wrapText="1"/>
    </xf>
    <xf borderId="24" fillId="0" fontId="7" numFmtId="49" xfId="0" applyAlignment="1" applyBorder="1" applyFont="1" applyNumberFormat="1">
      <alignment horizontal="right" shrinkToFit="0" vertical="top" wrapText="1"/>
    </xf>
    <xf borderId="15" fillId="0" fontId="7" numFmtId="168" xfId="0" applyAlignment="1" applyBorder="1" applyFont="1" applyNumberFormat="1">
      <alignment shrinkToFit="0" vertical="top" wrapText="1"/>
    </xf>
    <xf borderId="14" fillId="0" fontId="7" numFmtId="165" xfId="0" applyAlignment="1" applyBorder="1" applyFont="1" applyNumberFormat="1">
      <alignment shrinkToFit="0" vertical="top" wrapText="1"/>
    </xf>
    <xf borderId="24" fillId="0" fontId="5" numFmtId="49" xfId="0" applyAlignment="1" applyBorder="1" applyFont="1" applyNumberFormat="1">
      <alignment shrinkToFit="0" vertical="top" wrapText="1"/>
    </xf>
    <xf borderId="31" fillId="0" fontId="5" numFmtId="49" xfId="0" applyAlignment="1" applyBorder="1" applyFont="1" applyNumberFormat="1">
      <alignment horizontal="right" shrinkToFit="0" vertical="top" wrapText="1"/>
    </xf>
    <xf borderId="32" fillId="0" fontId="6" numFmtId="0" xfId="0" applyAlignment="1" applyBorder="1" applyFont="1">
      <alignment shrinkToFit="0" vertical="top" wrapText="1"/>
    </xf>
    <xf borderId="18" fillId="0" fontId="5" numFmtId="168" xfId="0" applyAlignment="1" applyBorder="1" applyFont="1" applyNumberFormat="1">
      <alignment shrinkToFit="0" vertical="top" wrapText="1"/>
    </xf>
    <xf borderId="24" fillId="0" fontId="7" numFmtId="49" xfId="0" applyAlignment="1" applyBorder="1" applyFont="1" applyNumberFormat="1">
      <alignment shrinkToFit="0" vertical="top" wrapText="1"/>
    </xf>
    <xf borderId="15" fillId="0" fontId="7" numFmtId="0" xfId="0" applyAlignment="1" applyBorder="1" applyFont="1">
      <alignment horizontal="center" shrinkToFit="0" vertical="top" wrapText="1"/>
    </xf>
    <xf borderId="14" fillId="0" fontId="5" numFmtId="164" xfId="0" applyAlignment="1" applyBorder="1" applyFont="1" applyNumberFormat="1">
      <alignment shrinkToFit="0" vertical="top" wrapText="1"/>
    </xf>
    <xf borderId="11" fillId="0" fontId="5" numFmtId="164" xfId="0" applyAlignment="1" applyBorder="1" applyFont="1" applyNumberFormat="1">
      <alignment shrinkToFit="0" vertical="top" wrapText="1"/>
    </xf>
    <xf borderId="31" fillId="0" fontId="7" numFmtId="49" xfId="0" applyAlignment="1" applyBorder="1" applyFont="1" applyNumberFormat="1">
      <alignment shrinkToFit="0" vertical="top" wrapText="1"/>
    </xf>
    <xf borderId="18" fillId="0" fontId="7" numFmtId="0" xfId="0" applyAlignment="1" applyBorder="1" applyFont="1">
      <alignment horizontal="center" shrinkToFit="0" vertical="top" wrapText="1"/>
    </xf>
    <xf borderId="33" fillId="0" fontId="7" numFmtId="0" xfId="0" applyAlignment="1" applyBorder="1" applyFont="1">
      <alignment shrinkToFit="0" vertical="top" wrapText="1"/>
    </xf>
    <xf borderId="34" fillId="0" fontId="6" numFmtId="0" xfId="0" applyAlignment="1" applyBorder="1" applyFont="1">
      <alignment shrinkToFit="0" vertical="top" wrapText="1"/>
    </xf>
    <xf borderId="35" fillId="0" fontId="4" numFmtId="0" xfId="0" applyAlignment="1" applyBorder="1" applyFont="1">
      <alignment horizontal="center" readingOrder="1" shrinkToFit="0" vertical="center" wrapText="1"/>
    </xf>
    <xf borderId="36" fillId="0" fontId="4" numFmtId="0" xfId="0" applyAlignment="1" applyBorder="1" applyFont="1">
      <alignment horizontal="center" readingOrder="1" shrinkToFit="0" vertical="center" wrapText="1"/>
    </xf>
    <xf borderId="37" fillId="0" fontId="4" numFmtId="0" xfId="0" applyAlignment="1" applyBorder="1" applyFont="1">
      <alignment horizontal="center" readingOrder="1" shrinkToFit="0" vertical="center" wrapText="1"/>
    </xf>
    <xf borderId="38" fillId="0" fontId="4" numFmtId="164" xfId="0" applyAlignment="1" applyBorder="1" applyFont="1" applyNumberFormat="1">
      <alignment horizontal="center" readingOrder="1" shrinkToFit="0" vertical="center" wrapText="1"/>
    </xf>
    <xf borderId="39" fillId="0" fontId="4" numFmtId="0" xfId="0" applyAlignment="1" applyBorder="1" applyFont="1">
      <alignment horizontal="center" readingOrder="1" shrinkToFit="0" vertical="center" wrapText="1"/>
    </xf>
    <xf borderId="40" fillId="0" fontId="6" numFmtId="0" xfId="0" applyAlignment="1" applyBorder="1" applyFont="1">
      <alignment shrinkToFit="0" vertical="top" wrapText="1"/>
    </xf>
    <xf borderId="41" fillId="0" fontId="4" numFmtId="0" xfId="0" applyAlignment="1" applyBorder="1" applyFont="1">
      <alignment horizontal="center" readingOrder="1" shrinkToFit="0" vertical="center" wrapText="1"/>
    </xf>
    <xf borderId="42" fillId="0" fontId="4" numFmtId="0" xfId="0" applyAlignment="1" applyBorder="1" applyFont="1">
      <alignment horizontal="center" readingOrder="1" shrinkToFit="0" vertical="center" wrapText="1"/>
    </xf>
    <xf borderId="43" fillId="0" fontId="4" numFmtId="0" xfId="0" applyAlignment="1" applyBorder="1" applyFont="1">
      <alignment horizontal="center" readingOrder="1" shrinkToFit="0" vertical="center" wrapText="1"/>
    </xf>
    <xf borderId="10" fillId="6" fontId="5" numFmtId="49" xfId="0" applyAlignment="1" applyBorder="1" applyFill="1" applyFont="1" applyNumberFormat="1">
      <alignment shrinkToFit="0" vertical="top" wrapText="1"/>
    </xf>
    <xf borderId="11" fillId="7" fontId="5" numFmtId="167" xfId="0" applyAlignment="1" applyBorder="1" applyFill="1" applyFont="1" applyNumberFormat="1">
      <alignment shrinkToFit="0" vertical="top" wrapText="1"/>
    </xf>
    <xf borderId="11" fillId="0" fontId="5" numFmtId="20" xfId="0" applyAlignment="1" applyBorder="1" applyFont="1" applyNumberFormat="1">
      <alignment shrinkToFit="0" vertical="top" wrapText="1"/>
    </xf>
    <xf borderId="14" fillId="0" fontId="5" numFmtId="167" xfId="0" applyAlignment="1" applyBorder="1" applyFont="1" applyNumberFormat="1">
      <alignment shrinkToFit="0" vertical="top" wrapText="1"/>
    </xf>
    <xf borderId="14" fillId="0" fontId="5" numFmtId="20" xfId="0" applyAlignment="1" applyBorder="1" applyFont="1" applyNumberFormat="1">
      <alignment shrinkToFit="0" vertical="top" wrapText="1"/>
    </xf>
    <xf borderId="14" fillId="0" fontId="5" numFmtId="0" xfId="0" applyAlignment="1" applyBorder="1" applyFont="1">
      <alignment horizontal="right" shrinkToFit="0" vertical="top" wrapText="1"/>
    </xf>
    <xf borderId="17" fillId="0" fontId="5" numFmtId="167" xfId="0" applyAlignment="1" applyBorder="1" applyFont="1" applyNumberFormat="1">
      <alignment shrinkToFit="0" vertical="top" wrapText="1"/>
    </xf>
    <xf borderId="11" fillId="0" fontId="5" numFmtId="167" xfId="0" applyAlignment="1" applyBorder="1" applyFont="1" applyNumberFormat="1">
      <alignment shrinkToFit="0" vertical="top" wrapText="1"/>
    </xf>
    <xf borderId="19" fillId="0" fontId="8" numFmtId="49" xfId="0" applyAlignment="1" applyBorder="1" applyFont="1" applyNumberFormat="1">
      <alignment shrinkToFit="0" vertical="top" wrapText="1"/>
    </xf>
    <xf borderId="24" fillId="0" fontId="8" numFmtId="49" xfId="0" applyAlignment="1" applyBorder="1" applyFont="1" applyNumberFormat="1">
      <alignment shrinkToFit="0" vertical="top" wrapText="1"/>
    </xf>
    <xf borderId="18" fillId="0" fontId="5" numFmtId="168" xfId="0" applyAlignment="1" applyBorder="1" applyFont="1" applyNumberFormat="1">
      <alignment horizontal="right" shrinkToFit="0" vertical="top" wrapText="1"/>
    </xf>
    <xf borderId="24" fillId="0" fontId="9" numFmtId="49" xfId="0" applyAlignment="1" applyBorder="1" applyFont="1" applyNumberFormat="1">
      <alignment shrinkToFit="0" vertical="top" wrapText="1"/>
    </xf>
    <xf borderId="11" fillId="0" fontId="5" numFmtId="166" xfId="0" applyAlignment="1" applyBorder="1" applyFont="1" applyNumberFormat="1">
      <alignment shrinkToFit="0" vertical="top" wrapText="1"/>
    </xf>
    <xf borderId="31" fillId="0" fontId="9" numFmtId="49" xfId="0" applyAlignment="1" applyBorder="1" applyFont="1" applyNumberFormat="1">
      <alignment shrinkToFit="0" vertical="top" wrapText="1"/>
    </xf>
    <xf borderId="14" fillId="0" fontId="5" numFmtId="166" xfId="0" applyAlignment="1" applyBorder="1" applyFont="1" applyNumberFormat="1">
      <alignment shrinkToFit="0" vertical="top" wrapText="1"/>
    </xf>
    <xf borderId="10" fillId="0" fontId="5" numFmtId="49" xfId="0" applyAlignment="1" applyBorder="1" applyFont="1" applyNumberFormat="1">
      <alignment shrinkToFit="0" vertical="top" wrapText="1"/>
    </xf>
    <xf borderId="44" fillId="0" fontId="5" numFmtId="167" xfId="0" applyAlignment="1" applyBorder="1" applyFont="1" applyNumberFormat="1">
      <alignment shrinkToFit="0" vertical="top" wrapText="1"/>
    </xf>
    <xf borderId="45" fillId="0" fontId="5" numFmtId="0" xfId="0" applyAlignment="1" applyBorder="1" applyFont="1">
      <alignment shrinkToFit="0" vertical="top" wrapText="1"/>
    </xf>
    <xf borderId="45" fillId="0" fontId="5" numFmtId="0" xfId="0" applyAlignment="1" applyBorder="1" applyFont="1">
      <alignment horizontal="center" shrinkToFit="0" vertical="top" wrapText="1"/>
    </xf>
    <xf borderId="45" fillId="0" fontId="5" numFmtId="168" xfId="0" applyAlignment="1" applyBorder="1" applyFont="1" applyNumberFormat="1">
      <alignment horizontal="right" shrinkToFit="0" vertical="top" wrapText="1"/>
    </xf>
    <xf borderId="46" fillId="0" fontId="5" numFmtId="49" xfId="0" applyAlignment="1" applyBorder="1" applyFont="1" applyNumberFormat="1">
      <alignment horizontal="center" shrinkToFit="0" vertical="center" wrapText="1"/>
    </xf>
    <xf borderId="47" fillId="0" fontId="5" numFmtId="167" xfId="0" applyAlignment="1" applyBorder="1" applyFont="1" applyNumberFormat="1">
      <alignment shrinkToFit="0" vertical="top" wrapText="1"/>
    </xf>
    <xf borderId="48" fillId="0" fontId="5" numFmtId="0" xfId="0" applyAlignment="1" applyBorder="1" applyFont="1">
      <alignment shrinkToFit="0" vertical="top" wrapText="1"/>
    </xf>
    <xf borderId="48" fillId="0" fontId="5" numFmtId="0" xfId="0" applyAlignment="1" applyBorder="1" applyFont="1">
      <alignment horizontal="center" shrinkToFit="0" vertical="top" wrapText="1"/>
    </xf>
    <xf borderId="48" fillId="0" fontId="5" numFmtId="168" xfId="0" applyAlignment="1" applyBorder="1" applyFont="1" applyNumberFormat="1">
      <alignment horizontal="right" shrinkToFit="0" vertical="top" wrapText="1"/>
    </xf>
    <xf borderId="49" fillId="0" fontId="5" numFmtId="49" xfId="0" applyAlignment="1" applyBorder="1" applyFont="1" applyNumberFormat="1">
      <alignment horizontal="center" shrinkToFit="0" vertical="center" wrapText="1"/>
    </xf>
    <xf borderId="48" fillId="0" fontId="5" numFmtId="49" xfId="0" applyAlignment="1" applyBorder="1" applyFont="1" applyNumberFormat="1">
      <alignment shrinkToFit="0" vertical="top" wrapText="1"/>
    </xf>
    <xf borderId="48" fillId="0" fontId="5" numFmtId="20" xfId="0" applyAlignment="1" applyBorder="1" applyFont="1" applyNumberFormat="1">
      <alignment shrinkToFit="0" vertical="top" wrapText="1"/>
    </xf>
    <xf borderId="50" fillId="0" fontId="5" numFmtId="167" xfId="0" applyAlignment="1" applyBorder="1" applyFont="1" applyNumberFormat="1">
      <alignment shrinkToFit="0" vertical="top" wrapText="1"/>
    </xf>
    <xf borderId="51" fillId="0" fontId="5" numFmtId="49" xfId="0" applyAlignment="1" applyBorder="1" applyFont="1" applyNumberFormat="1">
      <alignment shrinkToFit="0" vertical="top" wrapText="1"/>
    </xf>
    <xf borderId="51" fillId="0" fontId="5" numFmtId="20" xfId="0" applyAlignment="1" applyBorder="1" applyFont="1" applyNumberFormat="1">
      <alignment shrinkToFit="0" vertical="top" wrapText="1"/>
    </xf>
    <xf borderId="51" fillId="0" fontId="5" numFmtId="0" xfId="0" applyAlignment="1" applyBorder="1" applyFont="1">
      <alignment horizontal="center" shrinkToFit="0" vertical="top" wrapText="1"/>
    </xf>
    <xf borderId="51" fillId="0" fontId="5" numFmtId="168" xfId="0" applyAlignment="1" applyBorder="1" applyFont="1" applyNumberFormat="1">
      <alignment horizontal="right" shrinkToFit="0" vertical="top" wrapText="1"/>
    </xf>
    <xf borderId="52" fillId="0" fontId="5" numFmtId="49" xfId="0" applyAlignment="1" applyBorder="1" applyFont="1" applyNumberFormat="1">
      <alignment horizontal="center" shrinkToFit="0" vertical="center" wrapText="1"/>
    </xf>
    <xf borderId="22" fillId="0" fontId="5" numFmtId="49" xfId="0" applyAlignment="1" applyBorder="1" applyFont="1" applyNumberFormat="1">
      <alignment shrinkToFit="0" vertical="top" wrapText="1"/>
    </xf>
    <xf borderId="7" fillId="0" fontId="5" numFmtId="167" xfId="0" applyAlignment="1" applyBorder="1" applyFont="1" applyNumberFormat="1">
      <alignment shrinkToFit="0" vertical="top" wrapText="1"/>
    </xf>
    <xf borderId="7" fillId="0" fontId="5" numFmtId="0" xfId="0" applyAlignment="1" applyBorder="1" applyFont="1">
      <alignment shrinkToFit="0" vertical="top" wrapText="1"/>
    </xf>
    <xf borderId="53" fillId="0" fontId="5" numFmtId="0" xfId="0" applyAlignment="1" applyBorder="1" applyFont="1">
      <alignment shrinkToFit="0" vertical="top" wrapText="1"/>
    </xf>
    <xf borderId="7" fillId="0" fontId="5" numFmtId="0" xfId="0" applyAlignment="1" applyBorder="1" applyFont="1">
      <alignment horizontal="center" shrinkToFit="0" vertical="top" wrapText="1"/>
    </xf>
    <xf borderId="7" fillId="0" fontId="5" numFmtId="168" xfId="0" applyAlignment="1" applyBorder="1" applyFont="1" applyNumberFormat="1">
      <alignment horizontal="right" shrinkToFit="0" vertical="top" wrapText="1"/>
    </xf>
    <xf borderId="7" fillId="0" fontId="5" numFmtId="49" xfId="0" applyAlignment="1" applyBorder="1" applyFont="1" applyNumberFormat="1">
      <alignment horizontal="center" shrinkToFit="0" vertical="center" wrapText="1"/>
    </xf>
    <xf borderId="7" fillId="0" fontId="5" numFmtId="165" xfId="0" applyAlignment="1" applyBorder="1" applyFont="1" applyNumberFormat="1">
      <alignment shrinkToFit="0" vertical="top" wrapText="1"/>
    </xf>
    <xf borderId="23" fillId="0" fontId="5" numFmtId="0" xfId="0" applyAlignment="1" applyBorder="1" applyFont="1">
      <alignment shrinkToFit="0" vertical="top" wrapText="1"/>
    </xf>
    <xf borderId="54" fillId="0" fontId="4" numFmtId="49" xfId="0" applyAlignment="1" applyBorder="1" applyFont="1" applyNumberFormat="1">
      <alignment horizontal="center" readingOrder="1" shrinkToFit="0" vertical="center" wrapText="1"/>
    </xf>
    <xf borderId="55" fillId="0" fontId="5" numFmtId="49" xfId="0" applyAlignment="1" applyBorder="1" applyFont="1" applyNumberFormat="1">
      <alignment shrinkToFit="0" vertical="top" wrapText="1"/>
    </xf>
    <xf borderId="56" fillId="0" fontId="5" numFmtId="20" xfId="0" applyAlignment="1" applyBorder="1" applyFont="1" applyNumberFormat="1">
      <alignment shrinkToFit="0" vertical="top" wrapText="1"/>
    </xf>
    <xf borderId="57" fillId="0" fontId="5" numFmtId="0" xfId="0" applyAlignment="1" applyBorder="1" applyFont="1">
      <alignment shrinkToFit="0" vertical="top" wrapText="1"/>
    </xf>
    <xf borderId="7" fillId="0" fontId="5" numFmtId="169" xfId="0" applyAlignment="1" applyBorder="1" applyFont="1" applyNumberFormat="1">
      <alignment shrinkToFit="0" vertical="top" wrapText="1"/>
    </xf>
    <xf borderId="58" fillId="0" fontId="5" numFmtId="20" xfId="0" applyAlignment="1" applyBorder="1" applyFont="1" applyNumberFormat="1">
      <alignment shrinkToFit="0" vertical="top" wrapText="1"/>
    </xf>
    <xf borderId="59" fillId="0" fontId="5" numFmtId="20" xfId="0" applyAlignment="1" applyBorder="1" applyFont="1" applyNumberFormat="1">
      <alignment shrinkToFit="0" vertical="top" wrapText="1"/>
    </xf>
    <xf borderId="60" fillId="0" fontId="5" numFmtId="0" xfId="0" applyAlignment="1" applyBorder="1" applyFont="1">
      <alignment shrinkToFit="0" vertical="top" wrapText="1"/>
    </xf>
    <xf borderId="11" fillId="0" fontId="5" numFmtId="169" xfId="0" applyAlignment="1" applyBorder="1" applyFont="1" applyNumberFormat="1">
      <alignment shrinkToFit="0" vertical="top" wrapText="1"/>
    </xf>
    <xf borderId="61" fillId="0" fontId="5" numFmtId="167" xfId="0" applyAlignment="1" applyBorder="1" applyFont="1" applyNumberFormat="1">
      <alignment shrinkToFit="0" vertical="top" wrapText="1"/>
    </xf>
    <xf borderId="62" fillId="0" fontId="5" numFmtId="49" xfId="0" applyAlignment="1" applyBorder="1" applyFont="1" applyNumberFormat="1">
      <alignment shrinkToFit="0" vertical="top" wrapText="1"/>
    </xf>
    <xf borderId="14" fillId="0" fontId="5" numFmtId="169" xfId="0" applyAlignment="1" applyBorder="1" applyFont="1" applyNumberFormat="1">
      <alignment shrinkToFit="0" vertical="top" wrapText="1"/>
    </xf>
    <xf borderId="63" fillId="0" fontId="5" numFmtId="49" xfId="0" applyAlignment="1" applyBorder="1" applyFont="1" applyNumberFormat="1">
      <alignment shrinkToFit="0" vertical="top" wrapText="1"/>
    </xf>
    <xf borderId="63" fillId="0" fontId="5" numFmtId="20" xfId="0" applyAlignment="1" applyBorder="1" applyFont="1" applyNumberFormat="1">
      <alignment shrinkToFit="0" vertical="top" wrapText="1"/>
    </xf>
    <xf borderId="47" fillId="8" fontId="5" numFmtId="167" xfId="0" applyAlignment="1" applyBorder="1" applyFill="1" applyFont="1" applyNumberFormat="1">
      <alignment shrinkToFit="0" vertical="top" wrapText="1"/>
    </xf>
    <xf borderId="51" fillId="0" fontId="5" numFmtId="0" xfId="0" applyAlignment="1" applyBorder="1" applyFont="1">
      <alignment shrinkToFit="0" vertical="top" wrapText="1"/>
    </xf>
    <xf borderId="17" fillId="0" fontId="5" numFmtId="169" xfId="0" applyAlignment="1" applyBorder="1" applyFont="1" applyNumberFormat="1">
      <alignment shrinkToFit="0" vertical="top" wrapText="1"/>
    </xf>
    <xf borderId="27" fillId="9" fontId="7" numFmtId="49" xfId="0" applyAlignment="1" applyBorder="1" applyFill="1" applyFont="1" applyNumberFormat="1">
      <alignment shrinkToFit="0" vertical="top" wrapText="1"/>
    </xf>
    <xf borderId="64" fillId="0" fontId="6" numFmtId="0" xfId="0" applyAlignment="1" applyBorder="1" applyFont="1">
      <alignment shrinkToFit="0" vertical="top" wrapText="1"/>
    </xf>
    <xf borderId="23" fillId="9" fontId="7" numFmtId="49" xfId="0" applyAlignment="1" applyBorder="1" applyFont="1" applyNumberFormat="1">
      <alignment horizontal="center" shrinkToFit="0" vertical="top" wrapText="1"/>
    </xf>
    <xf borderId="65" fillId="0" fontId="5" numFmtId="167" xfId="0" applyAlignment="1" applyBorder="1" applyFont="1" applyNumberFormat="1">
      <alignment shrinkToFit="0" vertical="top" wrapText="1"/>
    </xf>
    <xf borderId="56" fillId="0" fontId="5" numFmtId="0" xfId="0" applyAlignment="1" applyBorder="1" applyFont="1">
      <alignment shrinkToFit="0" vertical="top" wrapText="1"/>
    </xf>
    <xf borderId="57" fillId="0" fontId="5" numFmtId="0" xfId="0" applyAlignment="1" applyBorder="1" applyFont="1">
      <alignment horizontal="center" shrinkToFit="0" vertical="top" wrapText="1"/>
    </xf>
    <xf borderId="66" fillId="0" fontId="5" numFmtId="49" xfId="0" applyAlignment="1" applyBorder="1" applyFont="1" applyNumberFormat="1">
      <alignment horizontal="center" readingOrder="0" shrinkToFit="0" vertical="center" wrapText="1"/>
    </xf>
    <xf borderId="66" fillId="0" fontId="5" numFmtId="0" xfId="0" applyAlignment="1" applyBorder="1" applyFont="1">
      <alignment horizontal="center" shrinkToFit="0" vertical="top" wrapText="1"/>
    </xf>
    <xf borderId="67" fillId="0" fontId="5" numFmtId="0" xfId="0" applyAlignment="1" applyBorder="1" applyFont="1">
      <alignment horizontal="center" shrinkToFit="0" vertical="top" wrapText="1"/>
    </xf>
    <xf borderId="68" fillId="0" fontId="5" numFmtId="169" xfId="0" applyAlignment="1" applyBorder="1" applyFont="1" applyNumberFormat="1">
      <alignment shrinkToFit="0" vertical="top" wrapText="1"/>
    </xf>
    <xf borderId="59" fillId="0" fontId="5" numFmtId="49" xfId="0" applyAlignment="1" applyBorder="1" applyFont="1" applyNumberFormat="1">
      <alignment shrinkToFit="0" vertical="top" wrapText="1"/>
    </xf>
    <xf borderId="59" fillId="0" fontId="5" numFmtId="0" xfId="0" applyAlignment="1" applyBorder="1" applyFont="1">
      <alignment shrinkToFit="0" vertical="top" wrapText="1"/>
    </xf>
    <xf borderId="60" fillId="0" fontId="5" numFmtId="0" xfId="0" applyAlignment="1" applyBorder="1" applyFont="1">
      <alignment horizontal="center" shrinkToFit="0" vertical="top" wrapText="1"/>
    </xf>
    <xf borderId="69" fillId="0" fontId="5" numFmtId="49" xfId="0" applyAlignment="1" applyBorder="1" applyFont="1" applyNumberFormat="1">
      <alignment horizontal="center" shrinkToFit="0" vertical="center" wrapText="1"/>
    </xf>
    <xf borderId="69" fillId="0" fontId="5" numFmtId="0" xfId="0" applyAlignment="1" applyBorder="1" applyFont="1">
      <alignment horizontal="center" shrinkToFit="0" vertical="top" wrapText="1"/>
    </xf>
    <xf borderId="55" fillId="0" fontId="5" numFmtId="0" xfId="0" applyAlignment="1" applyBorder="1" applyFont="1">
      <alignment horizontal="center" shrinkToFit="0" vertical="top" wrapText="1"/>
    </xf>
    <xf borderId="70" fillId="0" fontId="5" numFmtId="169" xfId="0" applyAlignment="1" applyBorder="1" applyFont="1" applyNumberFormat="1">
      <alignment shrinkToFit="0" vertical="top" wrapText="1"/>
    </xf>
    <xf borderId="61" fillId="8" fontId="5" numFmtId="167" xfId="0" applyAlignment="1" applyBorder="1" applyFont="1" applyNumberFormat="1">
      <alignment shrinkToFit="0" vertical="top" wrapText="1"/>
    </xf>
    <xf borderId="13" fillId="6" fontId="5" numFmtId="49" xfId="0" applyAlignment="1" applyBorder="1" applyFont="1" applyNumberFormat="1">
      <alignment shrinkToFit="0" vertical="top" wrapText="1"/>
    </xf>
    <xf borderId="71" fillId="0" fontId="5" numFmtId="167" xfId="0" applyAlignment="1" applyBorder="1" applyFont="1" applyNumberFormat="1">
      <alignment shrinkToFit="0" vertical="top" wrapText="1"/>
    </xf>
    <xf borderId="72" fillId="0" fontId="5" numFmtId="0" xfId="0" applyAlignment="1" applyBorder="1" applyFont="1">
      <alignment shrinkToFit="0" vertical="top" wrapText="1"/>
    </xf>
    <xf borderId="72" fillId="0" fontId="5" numFmtId="20" xfId="0" applyAlignment="1" applyBorder="1" applyFont="1" applyNumberFormat="1">
      <alignment shrinkToFit="0" vertical="top" wrapText="1"/>
    </xf>
    <xf borderId="73" fillId="0" fontId="5" numFmtId="0" xfId="0" applyAlignment="1" applyBorder="1" applyFont="1">
      <alignment horizontal="center" shrinkToFit="0" vertical="top" wrapText="1"/>
    </xf>
    <xf borderId="74" fillId="0" fontId="5" numFmtId="49" xfId="0" applyAlignment="1" applyBorder="1" applyFont="1" applyNumberFormat="1">
      <alignment horizontal="center" shrinkToFit="0" vertical="center" wrapText="1"/>
    </xf>
    <xf borderId="74" fillId="0" fontId="5" numFmtId="0" xfId="0" applyAlignment="1" applyBorder="1" applyFont="1">
      <alignment horizontal="center" shrinkToFit="0" vertical="top" wrapText="1"/>
    </xf>
    <xf borderId="75" fillId="0" fontId="5" numFmtId="0" xfId="0" applyAlignment="1" applyBorder="1" applyFont="1">
      <alignment horizontal="center" shrinkToFit="0" vertical="top" wrapText="1"/>
    </xf>
    <xf borderId="76" fillId="0" fontId="5" numFmtId="169" xfId="0" applyAlignment="1" applyBorder="1" applyFont="1" applyNumberFormat="1">
      <alignment shrinkToFit="0" vertical="top" wrapText="1"/>
    </xf>
    <xf borderId="15" fillId="10" fontId="5" numFmtId="49" xfId="0" applyAlignment="1" applyBorder="1" applyFill="1" applyFont="1" applyNumberFormat="1">
      <alignment horizontal="center" shrinkToFit="0" vertical="top" wrapText="1"/>
    </xf>
    <xf borderId="77" fillId="0" fontId="4" numFmtId="49" xfId="0" applyAlignment="1" applyBorder="1" applyFont="1" applyNumberFormat="1">
      <alignment horizontal="center" readingOrder="1" shrinkToFit="0" vertical="center" wrapText="1"/>
    </xf>
    <xf borderId="11" fillId="8" fontId="5" numFmtId="167" xfId="0" applyAlignment="1" applyBorder="1" applyFont="1" applyNumberFormat="1">
      <alignment shrinkToFit="0" vertical="top" wrapText="1"/>
    </xf>
    <xf borderId="11" fillId="0" fontId="5" numFmtId="0" xfId="0" applyAlignment="1" applyBorder="1" applyFont="1">
      <alignment horizontal="right" shrinkToFit="0" vertical="top" wrapText="1"/>
    </xf>
    <xf borderId="14" fillId="8" fontId="5" numFmtId="167" xfId="0" applyAlignment="1" applyBorder="1" applyFont="1" applyNumberFormat="1">
      <alignment shrinkToFit="0" vertical="top" wrapText="1"/>
    </xf>
    <xf borderId="17" fillId="0" fontId="5" numFmtId="20" xfId="0" applyAlignment="1" applyBorder="1" applyFont="1" applyNumberFormat="1">
      <alignment shrinkToFit="0" vertical="top" wrapText="1"/>
    </xf>
    <xf borderId="17" fillId="0" fontId="5" numFmtId="0" xfId="0" applyAlignment="1" applyBorder="1" applyFont="1">
      <alignment horizontal="right" shrinkToFit="0" vertical="top" wrapText="1"/>
    </xf>
    <xf borderId="46" fillId="0" fontId="5" numFmtId="168" xfId="0" applyAlignment="1" applyBorder="1" applyFont="1" applyNumberFormat="1">
      <alignment horizontal="right" shrinkToFit="0" vertical="top" wrapText="1"/>
    </xf>
    <xf borderId="49" fillId="0" fontId="5" numFmtId="168" xfId="0" applyAlignment="1" applyBorder="1" applyFont="1" applyNumberFormat="1">
      <alignment horizontal="right" shrinkToFit="0" vertical="top" wrapText="1"/>
    </xf>
    <xf borderId="59" fillId="0" fontId="5" numFmtId="0" xfId="0" applyAlignment="1" applyBorder="1" applyFont="1">
      <alignment horizontal="center" shrinkToFit="0" vertical="top" wrapText="1"/>
    </xf>
    <xf borderId="52" fillId="0" fontId="5" numFmtId="168" xfId="0" applyAlignment="1" applyBorder="1" applyFont="1" applyNumberFormat="1">
      <alignment horizontal="right" shrinkToFit="0" vertical="top" wrapText="1"/>
    </xf>
    <xf borderId="72" fillId="0" fontId="5" numFmtId="49" xfId="0" applyAlignment="1" applyBorder="1" applyFont="1" applyNumberFormat="1">
      <alignment shrinkToFit="0" vertical="top" wrapText="1"/>
    </xf>
    <xf borderId="72" fillId="0" fontId="5" numFmtId="0" xfId="0" applyAlignment="1" applyBorder="1" applyFont="1">
      <alignment horizontal="center" shrinkToFit="0" vertical="top" wrapText="1"/>
    </xf>
    <xf borderId="78" fillId="0" fontId="5" numFmtId="168" xfId="0" applyAlignment="1" applyBorder="1" applyFont="1" applyNumberFormat="1">
      <alignment horizontal="right" shrinkToFit="0" vertical="top" wrapText="1"/>
    </xf>
    <xf borderId="79" fillId="0" fontId="5" numFmtId="0" xfId="0" applyAlignment="1" applyBorder="1" applyFont="1">
      <alignment shrinkToFit="0" vertical="top" wrapText="1"/>
    </xf>
    <xf borderId="11" fillId="11" fontId="5" numFmtId="49" xfId="0" applyAlignment="1" applyBorder="1" applyFill="1" applyFont="1" applyNumberFormat="1">
      <alignment horizontal="center" shrinkToFit="0" vertical="center" wrapText="1"/>
    </xf>
    <xf borderId="80" fillId="0" fontId="5" numFmtId="0" xfId="0" applyAlignment="1" applyBorder="1" applyFont="1">
      <alignment shrinkToFit="0" vertical="top" wrapText="1"/>
    </xf>
    <xf borderId="14" fillId="11" fontId="5" numFmtId="49" xfId="0" applyAlignment="1" applyBorder="1" applyFont="1" applyNumberFormat="1">
      <alignment horizontal="center" shrinkToFit="0" vertical="center" wrapText="1"/>
    </xf>
    <xf borderId="80" fillId="0" fontId="5" numFmtId="0" xfId="0" applyAlignment="1" applyBorder="1" applyFont="1">
      <alignment horizontal="center" shrinkToFit="0" vertical="top" wrapText="1"/>
    </xf>
    <xf borderId="81" fillId="0" fontId="5" numFmtId="0" xfId="0" applyAlignment="1" applyBorder="1" applyFont="1">
      <alignment horizontal="center" shrinkToFit="0" vertical="top" wrapText="1"/>
    </xf>
    <xf borderId="52" fillId="11" fontId="5" numFmtId="49" xfId="0" applyAlignment="1" applyBorder="1" applyFont="1" applyNumberFormat="1">
      <alignment horizontal="center" shrinkToFit="0" vertical="center" wrapText="1"/>
    </xf>
    <xf borderId="17" fillId="0" fontId="5" numFmtId="49" xfId="0" applyAlignment="1" applyBorder="1" applyFont="1" applyNumberFormat="1">
      <alignment shrinkToFit="0" vertical="top" wrapText="1"/>
    </xf>
    <xf borderId="17" fillId="0" fontId="5" numFmtId="164" xfId="0" applyAlignment="1" applyBorder="1" applyFont="1" applyNumberFormat="1">
      <alignment shrinkToFit="0" vertical="top" wrapText="1"/>
    </xf>
    <xf borderId="82" fillId="0" fontId="4" numFmtId="49" xfId="0" applyAlignment="1" applyBorder="1" applyFont="1" applyNumberFormat="1">
      <alignment horizontal="right" readingOrder="1" shrinkToFit="0" vertical="bottom" wrapText="1"/>
    </xf>
    <xf borderId="83" fillId="0" fontId="4" numFmtId="49" xfId="0" applyAlignment="1" applyBorder="1" applyFont="1" applyNumberFormat="1">
      <alignment horizontal="center" readingOrder="1" shrinkToFit="0" vertical="center" wrapText="1"/>
    </xf>
    <xf borderId="84" fillId="0" fontId="4" numFmtId="49" xfId="0" applyAlignment="1" applyBorder="1" applyFont="1" applyNumberFormat="1">
      <alignment horizontal="center" readingOrder="1" shrinkToFit="0" vertical="center" wrapText="1"/>
    </xf>
    <xf borderId="85" fillId="0" fontId="4" numFmtId="49" xfId="0" applyAlignment="1" applyBorder="1" applyFont="1" applyNumberFormat="1">
      <alignment horizontal="center" readingOrder="1" shrinkToFit="0" vertical="center" wrapText="1"/>
    </xf>
    <xf borderId="86" fillId="0" fontId="4" numFmtId="49" xfId="0" applyAlignment="1" applyBorder="1" applyFont="1" applyNumberFormat="1">
      <alignment horizontal="center" readingOrder="1" shrinkToFit="0" vertical="center" wrapText="1"/>
    </xf>
    <xf borderId="83" fillId="0" fontId="4" numFmtId="166" xfId="0" applyAlignment="1" applyBorder="1" applyFont="1" applyNumberFormat="1">
      <alignment horizontal="center" readingOrder="1" shrinkToFit="0" vertical="center" wrapText="1"/>
    </xf>
    <xf borderId="87" fillId="0" fontId="4" numFmtId="49" xfId="0" applyAlignment="1" applyBorder="1" applyFont="1" applyNumberFormat="1">
      <alignment horizontal="center" readingOrder="1" shrinkToFit="0" vertical="center" wrapText="1"/>
    </xf>
    <xf borderId="88" fillId="0" fontId="5" numFmtId="49" xfId="0" applyAlignment="1" applyBorder="1" applyFont="1" applyNumberFormat="1">
      <alignment shrinkToFit="0" vertical="top" wrapText="1"/>
    </xf>
    <xf borderId="88" fillId="0" fontId="5" numFmtId="167" xfId="0" applyAlignment="1" applyBorder="1" applyFont="1" applyNumberFormat="1">
      <alignment shrinkToFit="0" vertical="top" wrapText="1"/>
    </xf>
    <xf borderId="88" fillId="0" fontId="5" numFmtId="0" xfId="0" applyAlignment="1" applyBorder="1" applyFont="1">
      <alignment shrinkToFit="0" vertical="top" wrapText="1"/>
    </xf>
    <xf borderId="88" fillId="0" fontId="5" numFmtId="168" xfId="0" applyAlignment="1" applyBorder="1" applyFont="1" applyNumberFormat="1">
      <alignment horizontal="right" shrinkToFit="0" vertical="top" wrapText="1"/>
    </xf>
    <xf borderId="88" fillId="0" fontId="5" numFmtId="49" xfId="0" applyAlignment="1" applyBorder="1" applyFont="1" applyNumberFormat="1">
      <alignment horizontal="center" shrinkToFit="0" vertical="center" wrapText="1"/>
    </xf>
    <xf borderId="89" fillId="0" fontId="5" numFmtId="0" xfId="0" applyAlignment="1" applyBorder="1" applyFont="1">
      <alignment horizontal="center" shrinkToFit="0" vertical="top" wrapText="1"/>
    </xf>
    <xf borderId="88" fillId="0" fontId="5" numFmtId="0" xfId="0" applyAlignment="1" applyBorder="1" applyFont="1">
      <alignment horizontal="center" shrinkToFit="0" vertical="top" wrapText="1"/>
    </xf>
    <xf borderId="88" fillId="0" fontId="5" numFmtId="165" xfId="0" applyAlignment="1" applyBorder="1" applyFont="1" applyNumberFormat="1">
      <alignment shrinkToFit="0" vertical="top" wrapText="1"/>
    </xf>
    <xf borderId="90" fillId="0" fontId="5" numFmtId="0" xfId="0" applyAlignment="1" applyBorder="1" applyFont="1">
      <alignment horizontal="center" shrinkToFit="0" vertical="top" wrapText="1"/>
    </xf>
    <xf borderId="88" fillId="0" fontId="5" numFmtId="20" xfId="0" applyAlignment="1" applyBorder="1" applyFont="1" applyNumberFormat="1">
      <alignment shrinkToFit="0" vertical="top" wrapText="1"/>
    </xf>
    <xf borderId="88" fillId="0" fontId="5" numFmtId="169" xfId="0" applyAlignment="1" applyBorder="1" applyFont="1" applyNumberFormat="1">
      <alignment shrinkToFit="0" vertical="top" wrapText="1"/>
    </xf>
    <xf borderId="91" fillId="0" fontId="5" numFmtId="0" xfId="0" applyAlignment="1" applyBorder="1" applyFont="1">
      <alignment horizontal="center" shrinkToFit="0" vertical="top" wrapText="1"/>
    </xf>
    <xf borderId="88" fillId="0" fontId="5" numFmtId="164" xfId="0" applyAlignment="1" applyBorder="1" applyFont="1" applyNumberFormat="1">
      <alignment shrinkToFit="0" vertical="top" wrapText="1"/>
    </xf>
    <xf borderId="92" fillId="0" fontId="5" numFmtId="49" xfId="0" applyAlignment="1" applyBorder="1" applyFont="1" applyNumberFormat="1">
      <alignment horizontal="right" shrinkToFit="0" vertical="top" wrapText="1"/>
    </xf>
    <xf borderId="93" fillId="0" fontId="6" numFmtId="0" xfId="0" applyAlignment="1" applyBorder="1" applyFont="1">
      <alignment shrinkToFit="0" vertical="top" wrapText="1"/>
    </xf>
    <xf borderId="94" fillId="0" fontId="6" numFmtId="0" xfId="0" applyAlignment="1" applyBorder="1" applyFont="1">
      <alignment shrinkToFit="0" vertical="top" wrapText="1"/>
    </xf>
    <xf borderId="88" fillId="0" fontId="5" numFmtId="168" xfId="0" applyAlignment="1" applyBorder="1" applyFont="1" applyNumberFormat="1">
      <alignment shrinkToFit="0" vertical="top" wrapText="1"/>
    </xf>
    <xf borderId="88" fillId="0" fontId="7" numFmtId="165" xfId="0" applyAlignment="1" applyBorder="1" applyFont="1" applyNumberFormat="1">
      <alignment shrinkToFit="0" vertical="top" wrapText="1"/>
    </xf>
    <xf borderId="95" fillId="0" fontId="5" numFmtId="49" xfId="0" applyAlignment="1" applyBorder="1" applyFont="1" applyNumberFormat="1">
      <alignment shrinkToFit="0" vertical="top" wrapText="1"/>
    </xf>
    <xf borderId="95" fillId="0" fontId="5" numFmtId="167" xfId="0" applyAlignment="1" applyBorder="1" applyFont="1" applyNumberFormat="1">
      <alignment shrinkToFit="0" vertical="top" wrapText="1"/>
    </xf>
    <xf borderId="95" fillId="0" fontId="5" numFmtId="0" xfId="0" applyAlignment="1" applyBorder="1" applyFont="1">
      <alignment shrinkToFit="0" vertical="top" wrapText="1"/>
    </xf>
    <xf borderId="95" fillId="0" fontId="5" numFmtId="164" xfId="0" applyAlignment="1" applyBorder="1" applyFont="1" applyNumberFormat="1">
      <alignment shrinkToFit="0" vertical="top" wrapText="1"/>
    </xf>
    <xf borderId="96" fillId="0" fontId="5" numFmtId="49" xfId="0" applyAlignment="1" applyBorder="1" applyFont="1" applyNumberFormat="1">
      <alignment horizontal="right" shrinkToFit="0" vertical="top" wrapText="1"/>
    </xf>
    <xf borderId="97" fillId="0" fontId="6" numFmtId="0" xfId="0" applyAlignment="1" applyBorder="1" applyFont="1">
      <alignment shrinkToFit="0" vertical="top" wrapText="1"/>
    </xf>
    <xf borderId="98" fillId="0" fontId="6" numFmtId="0" xfId="0" applyAlignment="1" applyBorder="1" applyFont="1">
      <alignment shrinkToFit="0" vertical="top" wrapText="1"/>
    </xf>
    <xf borderId="95" fillId="0" fontId="5" numFmtId="168" xfId="0" applyAlignment="1" applyBorder="1" applyFont="1" applyNumberFormat="1">
      <alignment shrinkToFit="0" vertical="top" wrapText="1"/>
    </xf>
    <xf borderId="95" fillId="0" fontId="5" numFmtId="0" xfId="0" applyAlignment="1" applyBorder="1" applyFont="1">
      <alignment horizontal="center" shrinkToFit="0" vertical="top" wrapText="1"/>
    </xf>
    <xf borderId="99" fillId="0" fontId="5" numFmtId="0" xfId="0" applyAlignment="1" applyBorder="1" applyFont="1">
      <alignment horizontal="center" shrinkToFit="0" vertical="top" wrapText="1"/>
    </xf>
    <xf borderId="96" fillId="0" fontId="7" numFmtId="165" xfId="0" applyAlignment="1" applyBorder="1" applyFont="1" applyNumberFormat="1">
      <alignment horizontal="center" shrinkToFit="0" vertical="top" wrapText="1"/>
    </xf>
    <xf borderId="100" fillId="0" fontId="5" numFmtId="0" xfId="0" applyAlignment="1" applyBorder="1" applyFont="1">
      <alignment shrinkToFit="0" vertical="top" wrapText="1"/>
    </xf>
    <xf borderId="101" fillId="0" fontId="6" numFmtId="0" xfId="0" applyAlignment="1" applyBorder="1" applyFont="1">
      <alignment shrinkToFit="0" vertical="top" wrapText="1"/>
    </xf>
    <xf borderId="102" fillId="0" fontId="5" numFmtId="0" xfId="0" applyAlignment="1" applyBorder="1" applyFont="1">
      <alignment horizontal="center" shrinkToFit="0" vertical="top" wrapText="1"/>
    </xf>
    <xf borderId="103" fillId="0" fontId="5" numFmtId="0" xfId="0" applyAlignment="1" applyBorder="1" applyFont="1">
      <alignment shrinkToFit="0" vertical="top" wrapText="1"/>
    </xf>
    <xf borderId="104" fillId="0" fontId="5" numFmtId="164" xfId="0" applyAlignment="1" applyBorder="1" applyFont="1" applyNumberFormat="1">
      <alignment shrinkToFit="0" vertical="top" wrapText="1"/>
    </xf>
    <xf borderId="105" fillId="0" fontId="5" numFmtId="49" xfId="0" applyAlignment="1" applyBorder="1" applyFont="1" applyNumberFormat="1">
      <alignment horizontal="right" shrinkToFit="0" vertical="top" wrapText="1"/>
    </xf>
    <xf borderId="106" fillId="0" fontId="6" numFmtId="0" xfId="0" applyAlignment="1" applyBorder="1" applyFont="1">
      <alignment shrinkToFit="0" vertical="top" wrapText="1"/>
    </xf>
    <xf borderId="107" fillId="0" fontId="6" numFmtId="0" xfId="0" applyAlignment="1" applyBorder="1" applyFont="1">
      <alignment shrinkToFit="0" vertical="top" wrapText="1"/>
    </xf>
    <xf borderId="104" fillId="0" fontId="5" numFmtId="168" xfId="0" applyAlignment="1" applyBorder="1" applyFont="1" applyNumberFormat="1">
      <alignment shrinkToFit="0" vertical="top" wrapText="1"/>
    </xf>
    <xf borderId="108" fillId="0" fontId="5" numFmtId="0" xfId="0" applyAlignment="1" applyBorder="1" applyFont="1">
      <alignment horizontal="center" shrinkToFit="0" vertical="top" wrapText="1"/>
    </xf>
    <xf borderId="103" fillId="0" fontId="5" numFmtId="0" xfId="0" applyAlignment="1" applyBorder="1" applyFont="1">
      <alignment horizontal="center" shrinkToFit="0" vertical="top" wrapText="1"/>
    </xf>
    <xf borderId="103" fillId="0" fontId="7" numFmtId="165" xfId="0" applyAlignment="1" applyBorder="1" applyFont="1" applyNumberFormat="1">
      <alignment shrinkToFit="0" vertical="top" wrapText="1"/>
    </xf>
    <xf borderId="103" fillId="0" fontId="5" numFmtId="165" xfId="0" applyAlignment="1" applyBorder="1" applyFont="1" applyNumberFormat="1">
      <alignment shrinkToFit="0" vertical="top" wrapText="1"/>
    </xf>
    <xf borderId="109" fillId="0" fontId="5" numFmtId="0" xfId="0" applyAlignment="1" applyBorder="1" applyFont="1">
      <alignment shrinkToFit="0" vertical="top" wrapText="1"/>
    </xf>
    <xf borderId="110" fillId="0" fontId="5" numFmtId="0" xfId="0" applyAlignment="1" applyBorder="1" applyFont="1">
      <alignment shrinkToFit="0" vertical="top" wrapText="1"/>
    </xf>
    <xf borderId="111" fillId="0" fontId="5" numFmtId="0" xfId="0" applyAlignment="1" applyBorder="1" applyFont="1">
      <alignment shrinkToFit="0" vertical="top" wrapText="1"/>
    </xf>
    <xf borderId="112" fillId="0" fontId="5" numFmtId="49" xfId="0" applyAlignment="1" applyBorder="1" applyFont="1" applyNumberFormat="1">
      <alignment shrinkToFit="0" vertical="top" wrapText="1"/>
    </xf>
    <xf borderId="113" fillId="0" fontId="5" numFmtId="49" xfId="0" applyAlignment="1" applyBorder="1" applyFont="1" applyNumberFormat="1">
      <alignment shrinkToFit="0" vertical="top" wrapText="1"/>
    </xf>
    <xf borderId="114" fillId="0" fontId="5" numFmtId="167" xfId="0" applyAlignment="1" applyBorder="1" applyFont="1" applyNumberFormat="1">
      <alignment shrinkToFit="0" vertical="top" wrapText="1"/>
    </xf>
    <xf borderId="114" fillId="0" fontId="5" numFmtId="0" xfId="0" applyAlignment="1" applyBorder="1" applyFont="1">
      <alignment shrinkToFit="0" vertical="top" wrapText="1"/>
    </xf>
    <xf borderId="114" fillId="0" fontId="5" numFmtId="164" xfId="0" applyAlignment="1" applyBorder="1" applyFont="1" applyNumberFormat="1">
      <alignment shrinkToFit="0" vertical="top" wrapText="1"/>
    </xf>
    <xf borderId="114" fillId="0" fontId="5" numFmtId="0" xfId="0" applyAlignment="1" applyBorder="1" applyFont="1">
      <alignment horizontal="center" shrinkToFit="0" vertical="top" wrapText="1"/>
    </xf>
    <xf borderId="114" fillId="0" fontId="7" numFmtId="165" xfId="0" applyAlignment="1" applyBorder="1" applyFont="1" applyNumberFormat="1">
      <alignment shrinkToFit="0" vertical="top" wrapText="1"/>
    </xf>
    <xf borderId="114" fillId="0" fontId="5" numFmtId="165" xfId="0" applyAlignment="1" applyBorder="1" applyFont="1" applyNumberFormat="1">
      <alignment shrinkToFit="0" vertical="top" wrapText="1"/>
    </xf>
    <xf borderId="115" fillId="0" fontId="5" numFmtId="0" xfId="0" applyAlignment="1" applyBorder="1" applyFont="1">
      <alignment shrinkToFit="0" vertical="top" wrapText="1"/>
    </xf>
  </cellXfs>
  <cellStyles count="1">
    <cellStyle xfId="0" name="Normal" builtinId="0"/>
  </cellStyles>
  <dxfs count="3">
    <dxf>
      <font>
        <color rgb="FF000000"/>
      </font>
      <fill>
        <patternFill patternType="solid">
          <fgColor rgb="FFBDC0BF"/>
          <bgColor rgb="FFBDC0BF"/>
        </patternFill>
      </fill>
      <border/>
    </dxf>
    <dxf>
      <font>
        <color rgb="FF000000"/>
      </font>
      <fill>
        <patternFill patternType="solid">
          <fgColor rgb="FF00FFFF"/>
          <bgColor rgb="FF00FFFF"/>
        </patternFill>
      </fill>
      <border/>
    </dxf>
    <dxf>
      <font>
        <color rgb="FF000000"/>
      </font>
      <fill>
        <patternFill patternType="solid">
          <fgColor rgb="FF63AAFE"/>
          <bgColor rgb="FF63AAFE"/>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2.0"/>
    <col customWidth="1" min="2" max="4" width="33.57"/>
    <col customWidth="1" min="5" max="26" width="10.0"/>
  </cols>
  <sheetData>
    <row r="1" ht="12.75" customHeight="1"/>
    <row r="2" ht="12.75" customHeight="1"/>
    <row r="3" ht="49.5" customHeight="1">
      <c r="B3" s="1" t="s">
        <v>0</v>
      </c>
    </row>
    <row r="4" ht="12.75" customHeight="1"/>
    <row r="5" ht="12.75" customHeight="1"/>
    <row r="6" ht="12.75" customHeight="1"/>
    <row r="7" ht="12.75" customHeight="1">
      <c r="B7" s="2" t="s">
        <v>1</v>
      </c>
      <c r="C7" s="2" t="s">
        <v>2</v>
      </c>
      <c r="D7" s="2" t="s">
        <v>3</v>
      </c>
    </row>
    <row r="8" ht="12.75" customHeight="1"/>
    <row r="9" ht="12.75" customHeight="1">
      <c r="B9" s="3" t="s">
        <v>4</v>
      </c>
      <c r="C9" s="3"/>
      <c r="D9" s="3"/>
    </row>
    <row r="10" ht="12.75" customHeight="1">
      <c r="B10" s="4"/>
      <c r="C10" s="4" t="s">
        <v>5</v>
      </c>
      <c r="D10" s="5" t="s">
        <v>4</v>
      </c>
    </row>
    <row r="11" ht="12.75" customHeight="1">
      <c r="B11" s="3" t="s">
        <v>6</v>
      </c>
      <c r="C11" s="3"/>
      <c r="D11" s="3"/>
    </row>
    <row r="12" ht="12.75" customHeight="1">
      <c r="B12" s="4"/>
      <c r="C12" s="4" t="s">
        <v>5</v>
      </c>
      <c r="D12" s="5" t="s">
        <v>6</v>
      </c>
    </row>
    <row r="13" ht="12.75" customHeight="1">
      <c r="B13" s="3" t="s">
        <v>7</v>
      </c>
      <c r="C13" s="3"/>
      <c r="D13" s="3"/>
    </row>
    <row r="14" ht="12.75" customHeight="1">
      <c r="B14" s="4"/>
      <c r="C14" s="4" t="s">
        <v>5</v>
      </c>
      <c r="D14" s="5" t="s">
        <v>7</v>
      </c>
    </row>
    <row r="15" ht="12.75" customHeight="1">
      <c r="B15" s="3" t="s">
        <v>8</v>
      </c>
      <c r="C15" s="3"/>
      <c r="D15" s="3"/>
    </row>
    <row r="16" ht="12.75" customHeight="1">
      <c r="B16" s="4"/>
      <c r="C16" s="4" t="s">
        <v>5</v>
      </c>
      <c r="D16" s="5" t="s">
        <v>8</v>
      </c>
    </row>
    <row r="17" ht="12.75" customHeight="1">
      <c r="B17" s="3" t="s">
        <v>9</v>
      </c>
      <c r="C17" s="3"/>
      <c r="D17" s="3"/>
    </row>
    <row r="18" ht="12.75" customHeight="1">
      <c r="B18" s="4"/>
      <c r="C18" s="4" t="s">
        <v>5</v>
      </c>
      <c r="D18" s="5" t="s">
        <v>9</v>
      </c>
    </row>
    <row r="19" ht="12.75" customHeight="1">
      <c r="B19" s="3" t="s">
        <v>10</v>
      </c>
      <c r="C19" s="3"/>
      <c r="D19" s="3"/>
    </row>
    <row r="20" ht="12.75" customHeight="1">
      <c r="B20" s="4"/>
      <c r="C20" s="4" t="s">
        <v>5</v>
      </c>
      <c r="D20" s="5" t="s">
        <v>10</v>
      </c>
    </row>
    <row r="21" ht="12.75" customHeight="1">
      <c r="B21" s="3" t="s">
        <v>11</v>
      </c>
      <c r="C21" s="3"/>
      <c r="D21" s="3"/>
    </row>
    <row r="22" ht="12.75" customHeight="1">
      <c r="B22" s="4"/>
      <c r="C22" s="4" t="s">
        <v>5</v>
      </c>
      <c r="D22" s="5" t="s">
        <v>11</v>
      </c>
    </row>
    <row r="23" ht="12.75" customHeight="1">
      <c r="B23" s="3" t="s">
        <v>12</v>
      </c>
      <c r="C23" s="3"/>
      <c r="D23" s="3"/>
    </row>
    <row r="24" ht="12.75" customHeight="1">
      <c r="B24" s="4"/>
      <c r="C24" s="4" t="s">
        <v>5</v>
      </c>
      <c r="D24" s="5" t="s">
        <v>12</v>
      </c>
    </row>
    <row r="25" ht="12.75" customHeight="1">
      <c r="B25" s="3" t="s">
        <v>13</v>
      </c>
      <c r="C25" s="3"/>
      <c r="D25" s="3"/>
    </row>
    <row r="26" ht="12.75" customHeight="1">
      <c r="B26" s="4"/>
      <c r="C26" s="4" t="s">
        <v>5</v>
      </c>
      <c r="D26" s="5" t="s">
        <v>13</v>
      </c>
    </row>
    <row r="27" ht="12.75" customHeight="1">
      <c r="B27" s="3" t="s">
        <v>14</v>
      </c>
      <c r="C27" s="3"/>
      <c r="D27" s="3"/>
    </row>
    <row r="28" ht="12.75" customHeight="1">
      <c r="B28" s="4"/>
      <c r="C28" s="4" t="s">
        <v>5</v>
      </c>
      <c r="D28" s="5" t="s">
        <v>14</v>
      </c>
    </row>
    <row r="29" ht="12.75" customHeight="1">
      <c r="B29" s="3" t="s">
        <v>15</v>
      </c>
      <c r="C29" s="3"/>
      <c r="D29" s="3"/>
    </row>
    <row r="30" ht="12.75" customHeight="1">
      <c r="B30" s="4"/>
      <c r="C30" s="4" t="s">
        <v>5</v>
      </c>
      <c r="D30" s="5" t="s">
        <v>15</v>
      </c>
    </row>
    <row r="31" ht="12.75" customHeight="1">
      <c r="B31" s="3" t="s">
        <v>16</v>
      </c>
      <c r="C31" s="3"/>
      <c r="D31" s="3"/>
    </row>
    <row r="32" ht="12.75" customHeight="1">
      <c r="B32" s="4"/>
      <c r="C32" s="4" t="s">
        <v>5</v>
      </c>
      <c r="D32" s="5" t="s">
        <v>16</v>
      </c>
    </row>
    <row r="33" ht="12.75" customHeight="1">
      <c r="B33" s="3" t="s">
        <v>17</v>
      </c>
      <c r="C33" s="3"/>
      <c r="D33" s="3"/>
    </row>
    <row r="34" ht="12.75" customHeight="1">
      <c r="B34" s="4"/>
      <c r="C34" s="4" t="s">
        <v>5</v>
      </c>
      <c r="D34" s="5" t="s">
        <v>17</v>
      </c>
    </row>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display="MUSTER" location="MUSTER!R1C1" ref="D10"/>
    <hyperlink display="Januar" location="Januar!R1C1" ref="D12"/>
    <hyperlink display="Februar" location="Februar!R1C1" ref="D14"/>
    <hyperlink display="März" location="'März'!R1C1" ref="D16"/>
    <hyperlink display="April" location="April!R1C1" ref="D18"/>
    <hyperlink display="Mai" location="Mai!R1C1" ref="D20"/>
    <hyperlink display="Juni" location="Juni!R1C1" ref="D22"/>
    <hyperlink display="Juli" location="Juli!R1C1" ref="D24"/>
    <hyperlink display="August" location="August!R1C1" ref="D26"/>
    <hyperlink display="September" location="September!R1C1" ref="D28"/>
    <hyperlink display="Oktober" location="Oktober!R1C1" ref="D30"/>
    <hyperlink display="November" location="November!R1C1" ref="D32"/>
    <hyperlink display="Dezember" location="Dezember!R1C1" ref="D34"/>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10.57"/>
    <col customWidth="1" min="2" max="2" width="9.57"/>
    <col customWidth="1" min="3" max="3" width="23.71"/>
    <col customWidth="1" min="4" max="4" width="21.14"/>
    <col customWidth="1" min="5" max="5" width="14.29"/>
    <col customWidth="1" min="6" max="7" width="10.29"/>
    <col customWidth="1" min="8" max="8" width="4.86"/>
    <col customWidth="1" min="9" max="9" width="5.14"/>
    <col customWidth="1" min="10" max="10" width="11.29"/>
    <col customWidth="1" min="11" max="11" width="15.0"/>
    <col customWidth="1" hidden="1" min="12" max="13" width="12.0"/>
    <col customWidth="1" min="14" max="14" width="9.43"/>
    <col customWidth="1" min="15" max="15" width="7.14"/>
    <col customWidth="1" min="16" max="16" width="7.29"/>
    <col customWidth="1" min="17" max="17" width="8.0"/>
    <col customWidth="1" min="18" max="18" width="9.0"/>
    <col customWidth="1" min="19" max="19" width="12.0"/>
    <col customWidth="1" min="20" max="20" width="14.14"/>
    <col customWidth="1" min="21" max="21" width="28.29"/>
    <col customWidth="1" min="22" max="22" width="23.43"/>
    <col customWidth="1" min="23" max="23" width="20.29"/>
    <col customWidth="1" min="24" max="26" width="12.0"/>
  </cols>
  <sheetData>
    <row r="1" ht="25.5" customHeight="1">
      <c r="A1" s="6" t="s">
        <v>18</v>
      </c>
      <c r="B1" s="6" t="s">
        <v>19</v>
      </c>
      <c r="C1" s="6" t="s">
        <v>20</v>
      </c>
      <c r="D1" s="6" t="s">
        <v>21</v>
      </c>
      <c r="E1" s="7"/>
      <c r="F1" s="8"/>
      <c r="G1" s="8"/>
      <c r="H1" s="7"/>
      <c r="I1" s="7"/>
      <c r="J1" s="8"/>
      <c r="K1" s="7"/>
      <c r="L1" s="7"/>
      <c r="M1" s="7"/>
      <c r="N1" s="7"/>
      <c r="O1" s="7"/>
      <c r="P1" s="7"/>
      <c r="Q1" s="7"/>
      <c r="R1" s="7"/>
      <c r="S1" s="7"/>
      <c r="T1" s="9"/>
      <c r="U1" s="10"/>
      <c r="V1" s="10"/>
      <c r="W1" s="10"/>
      <c r="X1" s="11"/>
      <c r="Y1" s="11"/>
      <c r="Z1" s="11"/>
    </row>
    <row r="2" ht="26.25" customHeight="1">
      <c r="A2" s="12" t="s">
        <v>22</v>
      </c>
      <c r="B2" s="13">
        <v>1.0</v>
      </c>
      <c r="C2" s="12" t="s">
        <v>23</v>
      </c>
      <c r="D2" s="13">
        <v>10.0</v>
      </c>
      <c r="E2" s="14"/>
      <c r="F2" s="15"/>
      <c r="G2" s="15"/>
      <c r="H2" s="14"/>
      <c r="I2" s="14"/>
      <c r="J2" s="15"/>
      <c r="K2" s="14"/>
      <c r="L2" s="14"/>
      <c r="M2" s="14"/>
      <c r="N2" s="14"/>
      <c r="O2" s="14"/>
      <c r="P2" s="14"/>
      <c r="Q2" s="14"/>
      <c r="R2" s="14"/>
      <c r="S2" s="14"/>
      <c r="T2" s="16"/>
      <c r="U2" s="14"/>
      <c r="V2" s="14"/>
      <c r="W2" s="14"/>
      <c r="X2" s="11"/>
      <c r="Y2" s="11"/>
      <c r="Z2" s="11"/>
    </row>
    <row r="3" ht="42.75" customHeight="1">
      <c r="A3" s="17"/>
      <c r="B3" s="18" t="s">
        <v>24</v>
      </c>
      <c r="C3" s="18" t="s">
        <v>25</v>
      </c>
      <c r="D3" s="18" t="s">
        <v>26</v>
      </c>
      <c r="E3" s="18" t="s">
        <v>27</v>
      </c>
      <c r="F3" s="18" t="s">
        <v>28</v>
      </c>
      <c r="G3" s="18" t="s">
        <v>29</v>
      </c>
      <c r="H3" s="18" t="s">
        <v>30</v>
      </c>
      <c r="I3" s="18" t="s">
        <v>31</v>
      </c>
      <c r="J3" s="19" t="s">
        <v>32</v>
      </c>
      <c r="K3" s="20" t="s">
        <v>33</v>
      </c>
      <c r="L3" s="20" t="s">
        <v>34</v>
      </c>
      <c r="M3" s="21">
        <v>1.0</v>
      </c>
      <c r="N3" s="22" t="s">
        <v>34</v>
      </c>
      <c r="O3" s="23">
        <v>1.0</v>
      </c>
      <c r="P3" s="18" t="s">
        <v>35</v>
      </c>
      <c r="Q3" s="18" t="s">
        <v>36</v>
      </c>
      <c r="R3" s="18" t="s">
        <v>37</v>
      </c>
      <c r="S3" s="18" t="s">
        <v>38</v>
      </c>
      <c r="T3" s="18" t="s">
        <v>39</v>
      </c>
      <c r="U3" s="18" t="s">
        <v>40</v>
      </c>
      <c r="V3" s="18" t="s">
        <v>41</v>
      </c>
      <c r="W3" s="24" t="s">
        <v>42</v>
      </c>
      <c r="X3" s="11"/>
      <c r="Y3" s="11"/>
      <c r="Z3" s="11"/>
    </row>
    <row r="4" ht="20.25" customHeight="1">
      <c r="A4" s="25" t="s">
        <v>43</v>
      </c>
      <c r="B4" s="26">
        <f>DATE(A2,B2,1)</f>
        <v>45292</v>
      </c>
      <c r="C4" s="27"/>
      <c r="D4" s="28"/>
      <c r="E4" s="28"/>
      <c r="F4" s="29"/>
      <c r="G4" s="29"/>
      <c r="H4" s="30" t="s">
        <v>44</v>
      </c>
      <c r="I4" s="31"/>
      <c r="J4" s="32">
        <f>IF(AND(I4="",H4="",F4="",G4=""),(0*0.0416666666666667),IF(AND(I4="x",H4="x",F4&lt;&gt;""),"FEHLER",IF(AND(I4="x",H4="x",G4&lt;&gt;""),"FEHLER",IF(AND(I4="",H4="x",G4&lt;&gt;""),"FEHLER",IF(AND(I4="x",H4="",G4&lt;&gt;""),"FEHLER",IF(AND(I4="",H4="x",F4&lt;&gt;""),"FEHLER",IF(AND(I4="x",H4="",F4&lt;&gt;""),"FEHLER",IF(AND(I4="",H4="x",A4="Sonntag"),(0*0.0416666666666667),IF(AND(I4="",H4="x",A4="Samstag"),(0*0.0416666666666667),IF(AND(I4="x",H4="",A4="Sonntag"),(0*0.0416666666666667),IF(AND(I4="x",H4="",A4="Samstag"),(0*0.0416666666666667),IF(AND(I4="x",H4="x"),"FEHLER",IF(AND(I4="x",H4=""),(0*0.0416666666666667),IF(AND(H4="X",I4=""),(0*0.0416666666666667),IF(AND(I4="",H4=""),IF(G4&lt;F4,G4+1-F4,G4-F4),"Bitte nur X verwenden")))))))))))))))</f>
        <v>0</v>
      </c>
      <c r="K4" s="33" t="s">
        <v>45</v>
      </c>
      <c r="L4" s="31">
        <f t="shared" ref="L4:L33" si="1">IF(K4="Deutschland",14,IF(K4="Afghanistan",20,IF(K4="Ägypten",28,IF(K4="Äthiopien",26,IF(K4="Äquatorialguinea",24,IF(K4="Albanien",18,IF(K4="Algerien",34,IF(K4="Andorra",28,IF(K4="Angola",35,IF(K4="Antigua und Barbuda",30,IF(K4="Argentinien",24,IF(K4="Armenien",16,IF(K4="Aserbaidschan",20,IF(K4="Australien",34,IF(K4="– Canberra",34,IF(K4="– Sydney",45,IF(K4="Bahrain",30,IF(K4="Bangladesch",33,IF(K4="Barbados",35,IF(K4="Belgien",28,IF(K4="Benin",35,IF(K4="Bolivien",20,IF(K4="Bosnien und Herzegowina",16,IF(K4="Botsuana",31,IF(K4="Brasilien",34,IF(K4="– Brasilia",38,IF(K4="– Rio de Janeiro",38,IF(K4="– Sao Paulo",36,IF(K4="Brunei",35,IF(K4="Bulgarien",15,IF(K4="Burkina Faso",25,IF(K4="Burundi",24,IF(K4="Chile",29,IF(K4="China",32,IF(K4="– Chengdu",28,IF(K4="– Hongkong",49,IF(K4="– Kanton",24,IF(K4="– Peking",20,IF(K4="– Shanghai",39,IF(K4="Costa Rica",32,IF(K4="Côte d’Ivoire",40,IF(K4="Dänemark",39,IF(K4="Dominica",30,IF(K4="Dominikanische Republik",30,IF(K4="Dschibuti",44,IF(K4="Ecuador",29,IF(K4="El Salvador",29,IF(K4="Eritrea",33,IF(K4="Estland",20,IF(K4="Fidschi",23,IF(K4="Finnland",33,IF(K4="Frankreich",29,IF(K4="– Lyon",36,IF(K4="– Marseille",31,IF(K4="– Paris sowie die Departments 92, 93 und 94",39,IF(K4="– Straßburg",34,IF(K4="Gabun",35,IF(K4="Gambia",20,IF(K4="Georgien",24,IF(K4="Ghana",31,IF(K4="Grenada",30,IF(K4="Griechenland",24,IF(K4="– Athen",31,IF(K4="Guatemala",23,IF(K4="Guinea",31,IF(K4="Guinea-Bissau",16,IF(K4="Guyana",30,IF(K4="Haiti",39,IF(K4="Honduras",32,IF(K4="Indien",21,IF(K4="- Chennai",21,IF(K4="- Kalkutta",24,IF(K4="- Mumbai",33,IF(K4="- Neu Dehli",25,IF(K4="Indonesien",24,IF(K4="Iran",22,IF(K4="Irland",39,IF(K4="Island",32,IF(K4="Israel",44,IF(K4="Italien",27,IF(K4="- Mailand",30,IF(K4="- Rom",27,IF(K4="Jamaika",38,IF(K4="Japan",25,IF(K4="- Tokio",44,IF(K4="Jemen",16,IF(K4="Jordanien",31,IF(K4="Kambodscha",25,IF(K4="Kamerun",33,IF(K4="Kanada",32,IF(K4="- Ottawa",32,IF(K4="- Toronto",34,IF(K4="- Vancouver",33,IF(K4="Kap Verde",20,IF(K4="Kasachstan",30,IF(K4="Katar",37,IF(K4="Kenia",34,IF(K4="Kirgisistan",18,IF(K4="Kolumbien",31,IF(K4="Kongo, Republik",41,IF(K4="Kongo, Demokratische Republik",32,IF(K4="Korea, Demokratische Republik",19,IF(K4="Korea Republik",39,IF(K4="Kosovo",16,IF(K4="Kroatien",24,IF(K4="Kuba",31,IF(K4="Kuwait",37,IF(K4="Laos",22,IF(K4="Lesotho",16,IF(K4="Lettland",24,IF(K4="Libanon",40,IF(K4="Libyen",42,IF(K4="Liechtenstein",37,IF(K4="Litauen",17,IF(K4="Luxemburg",32,IF(K4="Madagaskar",23,IF(K4="Malawi",32,IF(K4="Malaysia",23,IF(K4="Malediven",35,IF(K4="Mali",25,IF(K4="Malta",31,IF(K4="Marokko",28,IF(K4="Marshall Inseln",42,IF(K4="Mauretanien",26,IF(K4="Mauritius",36,IF(K4="Mazedonien",20,IF(K4="Mexiko",32,IF(K4="Mikronesien",22,IF(K4="Moldau Republik",16,IF(K4="Monaco",28,IF(K4="Mongolei",18,IF(K4="Montenegro",20,IF(K4="Mosambik",25,IF(K4="Myanmar",24,IF(K4="Namibia",20,IF(K4="Nepal",24,IF(K4="Neuseeland",37,IF(K4="Nicaragua",24,IF(K4="Niederlande",32,IF(K4="Niger",28,IF(K4="Nigeria",31,IF(K4="Norwegen",53,IF(K4="Österreich",27,IF(K4="Oman",40,IF(K4="Pakistan",23,IF(K4="- Islamabad",16,IF(K4="Palau",34,IF(K4="Panama",26,IF(K4="Papua-Neuguinea",40,IF(K4="Paraguay",25,IF(K4="Peru",23,IF(K4="Philippinen",22,IF(K4="Polen",20,IF(K4="- Breslau",22,IF(K4="- Danzig",20,IF(K4="- Krakau",18,IF(K4="- Warschau",20,IF(K4="Portugal",24,IF(K4="Ruanda",31,IF(K4="Rumänien",18,IF(K4="- Bukarest",21,IF(K4="Russische Förderation",16,IF(K4="- Jekatarinenburg",19,IF(K4="- Moskau",20,IF(K4="- St.Petersburg",17,IF(K4="Sambia",24,IF(K4="Samoa",20,IF(K4="San Marino",23,IF(K4="São Tomé - Príncipe",32,IF(K4="Saudi-Arabien",32,IF(K4="- Djidda",25,IF(K4="- Riad",32,IF(K4="Schweden",33,IF(K4="Schweiz",43,IF(K4="- Genf",44,IF(K4="Senegal",28,IF(K4="Serbien",13,IF(K4="Sierra Leone",32,IF(K4="Simbabwe",30,IF(K4="Singapur",36,IF(K4="Slowakische Republik",16,IF(K4="Slowenien",22,IF(K4="Spanien",23,IF(K4="- Barcelona",23,IF(K4="- Kanarische Inseln",27,IF(K4="- Madrid",27,IF(K4="- Palma de Mallorca",24,IF(K4="Sri Lanka",28,IF(K4="St. Kitts und Nevis",30,IF(K4="St. Lucia",30,IF(K4="St. Vincent und die Grenadinen",30,IF(K4="Sudan",22,IF(K4="Südafrika",15,IF(K4="- Kapstadt",18,IF(K4="- Johannisburg",20,IF(K4="Südsudan",23,IF(K4="Suriname",30,IF(K4="Syrien",25,IF(K4="Tadschikistan",18,IF(K4="Taiwan",31,IF(K4="Tansania",32,IF(K4="Thailand",25,IF(K4="Togo",26,IF(K4="Tonga",26,IF(K4="Trinidad Tobago",30,IF(K4="Tschad",43,IF(K4="Tschechische Republik",24,IF(K4="Türkei",12,IF(K4="- Istanbul",17,IF(K4="- Izmir",20,IF(K4="Tunesien",27,IF(K4="Turkmenistan",22,IF(K4="Uganda",28,IF(K4="Ukraine",17,IF(K4="Ungarn",15,IF(K4="Uruguay",32,IF(K4="Usbekistan",23,IF(K4="Vatikanstaat",35,IF(K4="Venezuela",30,IF(K4="Vereinigte Arabische Emirate",44,IF(K4="Vereinigte Staaten von Amerika (USA)",34,IF(K4="- Atlanta",41,IF(K4="- Boston",39,IF(K4="- Chicago",36,IF(K4="- Houston",42,IF(K4="- Los Angeles",37,IF(K4="- Miami",43,IF(K4="- New York City",39,IF(K4="- San Francisco",34,IF(K4="- Washington D.C.",41,IF(K4="Vereinigtes Königreich von Großbritannien und Nordirland",30,IF(K4="- London",41,IF(K4="Vietnam",28,IF(K4="Weißrussland",13,IF(K4="Zentralafrikanische Republik",31,IF(K4="Zypern",30,0))))))))))))))))))))))))))))))))))))))))))))))))))))))))))))))))))))))))))))))))))))))))))))))))))))))))))))))))))))))))))))))))))))))))))))))))))))))))))))))))))))))))))))))))))))))))))))))))))))))))))))))))))))))))))))))))))))))))))))</f>
        <v>0</v>
      </c>
      <c r="M4" s="31">
        <f t="shared" ref="M4:M33" si="2">IF(K4="Deutschland",28,IF(K4="Afghanistan",30,IF(K4="Ägypten",41,IF(K4="Äthiopien",30,IF(K4="Äquatorialguinea",36,IF(K4="Albanien",27,IF(K4="Algerien",51,IF(K4="Andorra",41,IF(K4="Angola",52,IF(K4="Antigua und Barbuda",45,IF(K4="Argentinien",35,IF(K4="Armenien",24,IF(K4="Aserbaidschan",30,IF(K4="Australien",51,IF(K4="– Canberra",51,IF(K4="– Sydney",68,IF(K4="Bahrain",30,IF(K4="Bangladesch",50,IF(K4="Barbados",52,IF(K4="Belgien",42,IF(K4="Benin",52,IF(K4="Bolivien",30,IF(K4="Bosnien und Herzegowina",23,IF(K4="Botsuana",46,IF(K4="Brasilien",51,IF(K4="– Brasilia",57,IF(K4="– Rio de Janeiro",57,IF(K4="– Sao Paulo",53,IF(K4="Brunei",52,IF(K4="Bulgarien",22,IF(K4="Burkina Faso",38,IF(K4="Burundi",36,IF(K4="Chile",44,IF(K4="China",48,IF(K4="– Chengdu",41,IF(K4="– Hongkong",74,IF(K4="– Kanton",36,IF(K4="– Peking",30,IF(K4="– Shanghai",58,IF(K4="Costa Rica",47,IF(K4="Côte d’Ivoire",59,IF(K4="Dänemark",58,IF(K4="Dominica",45,IF(K4="Dominikanische Republik",45,IF(K4="Dschibuti",65,IF(K4="Ecuador",44,IF(K4="El Salvador",44,IF(K4="Eritrea",50,IF(K4="Estland",29,IF(K4="Fidschi",34,IF(K4="Finnland",50,IF(K4="Frankreich",44,IF(K4="– Lyon",53,IF(K4="– Marseille",46,IF(K4="– Paris sowie die Departments 92, 93 und 94",58,IF(K4="– Straßburg",51,IF(K4="Gabun",52,IF(K4="Gambia",30,IF(K4="Georgien",35,IF(K4="Ghana",46,IF(K4="Grenada",45,IF(K4="Griechenland",36,IF(K4="– Athen",46,IF(K4="Guatemala",34,IF(K4="Guinea",46,IF(K4="Guinea-Bissau",24,IF(K4="Guyana",45,IF(K4="Haiti",58,IF(K4="Honduras",48,IF(K4="Indien",32,IF(K4="- Chennai",32,IF(K4="- Kalkutta",35,IF(K4="- Mumbai",50,IF(K4="- Neu Dehli",38,IF(K4="Indonesien",36,IF(K4="Iran",33,IF(K4="Irland",58,IF(K4="Island",47,IF(K4="Israel",66,IF(K4="Italien",40,IF(K4="- Mailand",45,IF(K4="- Rom",40,IF(K4="Jamaika",57,IF(K4="Japan",52,IF(K4="- Tokio",66,IF(K4="Jemen",24,IF(K4="Jordanien",46,IF(K4="Kambodscha",38,IF(K4="Kamerun",50,IF(K4="Kanada",47,IF(K4="- Ottawa",47,IF(K4="- Toronto",51,IF(K4="- Vancouver",50,IF(K4="Kap Verde",30,IF(K4="Kasachstan",45,IF(K4="Katar",56,IF(K4="Kenia",51,IF(K4="Kirgisistan",27,IF(K4="Kolumbien",46,IF(K4="Kongo, Republik",62,IF(K4="Kongo, Demokratische Republik",70,IF(K4="Korea, Demokratische Republik",48,IF(K4="Korea Republik",58,IF(K4="Kosovo",23,IF(K4="Kroatien",35,IF(K4="Kuba",46,IF(K4="Kuwait",56,IF(K4="Laos",33,IF(K4="Lesotho",24,IF(K4="Lettland",35,IF(K4="Libanon",59,IF(K4="Libyen",63,IF(K4="Liechtenstein",56,IF(K4="Litauen",26,IF(K4="Luxemburg",47,IF(K4="Madagaskar",34,IF(K4="Malawi",47,IF(K4="Malaysia",34,IF(K4="Malediven",52,IF(K4="Mali",38,IF(K4="Malta",46,IF(K4="Marokko",42,IF(K4="Marshall Inseln",63,IF(K4="Mauretanien",39,IF(K4="Mauritius",54,IF(K4="Mazedonien",29,IF(K4="Mexiko",48,IF(K4="Mikronesien",33,IF(K4="Moldau Republik",24,IF(K4="Monaco",42,IF(K4="Mongolei",27,IF(K4="Montenegro",29,IF(K4="Mosambik",38,IF(K4="Myanmar",35,IF(K4="Namibia",30,IF(K4="Nepal",36,IF(K4="Neuseeland",56,IF(K4="Nicaragua",36,IF(K4="Niederlande",47,IF(K4="Niger",42,IF(K4="Nigeria",46,IF(K4="Norwegen",80,IF(K4="Österreich",40,IF(K4="Oman",60,IF(K4="Pakistan",34,IF(K4="- Islamabad",23,IF(K4="Palau",51,IF(K4="Panama",39,IF(K4="Papua-Neuguinea",60,IF(K4="Paraguay",38,IF(K4="Peru",34,IF(K4="Philippinen",33,IF(K4="Polen",29,IF(K4="- Breslau",33,IF(K4="- Danzig",30,IF(K4="- Krakau",27,IF(K4="- Warschau",29,IF(K4="Portugal",36,IF(K4="Ruanda",46,IF(K4="Rumänien",27,IF(K4="- Bukarest",32,IF(K4="Russische Förderation",24,IF(K4="- Jekatarinenburg",28,IF(K4="- Moskau",30,IF(K4="- St.Petersburg",26,IF(K4="Sambia",36,IF(K4="Samoa",29,IF(K4="San Marino",34,IF(K4="São Tomé - Príncipe",47,IF(K4="Saudi-Arabien",48,IF(K4="- Djidda",38,IF(K4="- Riad",48,IF(K4="Schweden",50,IF(K4="Schweiz",64,IF(K4="- Genf",66,IF(K4="Senegal",42,IF(K4="Serbien",20,IF(K4="Sierra Leone",48,IF(K4="Simbabwe",45,IF(K4="Singapur",54,IF(K4="Slowakische Republik",24,IF(K4="Slowenien",33,IF(K4="Spanien",34,IF(K4="- Barcelona",34,IF(K4="- Kanarische Inseln",40,IF(K4="- Madrid",40,IF(K4="- Palma de Mallorca",35,IF(K4="Sri Lanka",42,IF(K4="St. Kitts und Nevis",45,IF(K4="St. Lucia",45,IF(K4="St. Vincent und die Grenadinen",45,IF(K4="Sudan",33,IF(K4="Südafrika",22,IF(K4="- Kapstadt",27,IF(K4="- Johannisburg",29,IF(K4="Südsudan",34,IF(K4="Suriname",45,IF(K4="Syrien",38,IF(K4="Tadschikistan",27,IF(K4="Taiwan",46,IF(K4="Tansania",47,IF(K4="Thailand",38,IF(K4="Togo",39,IF(K4="Tonga",39,IF(K4="Trinidad Tobago",45,IF(K4="Tschad",64,IF(K4="Tschechische Republik",35,IF(K4="Türkei",17,IF(K4="- Istanbul",26,IF(K4="- Izmir",29,IF(K4="Tunesien",40,IF(K4="Turkmenistan",33,IF(K4="Uganda",41,IF(K4="Ukraine",26,IF(K4="Ungarn",22,IF(K4="Uruguay",48,IF(K4="Usbekistan",34,IF(K4="Vatikanstaat",52,IF(K4="Venezuela",45,IF(K4="Vereinigte Arabische Emirate",65,IF(K4="Vereinigte Staaten von Amerika (USA)",51,IF(K4="- Atlanta",62,IF(K4="- Boston",58,IF(K4="- Chicago",54,IF(K4="- Houston",63,IF(K4="- Los Angeles",56,IF(K4="- Miami",64,IF(K4="- New York City",58,IF(K4="- San Francisco",51,IF(K4="- Washington D.C.",62,IF(K4="Vereinigtes Königreich von Großbritannien und Nordirland",45,IF(K4="- London",62,IF(K4="Vietnam",41,IF(K4="Weißrussland",20,IF(K4="Zentralafrikanische Republik",46,IF(K4="Zypern",45,0))))))))))))))))))))))))))))))))))))))))))))))))))))))))))))))))))))))))))))))))))))))))))))))))))))))))))))))))))))))))))))))))))))))))))))))))))))))))))))))))))))))))))))))))))))))))))))))))))))))))))))))))))))))))))))))))))))))))))))</f>
        <v>0</v>
      </c>
      <c r="N4" s="31"/>
      <c r="O4" s="34"/>
      <c r="P4" s="31"/>
      <c r="Q4" s="31"/>
      <c r="R4" s="31"/>
      <c r="S4" s="35">
        <f t="shared" ref="S4:S33" si="3">IF(K4="ORF - Österreich",26.4,IF(AND(N4="x",O4="x"),"FEHLER",IF(AND(O4="x",P4="x",Q4="x",R4="x"),0,IF(AND(N4="x",P4="x",Q4="x",R4="x"),0,IF(O4="x",VALUE(M4)-IF(P4="x",VALUE(M4*0.2))-IF(Q4="x",VALUE(M4*0.4))-IF(R4="x",VALUE(M4*0.4)),IF(N4="x",IF(IF(N4="x",VALUE(L4)-IF(P4="x",VALUE(M4*0.2))-IF(Q4="x",VALUE(M4*0.4))-IF(R4="x",VALUE(M4*0.4)))&lt;0,0,IF(N4="x",VALUE(L4)-IF(P4="x",VALUE(M4*0.2))-IF(Q4="x",VALUE(M4*0.4))-IF(R4="x",VALUE(M4*0.4)))),0))))))</f>
        <v>0</v>
      </c>
      <c r="T4" s="35"/>
      <c r="U4" s="28"/>
      <c r="V4" s="28"/>
      <c r="W4" s="36"/>
      <c r="X4" s="11"/>
      <c r="Y4" s="11"/>
      <c r="Z4" s="11"/>
    </row>
    <row r="5" ht="20.25" customHeight="1">
      <c r="A5" s="37" t="s">
        <v>46</v>
      </c>
      <c r="B5" s="38">
        <f t="shared" ref="B5:B33" si="4">B4+1</f>
        <v>45293</v>
      </c>
      <c r="C5" s="39"/>
      <c r="D5" s="39"/>
      <c r="E5" s="39"/>
      <c r="F5" s="40"/>
      <c r="G5" s="40"/>
      <c r="H5" s="41" t="s">
        <v>44</v>
      </c>
      <c r="I5" s="42"/>
      <c r="J5" s="43">
        <f t="shared" ref="J5:J33" si="5">IF(AND(I5="",H5="",F5="",G5=""),(0*0.0416666666666667),IF(AND(I5="x",H5="x",F5&lt;&gt;""),"FEHLER",IF(AND(I5="x",H5="x",G5&lt;&gt;""),"FEHLER",IF(AND(I5="",H5="x",G5&lt;&gt;""),"FEHLER",IF(AND(I5="x",H5="",G5&lt;&gt;""),"FEHLER",IF(AND(I5="",H5="x",F5&lt;&gt;""),"FEHLER",IF(AND(I5="x",H5="",F5&lt;&gt;""),"FEHLER",IF(AND(I5="",H5="x",A5="Sonntag"),(0*0.0416666666666667),IF(AND(I5="",H5="x",A5="Samstag"),(0*0.0416666666666667),IF(AND(I5="x",H5="",A5="Sonntag"),(0*0.0416666666666667),IF(AND(I5="x",H5="",A5="Samstag"),(0*0.0416666666666667),IF(AND(I5="x",H5="x"),"FEHLER",IF(AND(I5="x",H5=""),(8*0.0416666666666667),IF(AND(H5="X",I5=""),(8*0.0416666666666667),IF(AND(I5="",H5=""),IF(G5&lt;F5,G5+1-F5,G5-F5),"Bitte nur X verwenden")))))))))))))))</f>
        <v>0.3333333333</v>
      </c>
      <c r="K5" s="44" t="s">
        <v>45</v>
      </c>
      <c r="L5" s="42">
        <f t="shared" si="1"/>
        <v>0</v>
      </c>
      <c r="M5" s="42">
        <f t="shared" si="2"/>
        <v>0</v>
      </c>
      <c r="N5" s="45"/>
      <c r="O5" s="45"/>
      <c r="P5" s="42"/>
      <c r="Q5" s="42"/>
      <c r="R5" s="42"/>
      <c r="S5" s="46">
        <f t="shared" si="3"/>
        <v>0</v>
      </c>
      <c r="T5" s="46"/>
      <c r="U5" s="39"/>
      <c r="V5" s="39"/>
      <c r="W5" s="47"/>
      <c r="X5" s="11"/>
      <c r="Y5" s="11"/>
      <c r="Z5" s="11"/>
    </row>
    <row r="6" ht="20.25" customHeight="1">
      <c r="A6" s="37" t="s">
        <v>47</v>
      </c>
      <c r="B6" s="38">
        <f t="shared" si="4"/>
        <v>45294</v>
      </c>
      <c r="C6" s="39"/>
      <c r="D6" s="39"/>
      <c r="E6" s="39"/>
      <c r="F6" s="40"/>
      <c r="G6" s="40"/>
      <c r="H6" s="42"/>
      <c r="I6" s="41" t="s">
        <v>44</v>
      </c>
      <c r="J6" s="43">
        <f t="shared" si="5"/>
        <v>0.3333333333</v>
      </c>
      <c r="K6" s="44" t="s">
        <v>45</v>
      </c>
      <c r="L6" s="42">
        <f t="shared" si="1"/>
        <v>0</v>
      </c>
      <c r="M6" s="42">
        <f t="shared" si="2"/>
        <v>0</v>
      </c>
      <c r="N6" s="45"/>
      <c r="O6" s="45"/>
      <c r="P6" s="42"/>
      <c r="Q6" s="42"/>
      <c r="R6" s="42"/>
      <c r="S6" s="46">
        <f t="shared" si="3"/>
        <v>0</v>
      </c>
      <c r="T6" s="46"/>
      <c r="U6" s="39"/>
      <c r="V6" s="39"/>
      <c r="W6" s="47"/>
      <c r="X6" s="11"/>
      <c r="Y6" s="11"/>
      <c r="Z6" s="11"/>
    </row>
    <row r="7" ht="20.25" customHeight="1">
      <c r="A7" s="37" t="s">
        <v>48</v>
      </c>
      <c r="B7" s="38">
        <f t="shared" si="4"/>
        <v>45295</v>
      </c>
      <c r="C7" s="48" t="s">
        <v>49</v>
      </c>
      <c r="D7" s="48" t="s">
        <v>50</v>
      </c>
      <c r="E7" s="48" t="s">
        <v>51</v>
      </c>
      <c r="F7" s="40">
        <v>43396.333333333336</v>
      </c>
      <c r="G7" s="40">
        <v>43396.833333333336</v>
      </c>
      <c r="H7" s="42"/>
      <c r="I7" s="42"/>
      <c r="J7" s="43">
        <f t="shared" si="5"/>
        <v>0.5</v>
      </c>
      <c r="K7" s="44" t="s">
        <v>45</v>
      </c>
      <c r="L7" s="42">
        <f t="shared" si="1"/>
        <v>0</v>
      </c>
      <c r="M7" s="42">
        <f t="shared" si="2"/>
        <v>0</v>
      </c>
      <c r="N7" s="45"/>
      <c r="O7" s="45"/>
      <c r="P7" s="42"/>
      <c r="Q7" s="42"/>
      <c r="R7" s="42"/>
      <c r="S7" s="46">
        <f t="shared" si="3"/>
        <v>0</v>
      </c>
      <c r="T7" s="46"/>
      <c r="U7" s="39"/>
      <c r="V7" s="39"/>
      <c r="W7" s="47"/>
      <c r="X7" s="11"/>
      <c r="Y7" s="11"/>
      <c r="Z7" s="11"/>
    </row>
    <row r="8" ht="20.25" customHeight="1">
      <c r="A8" s="37" t="s">
        <v>52</v>
      </c>
      <c r="B8" s="38">
        <f t="shared" si="4"/>
        <v>45296</v>
      </c>
      <c r="C8" s="48" t="s">
        <v>49</v>
      </c>
      <c r="D8" s="48" t="s">
        <v>50</v>
      </c>
      <c r="E8" s="48" t="s">
        <v>51</v>
      </c>
      <c r="F8" s="40">
        <v>43396.541666666664</v>
      </c>
      <c r="G8" s="40">
        <v>43396.041666666664</v>
      </c>
      <c r="H8" s="42"/>
      <c r="I8" s="42"/>
      <c r="J8" s="43">
        <f t="shared" si="5"/>
        <v>0.5</v>
      </c>
      <c r="K8" s="44" t="s">
        <v>53</v>
      </c>
      <c r="L8" s="42">
        <f t="shared" si="1"/>
        <v>14</v>
      </c>
      <c r="M8" s="42">
        <f t="shared" si="2"/>
        <v>28</v>
      </c>
      <c r="N8" s="45"/>
      <c r="O8" s="41" t="s">
        <v>44</v>
      </c>
      <c r="P8" s="41" t="s">
        <v>44</v>
      </c>
      <c r="Q8" s="42"/>
      <c r="R8" s="42"/>
      <c r="S8" s="46">
        <f t="shared" si="3"/>
        <v>22.4</v>
      </c>
      <c r="T8" s="46"/>
      <c r="U8" s="39"/>
      <c r="V8" s="39"/>
      <c r="W8" s="47"/>
      <c r="X8" s="11"/>
      <c r="Y8" s="11"/>
      <c r="Z8" s="11"/>
    </row>
    <row r="9" ht="20.25" customHeight="1">
      <c r="A9" s="37" t="s">
        <v>54</v>
      </c>
      <c r="B9" s="38">
        <f t="shared" si="4"/>
        <v>45297</v>
      </c>
      <c r="C9" s="48" t="s">
        <v>49</v>
      </c>
      <c r="D9" s="48" t="s">
        <v>50</v>
      </c>
      <c r="E9" s="48" t="s">
        <v>51</v>
      </c>
      <c r="F9" s="40">
        <v>43396.333333333336</v>
      </c>
      <c r="G9" s="40">
        <v>43396.541666666664</v>
      </c>
      <c r="H9" s="42"/>
      <c r="I9" s="42"/>
      <c r="J9" s="43">
        <f t="shared" si="5"/>
        <v>0.2083333333</v>
      </c>
      <c r="K9" s="44" t="s">
        <v>53</v>
      </c>
      <c r="L9" s="42">
        <f t="shared" si="1"/>
        <v>14</v>
      </c>
      <c r="M9" s="42">
        <f t="shared" si="2"/>
        <v>28</v>
      </c>
      <c r="N9" s="45"/>
      <c r="O9" s="41" t="s">
        <v>44</v>
      </c>
      <c r="P9" s="41" t="s">
        <v>44</v>
      </c>
      <c r="Q9" s="41" t="s">
        <v>44</v>
      </c>
      <c r="R9" s="42"/>
      <c r="S9" s="46">
        <f t="shared" si="3"/>
        <v>11.2</v>
      </c>
      <c r="T9" s="46"/>
      <c r="U9" s="39"/>
      <c r="V9" s="39"/>
      <c r="W9" s="47"/>
      <c r="X9" s="11"/>
      <c r="Y9" s="11"/>
      <c r="Z9" s="11"/>
    </row>
    <row r="10" ht="20.25" customHeight="1">
      <c r="A10" s="37" t="s">
        <v>55</v>
      </c>
      <c r="B10" s="38">
        <f t="shared" si="4"/>
        <v>45298</v>
      </c>
      <c r="C10" s="48" t="s">
        <v>49</v>
      </c>
      <c r="D10" s="48" t="s">
        <v>50</v>
      </c>
      <c r="E10" s="48" t="s">
        <v>51</v>
      </c>
      <c r="F10" s="40">
        <v>43396.416666666664</v>
      </c>
      <c r="G10" s="40">
        <v>43396.833333333336</v>
      </c>
      <c r="H10" s="42"/>
      <c r="I10" s="42"/>
      <c r="J10" s="43">
        <f t="shared" si="5"/>
        <v>0.4166666667</v>
      </c>
      <c r="K10" s="44" t="s">
        <v>53</v>
      </c>
      <c r="L10" s="42">
        <f t="shared" si="1"/>
        <v>14</v>
      </c>
      <c r="M10" s="42">
        <f t="shared" si="2"/>
        <v>28</v>
      </c>
      <c r="N10" s="45"/>
      <c r="O10" s="41" t="s">
        <v>44</v>
      </c>
      <c r="P10" s="41" t="s">
        <v>44</v>
      </c>
      <c r="Q10" s="41" t="s">
        <v>44</v>
      </c>
      <c r="R10" s="41" t="s">
        <v>44</v>
      </c>
      <c r="S10" s="46">
        <f t="shared" si="3"/>
        <v>0</v>
      </c>
      <c r="T10" s="46"/>
      <c r="U10" s="39"/>
      <c r="V10" s="39"/>
      <c r="W10" s="47"/>
      <c r="X10" s="11"/>
      <c r="Y10" s="11"/>
      <c r="Z10" s="11"/>
    </row>
    <row r="11" ht="20.25" customHeight="1">
      <c r="A11" s="37" t="s">
        <v>43</v>
      </c>
      <c r="B11" s="38">
        <f t="shared" si="4"/>
        <v>45299</v>
      </c>
      <c r="C11" s="48" t="s">
        <v>49</v>
      </c>
      <c r="D11" s="48" t="s">
        <v>50</v>
      </c>
      <c r="E11" s="48" t="s">
        <v>51</v>
      </c>
      <c r="F11" s="40">
        <v>43396.416666666664</v>
      </c>
      <c r="G11" s="40">
        <v>43396.833333333336</v>
      </c>
      <c r="H11" s="42"/>
      <c r="I11" s="42"/>
      <c r="J11" s="43">
        <f t="shared" si="5"/>
        <v>0.4166666667</v>
      </c>
      <c r="K11" s="44" t="s">
        <v>53</v>
      </c>
      <c r="L11" s="42">
        <f t="shared" si="1"/>
        <v>14</v>
      </c>
      <c r="M11" s="42">
        <f t="shared" si="2"/>
        <v>28</v>
      </c>
      <c r="N11" s="41" t="s">
        <v>44</v>
      </c>
      <c r="O11" s="42"/>
      <c r="P11" s="42"/>
      <c r="Q11" s="42"/>
      <c r="R11" s="42"/>
      <c r="S11" s="46">
        <f t="shared" si="3"/>
        <v>14</v>
      </c>
      <c r="T11" s="46"/>
      <c r="U11" s="39"/>
      <c r="V11" s="39"/>
      <c r="W11" s="47"/>
      <c r="X11" s="11"/>
      <c r="Y11" s="11"/>
      <c r="Z11" s="11"/>
    </row>
    <row r="12" ht="20.25" customHeight="1">
      <c r="A12" s="37" t="s">
        <v>46</v>
      </c>
      <c r="B12" s="38">
        <f t="shared" si="4"/>
        <v>45300</v>
      </c>
      <c r="C12" s="39"/>
      <c r="D12" s="39"/>
      <c r="E12" s="39"/>
      <c r="F12" s="40"/>
      <c r="G12" s="40"/>
      <c r="H12" s="42"/>
      <c r="I12" s="42"/>
      <c r="J12" s="43">
        <f t="shared" si="5"/>
        <v>0</v>
      </c>
      <c r="K12" s="44" t="s">
        <v>45</v>
      </c>
      <c r="L12" s="42">
        <f t="shared" si="1"/>
        <v>0</v>
      </c>
      <c r="M12" s="42">
        <f t="shared" si="2"/>
        <v>0</v>
      </c>
      <c r="N12" s="45"/>
      <c r="O12" s="45"/>
      <c r="P12" s="42"/>
      <c r="Q12" s="42"/>
      <c r="R12" s="42"/>
      <c r="S12" s="46">
        <f t="shared" si="3"/>
        <v>0</v>
      </c>
      <c r="T12" s="46"/>
      <c r="U12" s="39"/>
      <c r="V12" s="39"/>
      <c r="W12" s="47"/>
      <c r="X12" s="11"/>
      <c r="Y12" s="11"/>
      <c r="Z12" s="11"/>
    </row>
    <row r="13" ht="20.25" customHeight="1">
      <c r="A13" s="37" t="s">
        <v>47</v>
      </c>
      <c r="B13" s="38">
        <f t="shared" si="4"/>
        <v>45301</v>
      </c>
      <c r="C13" s="48" t="s">
        <v>56</v>
      </c>
      <c r="D13" s="48" t="s">
        <v>57</v>
      </c>
      <c r="E13" s="48" t="s">
        <v>58</v>
      </c>
      <c r="F13" s="40">
        <v>43396.333333333336</v>
      </c>
      <c r="G13" s="40">
        <v>43396.833333333336</v>
      </c>
      <c r="H13" s="42"/>
      <c r="I13" s="42"/>
      <c r="J13" s="43">
        <f t="shared" si="5"/>
        <v>0.5</v>
      </c>
      <c r="K13" s="44" t="s">
        <v>53</v>
      </c>
      <c r="L13" s="42">
        <f t="shared" si="1"/>
        <v>14</v>
      </c>
      <c r="M13" s="42">
        <f t="shared" si="2"/>
        <v>28</v>
      </c>
      <c r="N13" s="45"/>
      <c r="O13" s="45"/>
      <c r="P13" s="42"/>
      <c r="Q13" s="42"/>
      <c r="R13" s="42"/>
      <c r="S13" s="46">
        <f t="shared" si="3"/>
        <v>0</v>
      </c>
      <c r="T13" s="46">
        <v>4.5</v>
      </c>
      <c r="U13" s="48" t="s">
        <v>59</v>
      </c>
      <c r="V13" s="48" t="s">
        <v>60</v>
      </c>
      <c r="W13" s="49" t="s">
        <v>61</v>
      </c>
      <c r="X13" s="11"/>
      <c r="Y13" s="11"/>
      <c r="Z13" s="11"/>
    </row>
    <row r="14" ht="20.25" customHeight="1">
      <c r="A14" s="37" t="s">
        <v>48</v>
      </c>
      <c r="B14" s="38">
        <f t="shared" si="4"/>
        <v>45302</v>
      </c>
      <c r="C14" s="39"/>
      <c r="D14" s="39"/>
      <c r="E14" s="39"/>
      <c r="F14" s="40"/>
      <c r="G14" s="40"/>
      <c r="H14" s="42"/>
      <c r="I14" s="42"/>
      <c r="J14" s="43">
        <f t="shared" si="5"/>
        <v>0</v>
      </c>
      <c r="K14" s="44" t="s">
        <v>45</v>
      </c>
      <c r="L14" s="42">
        <f t="shared" si="1"/>
        <v>0</v>
      </c>
      <c r="M14" s="42">
        <f t="shared" si="2"/>
        <v>0</v>
      </c>
      <c r="N14" s="45"/>
      <c r="O14" s="45"/>
      <c r="P14" s="42"/>
      <c r="Q14" s="42"/>
      <c r="R14" s="42"/>
      <c r="S14" s="46">
        <f t="shared" si="3"/>
        <v>0</v>
      </c>
      <c r="T14" s="46"/>
      <c r="U14" s="39"/>
      <c r="V14" s="39"/>
      <c r="W14" s="47"/>
      <c r="X14" s="11"/>
      <c r="Y14" s="11"/>
      <c r="Z14" s="11"/>
    </row>
    <row r="15" ht="20.25" customHeight="1">
      <c r="A15" s="37" t="s">
        <v>52</v>
      </c>
      <c r="B15" s="38">
        <f t="shared" si="4"/>
        <v>45303</v>
      </c>
      <c r="C15" s="48" t="s">
        <v>62</v>
      </c>
      <c r="D15" s="48" t="s">
        <v>63</v>
      </c>
      <c r="E15" s="48" t="s">
        <v>64</v>
      </c>
      <c r="F15" s="40">
        <v>43398.333333333336</v>
      </c>
      <c r="G15" s="40">
        <v>43398.666666666664</v>
      </c>
      <c r="H15" s="42"/>
      <c r="I15" s="42"/>
      <c r="J15" s="43">
        <f t="shared" si="5"/>
        <v>0.3333333333</v>
      </c>
      <c r="K15" s="44" t="s">
        <v>65</v>
      </c>
      <c r="L15" s="42">
        <f t="shared" si="1"/>
        <v>20</v>
      </c>
      <c r="M15" s="42">
        <f t="shared" si="2"/>
        <v>29</v>
      </c>
      <c r="N15" s="41" t="s">
        <v>44</v>
      </c>
      <c r="O15" s="45"/>
      <c r="P15" s="42"/>
      <c r="Q15" s="42"/>
      <c r="R15" s="42"/>
      <c r="S15" s="46">
        <f t="shared" si="3"/>
        <v>20</v>
      </c>
      <c r="T15" s="46">
        <v>33.0</v>
      </c>
      <c r="U15" s="48" t="s">
        <v>66</v>
      </c>
      <c r="V15" s="48" t="s">
        <v>67</v>
      </c>
      <c r="W15" s="49" t="s">
        <v>68</v>
      </c>
      <c r="X15" s="11"/>
      <c r="Y15" s="11"/>
      <c r="Z15" s="11"/>
    </row>
    <row r="16" ht="20.25" customHeight="1">
      <c r="A16" s="37" t="s">
        <v>54</v>
      </c>
      <c r="B16" s="38">
        <f t="shared" si="4"/>
        <v>45304</v>
      </c>
      <c r="C16" s="48" t="s">
        <v>62</v>
      </c>
      <c r="D16" s="48" t="s">
        <v>69</v>
      </c>
      <c r="E16" s="48" t="s">
        <v>64</v>
      </c>
      <c r="F16" s="40">
        <v>43398.333333333336</v>
      </c>
      <c r="G16" s="40">
        <v>43398.916666666664</v>
      </c>
      <c r="H16" s="39"/>
      <c r="I16" s="39"/>
      <c r="J16" s="43">
        <f t="shared" si="5"/>
        <v>0.5833333333</v>
      </c>
      <c r="K16" s="44" t="s">
        <v>65</v>
      </c>
      <c r="L16" s="42">
        <f t="shared" si="1"/>
        <v>20</v>
      </c>
      <c r="M16" s="42">
        <f t="shared" si="2"/>
        <v>29</v>
      </c>
      <c r="N16" s="45"/>
      <c r="O16" s="41" t="s">
        <v>44</v>
      </c>
      <c r="P16" s="41" t="s">
        <v>44</v>
      </c>
      <c r="Q16" s="41" t="s">
        <v>44</v>
      </c>
      <c r="R16" s="42"/>
      <c r="S16" s="46">
        <f t="shared" si="3"/>
        <v>11.6</v>
      </c>
      <c r="T16" s="46"/>
      <c r="U16" s="39"/>
      <c r="V16" s="39"/>
      <c r="W16" s="47"/>
      <c r="X16" s="11"/>
      <c r="Y16" s="11"/>
      <c r="Z16" s="11"/>
    </row>
    <row r="17" ht="20.25" customHeight="1">
      <c r="A17" s="37" t="s">
        <v>55</v>
      </c>
      <c r="B17" s="38">
        <f t="shared" si="4"/>
        <v>45305</v>
      </c>
      <c r="C17" s="48" t="s">
        <v>62</v>
      </c>
      <c r="D17" s="48" t="s">
        <v>70</v>
      </c>
      <c r="E17" s="48" t="s">
        <v>64</v>
      </c>
      <c r="F17" s="40">
        <v>43473.416666666664</v>
      </c>
      <c r="G17" s="40">
        <v>43473.604166666664</v>
      </c>
      <c r="H17" s="39"/>
      <c r="I17" s="39"/>
      <c r="J17" s="43">
        <f t="shared" si="5"/>
        <v>0.1875</v>
      </c>
      <c r="K17" s="44" t="s">
        <v>65</v>
      </c>
      <c r="L17" s="42">
        <f t="shared" si="1"/>
        <v>20</v>
      </c>
      <c r="M17" s="42">
        <f t="shared" si="2"/>
        <v>29</v>
      </c>
      <c r="N17" s="41" t="s">
        <v>44</v>
      </c>
      <c r="O17" s="42"/>
      <c r="P17" s="41" t="s">
        <v>44</v>
      </c>
      <c r="Q17" s="42"/>
      <c r="R17" s="42"/>
      <c r="S17" s="46">
        <f t="shared" si="3"/>
        <v>14.2</v>
      </c>
      <c r="T17" s="46"/>
      <c r="U17" s="39"/>
      <c r="V17" s="39"/>
      <c r="W17" s="47"/>
      <c r="X17" s="11"/>
      <c r="Y17" s="11"/>
      <c r="Z17" s="11"/>
    </row>
    <row r="18" ht="20.25" customHeight="1">
      <c r="A18" s="37" t="s">
        <v>43</v>
      </c>
      <c r="B18" s="38">
        <f t="shared" si="4"/>
        <v>45306</v>
      </c>
      <c r="C18" s="39"/>
      <c r="D18" s="39"/>
      <c r="E18" s="39"/>
      <c r="F18" s="40"/>
      <c r="G18" s="40"/>
      <c r="H18" s="42"/>
      <c r="I18" s="42"/>
      <c r="J18" s="43">
        <f t="shared" si="5"/>
        <v>0</v>
      </c>
      <c r="K18" s="44" t="s">
        <v>45</v>
      </c>
      <c r="L18" s="42">
        <f t="shared" si="1"/>
        <v>0</v>
      </c>
      <c r="M18" s="42">
        <f t="shared" si="2"/>
        <v>0</v>
      </c>
      <c r="N18" s="45"/>
      <c r="O18" s="45"/>
      <c r="P18" s="42"/>
      <c r="Q18" s="42"/>
      <c r="R18" s="42"/>
      <c r="S18" s="46">
        <f t="shared" si="3"/>
        <v>0</v>
      </c>
      <c r="T18" s="46"/>
      <c r="U18" s="39"/>
      <c r="V18" s="39"/>
      <c r="W18" s="47"/>
      <c r="X18" s="11"/>
      <c r="Y18" s="11"/>
      <c r="Z18" s="11"/>
    </row>
    <row r="19" ht="20.25" customHeight="1">
      <c r="A19" s="37" t="s">
        <v>46</v>
      </c>
      <c r="B19" s="38">
        <f t="shared" si="4"/>
        <v>45307</v>
      </c>
      <c r="C19" s="48" t="s">
        <v>71</v>
      </c>
      <c r="D19" s="48" t="s">
        <v>72</v>
      </c>
      <c r="E19" s="48" t="s">
        <v>73</v>
      </c>
      <c r="F19" s="40"/>
      <c r="G19" s="40"/>
      <c r="H19" s="42"/>
      <c r="I19" s="42"/>
      <c r="J19" s="43">
        <f t="shared" si="5"/>
        <v>0</v>
      </c>
      <c r="K19" s="44" t="s">
        <v>74</v>
      </c>
      <c r="L19" s="42">
        <f t="shared" si="1"/>
        <v>0</v>
      </c>
      <c r="M19" s="42">
        <f t="shared" si="2"/>
        <v>0</v>
      </c>
      <c r="N19" s="45"/>
      <c r="O19" s="45"/>
      <c r="P19" s="42"/>
      <c r="Q19" s="42"/>
      <c r="R19" s="42"/>
      <c r="S19" s="46">
        <f t="shared" si="3"/>
        <v>26.4</v>
      </c>
      <c r="T19" s="46"/>
      <c r="U19" s="39"/>
      <c r="V19" s="39"/>
      <c r="W19" s="47"/>
      <c r="X19" s="11"/>
      <c r="Y19" s="11"/>
      <c r="Z19" s="11"/>
    </row>
    <row r="20" ht="20.25" customHeight="1">
      <c r="A20" s="37" t="s">
        <v>47</v>
      </c>
      <c r="B20" s="38">
        <f t="shared" si="4"/>
        <v>45308</v>
      </c>
      <c r="C20" s="48" t="s">
        <v>71</v>
      </c>
      <c r="D20" s="48" t="s">
        <v>75</v>
      </c>
      <c r="E20" s="48" t="s">
        <v>76</v>
      </c>
      <c r="F20" s="40"/>
      <c r="G20" s="40"/>
      <c r="H20" s="42"/>
      <c r="I20" s="42"/>
      <c r="J20" s="43">
        <f t="shared" si="5"/>
        <v>0</v>
      </c>
      <c r="K20" s="44" t="s">
        <v>77</v>
      </c>
      <c r="L20" s="42">
        <f t="shared" si="1"/>
        <v>0</v>
      </c>
      <c r="M20" s="42">
        <f t="shared" si="2"/>
        <v>0</v>
      </c>
      <c r="N20" s="45"/>
      <c r="O20" s="45"/>
      <c r="P20" s="42"/>
      <c r="Q20" s="42"/>
      <c r="R20" s="42"/>
      <c r="S20" s="46">
        <f t="shared" si="3"/>
        <v>0</v>
      </c>
      <c r="T20" s="46"/>
      <c r="U20" s="39"/>
      <c r="V20" s="39"/>
      <c r="W20" s="47"/>
      <c r="X20" s="11"/>
      <c r="Y20" s="11"/>
      <c r="Z20" s="11"/>
    </row>
    <row r="21" ht="20.25" customHeight="1">
      <c r="A21" s="37" t="s">
        <v>48</v>
      </c>
      <c r="B21" s="38">
        <f t="shared" si="4"/>
        <v>45309</v>
      </c>
      <c r="C21" s="39"/>
      <c r="D21" s="39"/>
      <c r="E21" s="39"/>
      <c r="F21" s="40"/>
      <c r="G21" s="40"/>
      <c r="H21" s="42"/>
      <c r="I21" s="42"/>
      <c r="J21" s="43">
        <f t="shared" si="5"/>
        <v>0</v>
      </c>
      <c r="K21" s="44" t="s">
        <v>45</v>
      </c>
      <c r="L21" s="42">
        <f t="shared" si="1"/>
        <v>0</v>
      </c>
      <c r="M21" s="42">
        <f t="shared" si="2"/>
        <v>0</v>
      </c>
      <c r="N21" s="45"/>
      <c r="O21" s="45"/>
      <c r="P21" s="42"/>
      <c r="Q21" s="42"/>
      <c r="R21" s="42"/>
      <c r="S21" s="46">
        <f t="shared" si="3"/>
        <v>0</v>
      </c>
      <c r="T21" s="46"/>
      <c r="U21" s="39"/>
      <c r="V21" s="39"/>
      <c r="W21" s="47"/>
      <c r="X21" s="11"/>
      <c r="Y21" s="11"/>
      <c r="Z21" s="11"/>
    </row>
    <row r="22" ht="20.25" customHeight="1">
      <c r="A22" s="37" t="s">
        <v>52</v>
      </c>
      <c r="B22" s="38">
        <f t="shared" si="4"/>
        <v>45310</v>
      </c>
      <c r="C22" s="39"/>
      <c r="D22" s="39"/>
      <c r="E22" s="39"/>
      <c r="F22" s="40"/>
      <c r="G22" s="40"/>
      <c r="H22" s="42"/>
      <c r="I22" s="41" t="s">
        <v>44</v>
      </c>
      <c r="J22" s="43">
        <f t="shared" si="5"/>
        <v>0.3333333333</v>
      </c>
      <c r="K22" s="44" t="s">
        <v>45</v>
      </c>
      <c r="L22" s="42">
        <f t="shared" si="1"/>
        <v>0</v>
      </c>
      <c r="M22" s="42">
        <f t="shared" si="2"/>
        <v>0</v>
      </c>
      <c r="N22" s="45"/>
      <c r="O22" s="45"/>
      <c r="P22" s="42"/>
      <c r="Q22" s="42"/>
      <c r="R22" s="42"/>
      <c r="S22" s="46">
        <f t="shared" si="3"/>
        <v>0</v>
      </c>
      <c r="T22" s="46"/>
      <c r="U22" s="39"/>
      <c r="V22" s="39"/>
      <c r="W22" s="47"/>
      <c r="X22" s="11"/>
      <c r="Y22" s="11"/>
      <c r="Z22" s="11"/>
    </row>
    <row r="23" ht="20.25" customHeight="1">
      <c r="A23" s="37" t="s">
        <v>54</v>
      </c>
      <c r="B23" s="38">
        <f t="shared" si="4"/>
        <v>45311</v>
      </c>
      <c r="C23" s="39"/>
      <c r="D23" s="39"/>
      <c r="E23" s="39"/>
      <c r="F23" s="40"/>
      <c r="G23" s="40"/>
      <c r="H23" s="41" t="s">
        <v>44</v>
      </c>
      <c r="I23" s="42"/>
      <c r="J23" s="43">
        <f t="shared" si="5"/>
        <v>0</v>
      </c>
      <c r="K23" s="44" t="s">
        <v>45</v>
      </c>
      <c r="L23" s="42">
        <f t="shared" si="1"/>
        <v>0</v>
      </c>
      <c r="M23" s="42">
        <f t="shared" si="2"/>
        <v>0</v>
      </c>
      <c r="N23" s="45"/>
      <c r="O23" s="45"/>
      <c r="P23" s="42"/>
      <c r="Q23" s="42"/>
      <c r="R23" s="42"/>
      <c r="S23" s="46">
        <f t="shared" si="3"/>
        <v>0</v>
      </c>
      <c r="T23" s="46"/>
      <c r="U23" s="39"/>
      <c r="V23" s="39"/>
      <c r="W23" s="47"/>
      <c r="X23" s="11"/>
      <c r="Y23" s="11"/>
      <c r="Z23" s="11"/>
    </row>
    <row r="24" ht="20.25" customHeight="1">
      <c r="A24" s="37" t="s">
        <v>55</v>
      </c>
      <c r="B24" s="38">
        <f t="shared" si="4"/>
        <v>45312</v>
      </c>
      <c r="C24" s="39"/>
      <c r="D24" s="39"/>
      <c r="E24" s="39"/>
      <c r="F24" s="40"/>
      <c r="G24" s="40"/>
      <c r="H24" s="42"/>
      <c r="I24" s="42"/>
      <c r="J24" s="43">
        <f t="shared" si="5"/>
        <v>0</v>
      </c>
      <c r="K24" s="44" t="s">
        <v>45</v>
      </c>
      <c r="L24" s="42">
        <f t="shared" si="1"/>
        <v>0</v>
      </c>
      <c r="M24" s="42">
        <f t="shared" si="2"/>
        <v>0</v>
      </c>
      <c r="N24" s="45"/>
      <c r="O24" s="45"/>
      <c r="P24" s="42"/>
      <c r="Q24" s="42"/>
      <c r="R24" s="42"/>
      <c r="S24" s="46">
        <f t="shared" si="3"/>
        <v>0</v>
      </c>
      <c r="T24" s="46"/>
      <c r="U24" s="39"/>
      <c r="V24" s="39"/>
      <c r="W24" s="47"/>
      <c r="X24" s="11"/>
      <c r="Y24" s="11"/>
      <c r="Z24" s="11"/>
    </row>
    <row r="25" ht="20.25" customHeight="1">
      <c r="A25" s="37" t="s">
        <v>43</v>
      </c>
      <c r="B25" s="38">
        <f t="shared" si="4"/>
        <v>45313</v>
      </c>
      <c r="C25" s="39"/>
      <c r="D25" s="39"/>
      <c r="E25" s="39"/>
      <c r="F25" s="40"/>
      <c r="G25" s="40"/>
      <c r="H25" s="42"/>
      <c r="I25" s="42"/>
      <c r="J25" s="43">
        <f t="shared" si="5"/>
        <v>0</v>
      </c>
      <c r="K25" s="44" t="s">
        <v>45</v>
      </c>
      <c r="L25" s="42">
        <f t="shared" si="1"/>
        <v>0</v>
      </c>
      <c r="M25" s="42">
        <f t="shared" si="2"/>
        <v>0</v>
      </c>
      <c r="N25" s="45"/>
      <c r="O25" s="45"/>
      <c r="P25" s="42"/>
      <c r="Q25" s="42"/>
      <c r="R25" s="42"/>
      <c r="S25" s="46">
        <f t="shared" si="3"/>
        <v>0</v>
      </c>
      <c r="T25" s="46"/>
      <c r="U25" s="39"/>
      <c r="V25" s="39"/>
      <c r="W25" s="47"/>
      <c r="X25" s="11"/>
      <c r="Y25" s="11"/>
      <c r="Z25" s="11"/>
    </row>
    <row r="26" ht="20.25" customHeight="1">
      <c r="A26" s="37" t="s">
        <v>46</v>
      </c>
      <c r="B26" s="38">
        <f t="shared" si="4"/>
        <v>45314</v>
      </c>
      <c r="C26" s="39"/>
      <c r="D26" s="39"/>
      <c r="E26" s="39"/>
      <c r="F26" s="40"/>
      <c r="G26" s="40"/>
      <c r="H26" s="42"/>
      <c r="I26" s="42"/>
      <c r="J26" s="43">
        <f t="shared" si="5"/>
        <v>0</v>
      </c>
      <c r="K26" s="44" t="s">
        <v>45</v>
      </c>
      <c r="L26" s="42">
        <f t="shared" si="1"/>
        <v>0</v>
      </c>
      <c r="M26" s="42">
        <f t="shared" si="2"/>
        <v>0</v>
      </c>
      <c r="N26" s="45"/>
      <c r="O26" s="45"/>
      <c r="P26" s="42"/>
      <c r="Q26" s="42"/>
      <c r="R26" s="42"/>
      <c r="S26" s="46">
        <f t="shared" si="3"/>
        <v>0</v>
      </c>
      <c r="T26" s="46"/>
      <c r="U26" s="39"/>
      <c r="V26" s="39"/>
      <c r="W26" s="47"/>
      <c r="X26" s="11"/>
      <c r="Y26" s="11"/>
      <c r="Z26" s="11"/>
    </row>
    <row r="27" ht="20.25" customHeight="1">
      <c r="A27" s="37" t="s">
        <v>47</v>
      </c>
      <c r="B27" s="38">
        <f t="shared" si="4"/>
        <v>45315</v>
      </c>
      <c r="C27" s="39"/>
      <c r="D27" s="39"/>
      <c r="E27" s="39"/>
      <c r="F27" s="40"/>
      <c r="G27" s="40"/>
      <c r="H27" s="42"/>
      <c r="I27" s="42"/>
      <c r="J27" s="43">
        <f t="shared" si="5"/>
        <v>0</v>
      </c>
      <c r="K27" s="44" t="s">
        <v>45</v>
      </c>
      <c r="L27" s="42">
        <f t="shared" si="1"/>
        <v>0</v>
      </c>
      <c r="M27" s="42">
        <f t="shared" si="2"/>
        <v>0</v>
      </c>
      <c r="N27" s="45"/>
      <c r="O27" s="45"/>
      <c r="P27" s="42"/>
      <c r="Q27" s="42"/>
      <c r="R27" s="42"/>
      <c r="S27" s="46">
        <f t="shared" si="3"/>
        <v>0</v>
      </c>
      <c r="T27" s="46"/>
      <c r="U27" s="39"/>
      <c r="V27" s="39"/>
      <c r="W27" s="47"/>
      <c r="X27" s="11"/>
      <c r="Y27" s="11"/>
      <c r="Z27" s="11"/>
    </row>
    <row r="28" ht="20.25" customHeight="1">
      <c r="A28" s="37" t="s">
        <v>48</v>
      </c>
      <c r="B28" s="38">
        <f t="shared" si="4"/>
        <v>45316</v>
      </c>
      <c r="C28" s="39"/>
      <c r="D28" s="39"/>
      <c r="E28" s="39"/>
      <c r="F28" s="40"/>
      <c r="G28" s="40"/>
      <c r="H28" s="42"/>
      <c r="I28" s="42"/>
      <c r="J28" s="43">
        <f t="shared" si="5"/>
        <v>0</v>
      </c>
      <c r="K28" s="44" t="s">
        <v>45</v>
      </c>
      <c r="L28" s="42">
        <f t="shared" si="1"/>
        <v>0</v>
      </c>
      <c r="M28" s="42">
        <f t="shared" si="2"/>
        <v>0</v>
      </c>
      <c r="N28" s="45"/>
      <c r="O28" s="45"/>
      <c r="P28" s="42"/>
      <c r="Q28" s="42"/>
      <c r="R28" s="42"/>
      <c r="S28" s="46">
        <f t="shared" si="3"/>
        <v>0</v>
      </c>
      <c r="T28" s="46"/>
      <c r="U28" s="39"/>
      <c r="V28" s="39"/>
      <c r="W28" s="47"/>
      <c r="X28" s="11"/>
      <c r="Y28" s="11"/>
      <c r="Z28" s="11"/>
    </row>
    <row r="29" ht="20.25" customHeight="1">
      <c r="A29" s="37" t="s">
        <v>52</v>
      </c>
      <c r="B29" s="38">
        <f t="shared" si="4"/>
        <v>45317</v>
      </c>
      <c r="C29" s="39"/>
      <c r="D29" s="39"/>
      <c r="E29" s="39"/>
      <c r="F29" s="40"/>
      <c r="G29" s="40"/>
      <c r="H29" s="42"/>
      <c r="I29" s="42"/>
      <c r="J29" s="43">
        <f t="shared" si="5"/>
        <v>0</v>
      </c>
      <c r="K29" s="44" t="s">
        <v>45</v>
      </c>
      <c r="L29" s="42">
        <f t="shared" si="1"/>
        <v>0</v>
      </c>
      <c r="M29" s="42">
        <f t="shared" si="2"/>
        <v>0</v>
      </c>
      <c r="N29" s="45"/>
      <c r="O29" s="45"/>
      <c r="P29" s="42"/>
      <c r="Q29" s="42"/>
      <c r="R29" s="42"/>
      <c r="S29" s="46">
        <f t="shared" si="3"/>
        <v>0</v>
      </c>
      <c r="T29" s="46"/>
      <c r="U29" s="39"/>
      <c r="V29" s="39"/>
      <c r="W29" s="47"/>
      <c r="X29" s="11"/>
      <c r="Y29" s="11"/>
      <c r="Z29" s="11"/>
    </row>
    <row r="30" ht="20.25" customHeight="1">
      <c r="A30" s="37" t="s">
        <v>54</v>
      </c>
      <c r="B30" s="38">
        <f t="shared" si="4"/>
        <v>45318</v>
      </c>
      <c r="C30" s="39"/>
      <c r="D30" s="39"/>
      <c r="E30" s="39"/>
      <c r="F30" s="40"/>
      <c r="G30" s="40"/>
      <c r="H30" s="42"/>
      <c r="I30" s="42"/>
      <c r="J30" s="43">
        <f t="shared" si="5"/>
        <v>0</v>
      </c>
      <c r="K30" s="44" t="s">
        <v>45</v>
      </c>
      <c r="L30" s="42">
        <f t="shared" si="1"/>
        <v>0</v>
      </c>
      <c r="M30" s="42">
        <f t="shared" si="2"/>
        <v>0</v>
      </c>
      <c r="N30" s="45"/>
      <c r="O30" s="45"/>
      <c r="P30" s="42"/>
      <c r="Q30" s="42"/>
      <c r="R30" s="42"/>
      <c r="S30" s="46">
        <f t="shared" si="3"/>
        <v>0</v>
      </c>
      <c r="T30" s="46"/>
      <c r="U30" s="39"/>
      <c r="V30" s="39"/>
      <c r="W30" s="47"/>
      <c r="X30" s="11"/>
      <c r="Y30" s="11"/>
      <c r="Z30" s="11"/>
    </row>
    <row r="31" ht="20.25" customHeight="1">
      <c r="A31" s="37" t="s">
        <v>55</v>
      </c>
      <c r="B31" s="38">
        <f t="shared" si="4"/>
        <v>45319</v>
      </c>
      <c r="C31" s="39"/>
      <c r="D31" s="39"/>
      <c r="E31" s="39"/>
      <c r="F31" s="40"/>
      <c r="G31" s="40"/>
      <c r="H31" s="42"/>
      <c r="I31" s="42"/>
      <c r="J31" s="43">
        <f t="shared" si="5"/>
        <v>0</v>
      </c>
      <c r="K31" s="44" t="s">
        <v>45</v>
      </c>
      <c r="L31" s="42">
        <f t="shared" si="1"/>
        <v>0</v>
      </c>
      <c r="M31" s="42">
        <f t="shared" si="2"/>
        <v>0</v>
      </c>
      <c r="N31" s="45"/>
      <c r="O31" s="45"/>
      <c r="P31" s="42"/>
      <c r="Q31" s="42"/>
      <c r="R31" s="42"/>
      <c r="S31" s="46">
        <f t="shared" si="3"/>
        <v>0</v>
      </c>
      <c r="T31" s="46"/>
      <c r="U31" s="39"/>
      <c r="V31" s="39"/>
      <c r="W31" s="47"/>
      <c r="X31" s="11"/>
      <c r="Y31" s="11"/>
      <c r="Z31" s="11"/>
    </row>
    <row r="32" ht="20.25" customHeight="1">
      <c r="A32" s="37" t="s">
        <v>43</v>
      </c>
      <c r="B32" s="38">
        <f t="shared" si="4"/>
        <v>45320</v>
      </c>
      <c r="C32" s="39"/>
      <c r="D32" s="39"/>
      <c r="E32" s="39"/>
      <c r="F32" s="40"/>
      <c r="G32" s="40"/>
      <c r="H32" s="42"/>
      <c r="I32" s="42"/>
      <c r="J32" s="43">
        <f t="shared" si="5"/>
        <v>0</v>
      </c>
      <c r="K32" s="44" t="s">
        <v>45</v>
      </c>
      <c r="L32" s="42">
        <f t="shared" si="1"/>
        <v>0</v>
      </c>
      <c r="M32" s="42">
        <f t="shared" si="2"/>
        <v>0</v>
      </c>
      <c r="N32" s="45"/>
      <c r="O32" s="45"/>
      <c r="P32" s="42"/>
      <c r="Q32" s="42"/>
      <c r="R32" s="42"/>
      <c r="S32" s="46">
        <f t="shared" si="3"/>
        <v>0</v>
      </c>
      <c r="T32" s="46"/>
      <c r="U32" s="39"/>
      <c r="V32" s="39"/>
      <c r="W32" s="47"/>
      <c r="X32" s="11"/>
      <c r="Y32" s="11"/>
      <c r="Z32" s="11"/>
    </row>
    <row r="33" ht="20.25" customHeight="1">
      <c r="A33" s="50" t="s">
        <v>46</v>
      </c>
      <c r="B33" s="51">
        <f t="shared" si="4"/>
        <v>45321</v>
      </c>
      <c r="C33" s="52"/>
      <c r="D33" s="52"/>
      <c r="E33" s="52"/>
      <c r="F33" s="53"/>
      <c r="G33" s="53"/>
      <c r="H33" s="54"/>
      <c r="I33" s="54"/>
      <c r="J33" s="55">
        <f t="shared" si="5"/>
        <v>0</v>
      </c>
      <c r="K33" s="56" t="s">
        <v>45</v>
      </c>
      <c r="L33" s="54">
        <f t="shared" si="1"/>
        <v>0</v>
      </c>
      <c r="M33" s="54">
        <f t="shared" si="2"/>
        <v>0</v>
      </c>
      <c r="N33" s="57"/>
      <c r="O33" s="57"/>
      <c r="P33" s="54"/>
      <c r="Q33" s="54"/>
      <c r="R33" s="54"/>
      <c r="S33" s="58">
        <f t="shared" si="3"/>
        <v>0</v>
      </c>
      <c r="T33" s="58"/>
      <c r="U33" s="52"/>
      <c r="V33" s="52"/>
      <c r="W33" s="59"/>
      <c r="X33" s="11"/>
      <c r="Y33" s="11"/>
      <c r="Z33" s="11"/>
    </row>
    <row r="34" ht="21.0" customHeight="1">
      <c r="A34" s="27"/>
      <c r="B34" s="26"/>
      <c r="C34" s="28"/>
      <c r="D34" s="28"/>
      <c r="E34" s="28"/>
      <c r="F34" s="60"/>
      <c r="G34" s="61" t="s">
        <v>78</v>
      </c>
      <c r="H34" s="62"/>
      <c r="I34" s="63"/>
      <c r="J34" s="64">
        <v>4.645833333333333</v>
      </c>
      <c r="K34" s="65"/>
      <c r="L34" s="31"/>
      <c r="M34" s="31"/>
      <c r="N34" s="31"/>
      <c r="O34" s="31"/>
      <c r="P34" s="31"/>
      <c r="Q34" s="31"/>
      <c r="R34" s="66"/>
      <c r="S34" s="67">
        <f t="shared" ref="S34:T34" si="6">SUM(S4:S33)</f>
        <v>119.8</v>
      </c>
      <c r="T34" s="68">
        <f t="shared" si="6"/>
        <v>37.5</v>
      </c>
      <c r="U34" s="69"/>
      <c r="V34" s="28"/>
      <c r="W34" s="28"/>
      <c r="X34" s="11"/>
      <c r="Y34" s="11"/>
      <c r="Z34" s="11"/>
    </row>
    <row r="35" ht="21.0" customHeight="1">
      <c r="A35" s="48"/>
      <c r="B35" s="38"/>
      <c r="C35" s="39"/>
      <c r="D35" s="39"/>
      <c r="E35" s="39"/>
      <c r="F35" s="70"/>
      <c r="G35" s="71" t="s">
        <v>79</v>
      </c>
      <c r="H35" s="72"/>
      <c r="I35" s="73"/>
      <c r="J35" s="74">
        <f>J34</f>
        <v>4.645833333</v>
      </c>
      <c r="K35" s="75"/>
      <c r="L35" s="42"/>
      <c r="M35" s="42"/>
      <c r="N35" s="42"/>
      <c r="O35" s="42"/>
      <c r="P35" s="42"/>
      <c r="Q35" s="42"/>
      <c r="R35" s="76"/>
      <c r="S35" s="77">
        <f>SUM(S34:T34)</f>
        <v>157.3</v>
      </c>
      <c r="T35" s="78"/>
      <c r="U35" s="79"/>
      <c r="V35" s="39"/>
      <c r="W35" s="39"/>
      <c r="X35" s="11"/>
      <c r="Y35" s="11"/>
      <c r="Z35" s="11"/>
    </row>
    <row r="36" ht="21.0" customHeight="1">
      <c r="A36" s="80"/>
      <c r="B36" s="81"/>
      <c r="C36" s="54"/>
      <c r="D36" s="39"/>
      <c r="E36" s="39"/>
      <c r="F36" s="70"/>
      <c r="G36" s="71" t="s">
        <v>80</v>
      </c>
      <c r="H36" s="72"/>
      <c r="I36" s="73"/>
      <c r="J36" s="74">
        <f>J34-J38</f>
        <v>-2.604166667</v>
      </c>
      <c r="K36" s="75"/>
      <c r="L36" s="42"/>
      <c r="M36" s="42"/>
      <c r="N36" s="42"/>
      <c r="O36" s="42"/>
      <c r="P36" s="42"/>
      <c r="Q36" s="42"/>
      <c r="R36" s="42"/>
      <c r="S36" s="82"/>
      <c r="T36" s="35"/>
      <c r="U36" s="39"/>
      <c r="V36" s="39"/>
      <c r="W36" s="39"/>
      <c r="X36" s="11"/>
      <c r="Y36" s="11"/>
      <c r="Z36" s="11"/>
    </row>
    <row r="37" ht="20.25" customHeight="1">
      <c r="A37" s="83" t="s">
        <v>81</v>
      </c>
      <c r="B37" s="63"/>
      <c r="C37" s="66">
        <v>30.0</v>
      </c>
      <c r="D37" s="79"/>
      <c r="E37" s="39"/>
      <c r="F37" s="70"/>
      <c r="G37" s="84" t="s">
        <v>82</v>
      </c>
      <c r="H37" s="72"/>
      <c r="I37" s="73"/>
      <c r="J37" s="85">
        <f>J34-J38</f>
        <v>-2.604166667</v>
      </c>
      <c r="K37" s="75"/>
      <c r="L37" s="42"/>
      <c r="M37" s="42"/>
      <c r="N37" s="42"/>
      <c r="O37" s="42"/>
      <c r="P37" s="42"/>
      <c r="Q37" s="42"/>
      <c r="R37" s="42"/>
      <c r="S37" s="86"/>
      <c r="T37" s="46"/>
      <c r="U37" s="39"/>
      <c r="V37" s="39"/>
      <c r="W37" s="39"/>
      <c r="X37" s="11"/>
      <c r="Y37" s="11"/>
      <c r="Z37" s="11"/>
    </row>
    <row r="38" ht="20.25" customHeight="1">
      <c r="A38" s="87" t="s">
        <v>21</v>
      </c>
      <c r="B38" s="73"/>
      <c r="C38" s="76">
        <v>10.0</v>
      </c>
      <c r="D38" s="79"/>
      <c r="E38" s="39"/>
      <c r="F38" s="70"/>
      <c r="G38" s="71" t="s">
        <v>83</v>
      </c>
      <c r="H38" s="72"/>
      <c r="I38" s="73"/>
      <c r="J38" s="74">
        <v>7.25</v>
      </c>
      <c r="K38" s="75"/>
      <c r="L38" s="42"/>
      <c r="M38" s="42"/>
      <c r="N38" s="42"/>
      <c r="O38" s="42"/>
      <c r="P38" s="42"/>
      <c r="Q38" s="42"/>
      <c r="R38" s="42"/>
      <c r="S38" s="86"/>
      <c r="T38" s="46"/>
      <c r="U38" s="39"/>
      <c r="V38" s="39"/>
      <c r="W38" s="39"/>
      <c r="X38" s="11"/>
      <c r="Y38" s="11"/>
      <c r="Z38" s="11"/>
    </row>
    <row r="39" ht="20.25" customHeight="1">
      <c r="A39" s="87" t="s">
        <v>84</v>
      </c>
      <c r="B39" s="73"/>
      <c r="C39" s="76">
        <f>COUNTIFS(H4:H33,"x",A4:A33,"Montag")+COUNTIFS(H4:H33,"x",A4:A33,"Dienstag")+COUNTIFS(H4:H33,"x",A4:A33,"Mittwoch")+COUNTIFS(H4:H33,"x",A4:A33,"Donnerstag")+COUNTIFS(H4:H33,"x",A4:A33,"Freitag")</f>
        <v>2</v>
      </c>
      <c r="D39" s="79"/>
      <c r="E39" s="39"/>
      <c r="F39" s="70"/>
      <c r="G39" s="88" t="s">
        <v>85</v>
      </c>
      <c r="H39" s="89"/>
      <c r="I39" s="81"/>
      <c r="J39" s="90">
        <v>83.66666666666667</v>
      </c>
      <c r="K39" s="75"/>
      <c r="L39" s="42"/>
      <c r="M39" s="42"/>
      <c r="N39" s="42"/>
      <c r="O39" s="42"/>
      <c r="P39" s="42"/>
      <c r="Q39" s="42"/>
      <c r="R39" s="42"/>
      <c r="S39" s="86"/>
      <c r="T39" s="46"/>
      <c r="U39" s="39"/>
      <c r="V39" s="39"/>
      <c r="W39" s="39"/>
      <c r="X39" s="11"/>
      <c r="Y39" s="11"/>
      <c r="Z39" s="11"/>
    </row>
    <row r="40" ht="20.25" customHeight="1">
      <c r="A40" s="91" t="s">
        <v>86</v>
      </c>
      <c r="B40" s="73"/>
      <c r="C40" s="92">
        <f>C37+C38-C39</f>
        <v>38</v>
      </c>
      <c r="D40" s="79"/>
      <c r="E40" s="39"/>
      <c r="F40" s="93"/>
      <c r="G40" s="94"/>
      <c r="H40" s="31"/>
      <c r="I40" s="31"/>
      <c r="J40" s="94"/>
      <c r="K40" s="42"/>
      <c r="L40" s="42"/>
      <c r="M40" s="42"/>
      <c r="N40" s="42"/>
      <c r="O40" s="42"/>
      <c r="P40" s="42"/>
      <c r="Q40" s="42"/>
      <c r="R40" s="42"/>
      <c r="S40" s="86"/>
      <c r="T40" s="46"/>
      <c r="U40" s="39"/>
      <c r="V40" s="39"/>
      <c r="W40" s="39"/>
      <c r="X40" s="11"/>
      <c r="Y40" s="11"/>
      <c r="Z40" s="11"/>
    </row>
    <row r="41" ht="20.25" customHeight="1">
      <c r="A41" s="95" t="s">
        <v>87</v>
      </c>
      <c r="B41" s="81"/>
      <c r="C41" s="96">
        <f>COUNTIF(I4:I33,"x")</f>
        <v>2</v>
      </c>
      <c r="D41" s="79"/>
      <c r="E41" s="39"/>
      <c r="F41" s="93"/>
      <c r="G41" s="93"/>
      <c r="H41" s="42"/>
      <c r="I41" s="42"/>
      <c r="J41" s="93"/>
      <c r="K41" s="42"/>
      <c r="L41" s="42"/>
      <c r="M41" s="42"/>
      <c r="N41" s="42"/>
      <c r="O41" s="42"/>
      <c r="P41" s="42"/>
      <c r="Q41" s="42"/>
      <c r="R41" s="42"/>
      <c r="S41" s="86"/>
      <c r="T41" s="46"/>
      <c r="U41" s="39"/>
      <c r="V41" s="39"/>
      <c r="W41" s="39"/>
      <c r="X41" s="11"/>
      <c r="Y41" s="11"/>
      <c r="Z41" s="11"/>
    </row>
    <row r="42" ht="20.25" customHeight="1">
      <c r="A42" s="28"/>
      <c r="B42" s="31"/>
      <c r="C42" s="28"/>
      <c r="D42" s="39"/>
      <c r="E42" s="39"/>
      <c r="F42" s="93"/>
      <c r="G42" s="93"/>
      <c r="H42" s="42"/>
      <c r="I42" s="42"/>
      <c r="J42" s="93"/>
      <c r="K42" s="42"/>
      <c r="L42" s="42"/>
      <c r="M42" s="42"/>
      <c r="N42" s="42"/>
      <c r="O42" s="42"/>
      <c r="P42" s="42"/>
      <c r="Q42" s="42"/>
      <c r="R42" s="42"/>
      <c r="S42" s="86"/>
      <c r="T42" s="46"/>
      <c r="U42" s="39"/>
      <c r="V42" s="39"/>
      <c r="W42" s="39"/>
      <c r="X42" s="11"/>
      <c r="Y42" s="11"/>
      <c r="Z42" s="11"/>
    </row>
    <row r="43" ht="20.25" customHeight="1">
      <c r="A43" s="48"/>
      <c r="B43" s="38"/>
      <c r="C43" s="39"/>
      <c r="D43" s="39"/>
      <c r="E43" s="39"/>
      <c r="F43" s="93"/>
      <c r="G43" s="93"/>
      <c r="H43" s="42"/>
      <c r="I43" s="42"/>
      <c r="J43" s="93"/>
      <c r="K43" s="42"/>
      <c r="L43" s="42"/>
      <c r="M43" s="42"/>
      <c r="N43" s="42"/>
      <c r="O43" s="42"/>
      <c r="P43" s="42"/>
      <c r="Q43" s="42"/>
      <c r="R43" s="42"/>
      <c r="S43" s="86"/>
      <c r="T43" s="46"/>
      <c r="U43" s="39"/>
      <c r="V43" s="39"/>
      <c r="W43" s="39"/>
      <c r="X43" s="11"/>
      <c r="Y43" s="11"/>
      <c r="Z43" s="11"/>
    </row>
    <row r="44" ht="20.25" customHeight="1">
      <c r="A44" s="48"/>
      <c r="B44" s="38"/>
      <c r="C44" s="39"/>
      <c r="D44" s="39"/>
      <c r="E44" s="39"/>
      <c r="F44" s="93"/>
      <c r="G44" s="93"/>
      <c r="H44" s="42"/>
      <c r="I44" s="42"/>
      <c r="J44" s="93"/>
      <c r="K44" s="42"/>
      <c r="L44" s="42"/>
      <c r="M44" s="42"/>
      <c r="N44" s="42"/>
      <c r="O44" s="42"/>
      <c r="P44" s="42"/>
      <c r="Q44" s="42"/>
      <c r="R44" s="42"/>
      <c r="S44" s="86"/>
      <c r="T44" s="46"/>
      <c r="U44" s="39"/>
      <c r="V44" s="39"/>
      <c r="W44" s="39"/>
      <c r="X44" s="11"/>
      <c r="Y44" s="11"/>
      <c r="Z44" s="11"/>
    </row>
    <row r="45" ht="18.0"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8.0"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8.0"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8.0"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8.0"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8.0"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8.0"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8.0"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8.0"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8.0"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8.0"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8.0"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8.0"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8.0"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8.0"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8.0"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8.0"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8.0"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8.0"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8.0"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8.0"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8.0"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8.0"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8.0"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8.0"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8.0"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8.0"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8.0"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8.0"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8.0"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8.0"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8.0"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8.0"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8.0"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8.0"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8.0"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8.0"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8.0"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8.0"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8.0"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8.0"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8.0"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8.0"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8.0"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8.0"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8.0"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8.0"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8.0"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8.0"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8.0"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8.0"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8.0"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8.0"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8.0"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8.0"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8.0"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8.0"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8.0"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8.0"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8.0"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8.0"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8.0"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8.0"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8.0"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8.0"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8.0"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8.0"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8.0"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8.0"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8.0"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8.0"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8.0"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8.0"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8.0"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8.0"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8.0"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8.0"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8.0"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8.0"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8.0"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8.0"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8.0"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8.0"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8.0"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8.0"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8.0"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8.0"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8.0"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8.0"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8.0"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8.0"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8.0"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8.0"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8.0"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8.0"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8.0"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8.0"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8.0"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8.0"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8.0"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8.0"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8.0"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8.0"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8.0"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8.0"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8.0"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8.0"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8.0"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8.0"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8.0"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8.0"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8.0"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8.0"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8.0"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8.0"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8.0"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8.0"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8.0"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8.0"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8.0"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8.0"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8.0"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8.0"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8.0"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8.0"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8.0"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8.0"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8.0"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8.0"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8.0"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8.0"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8.0"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8.0"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8.0"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8.0"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8.0"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8.0"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8.0"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8.0"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8.0"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8.0"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8.0"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8.0"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8.0"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8.0"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8.0"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8.0"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8.0"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8.0"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8.0"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8.0"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8.0"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8.0"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8.0"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8.0"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8.0"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8.0"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8.0"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8.0"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8.0"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8.0"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8.0"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8.0"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8.0"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8.0"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8.0"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8.0"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8.0"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8.0"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8.0"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8.0"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8.0"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8.0"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8.0"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8.0"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8.0"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8.0"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8.0"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8.0"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8.0"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8.0"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8.0"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8.0"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8.0"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8.0"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8.0"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8.0"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8.0"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8.0"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8.0"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8.0"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8.0"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8.0"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8.0"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8.0"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8.0"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8.0"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8.0"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8.0"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8.0"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8.0"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8.0"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8.0"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8.0"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8.0"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8.0"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8.0"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8.0"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8.0"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8.0"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8.0"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8.0"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8.0"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8.0"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8.0"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8.0"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8.0"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8.0"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8.0"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8.0"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8.0"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8.0"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8.0"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8.0"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8.0"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8.0"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8.0"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8.0"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8.0"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8.0"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8.0"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8.0"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8.0"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8.0"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8.0"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8.0"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8.0"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8.0"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8.0"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8.0"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8.0"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8.0"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8.0"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8.0"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8.0"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8.0"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8.0"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8.0"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8.0"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8.0"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8.0"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8.0"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8.0"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8.0"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8.0"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8.0"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8.0"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8.0"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8.0"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8.0"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8.0"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8.0"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8.0"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8.0"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8.0"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8.0"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8.0"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8.0"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8.0"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8.0"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8.0"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8.0"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8.0"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8.0"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8.0"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8.0"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8.0"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8.0"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8.0"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8.0"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8.0"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8.0"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8.0"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8.0"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8.0"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8.0"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8.0"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8.0"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8.0"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8.0"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8.0"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8.0"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8.0"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8.0"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8.0"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8.0"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8.0"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8.0"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8.0"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8.0"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8.0"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8.0"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8.0"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8.0"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8.0"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8.0"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8.0"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8.0"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8.0"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8.0"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8.0"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8.0"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8.0"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8.0"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8.0"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8.0"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8.0"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8.0"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8.0"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8.0"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8.0"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8.0"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8.0"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8.0"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8.0"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8.0"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8.0"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8.0"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8.0"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8.0"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8.0"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8.0"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8.0"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8.0"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8.0"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8.0"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8.0"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8.0"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8.0"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8.0"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8.0"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8.0"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8.0"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8.0"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8.0"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8.0"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8.0"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8.0"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8.0"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8.0"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8.0"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8.0"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8.0"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8.0"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8.0"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8.0"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8.0"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8.0"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8.0"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8.0"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8.0"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8.0"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8.0"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8.0"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8.0"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8.0"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8.0"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8.0"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8.0"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8.0"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8.0"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8.0"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8.0"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8.0"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8.0"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8.0"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8.0"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8.0"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8.0"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8.0"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8.0"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8.0"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8.0"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8.0"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8.0"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8.0"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8.0"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8.0"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8.0"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8.0"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8.0"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8.0"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8.0"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8.0"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8.0"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8.0"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8.0"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8.0"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8.0"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8.0"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8.0"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8.0"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8.0"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8.0"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8.0"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8.0"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8.0"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8.0"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8.0"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8.0"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8.0"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8.0"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8.0"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8.0"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8.0"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8.0"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8.0"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8.0"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8.0"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8.0"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8.0"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8.0"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8.0"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8.0"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8.0"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8.0"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8.0"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8.0"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8.0"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8.0"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8.0"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8.0"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8.0"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8.0"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8.0"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8.0"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8.0"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8.0"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8.0"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8.0"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8.0"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8.0"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8.0"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8.0"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8.0"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8.0"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8.0"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8.0"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8.0"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8.0"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8.0"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8.0"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8.0"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8.0"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8.0"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8.0"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8.0"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8.0"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8.0"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8.0"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8.0"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8.0"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8.0"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8.0"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8.0"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8.0"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8.0"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8.0"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8.0"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8.0"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8.0"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8.0"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8.0"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8.0"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8.0"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8.0"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8.0"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8.0"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8.0"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8.0"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8.0"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8.0"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8.0"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8.0"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8.0"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8.0"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8.0"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8.0"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8.0"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8.0"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8.0"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8.0"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8.0"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8.0"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8.0"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8.0"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8.0"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8.0"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8.0"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8.0"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8.0"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8.0"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8.0"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8.0"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8.0"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8.0"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8.0"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8.0"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8.0"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8.0"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8.0"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8.0"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8.0"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8.0"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8.0"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8.0"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8.0"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8.0"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8.0"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8.0"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8.0"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8.0"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8.0"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8.0"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8.0"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8.0"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8.0"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8.0"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8.0"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8.0"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8.0"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8.0"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8.0"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8.0"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8.0"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8.0"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8.0"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8.0"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8.0"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8.0"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8.0"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8.0"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8.0"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8.0"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8.0"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8.0"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8.0"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8.0"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8.0"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8.0"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8.0"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8.0"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8.0"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8.0"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8.0"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8.0"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8.0"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8.0"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8.0"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8.0"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8.0"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8.0"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8.0"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8.0"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8.0"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8.0"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8.0"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8.0"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8.0"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8.0"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8.0"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8.0"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8.0"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8.0"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8.0"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8.0"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8.0"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8.0"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8.0"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8.0"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8.0"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8.0"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8.0"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8.0"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8.0"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8.0"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8.0"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8.0"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8.0"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8.0"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8.0"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8.0"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8.0"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8.0"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8.0"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8.0"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8.0"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8.0"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8.0"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8.0"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8.0"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8.0"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8.0"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8.0"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8.0"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8.0"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8.0"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8.0"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8.0"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8.0"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8.0"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8.0"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8.0"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8.0"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8.0"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8.0"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8.0"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8.0"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8.0"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8.0"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8.0"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8.0"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8.0"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8.0"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8.0"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8.0"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8.0"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8.0"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8.0"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8.0"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8.0"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8.0"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8.0"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8.0"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8.0"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8.0"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8.0"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8.0"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8.0"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8.0"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8.0"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8.0"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8.0"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8.0"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8.0"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8.0"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8.0"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8.0"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8.0"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8.0"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8.0"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8.0"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8.0"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8.0"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8.0"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8.0"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8.0"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8.0"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8.0"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8.0"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8.0"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8.0"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8.0"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8.0"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8.0"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8.0"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8.0"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8.0"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8.0"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8.0"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8.0"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8.0"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8.0"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8.0"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8.0"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8.0"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8.0"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8.0"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8.0"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8.0"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8.0"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8.0"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8.0"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8.0"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8.0"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8.0"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8.0"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8.0"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8.0"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8.0"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8.0"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8.0"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8.0"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8.0"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8.0"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8.0"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8.0"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8.0"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8.0"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8.0"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8.0"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8.0"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8.0"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8.0"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8.0"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8.0"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8.0"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8.0"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8.0"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8.0"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8.0"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8.0"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8.0"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8.0"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8.0"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8.0"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8.0"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8.0"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8.0"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8.0"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8.0"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8.0"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8.0"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8.0"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8.0"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8.0"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8.0"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8.0"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8.0"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8.0"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8.0"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8.0"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8.0"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8.0"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8.0"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8.0"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8.0"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8.0"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8.0"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8.0"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8.0"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8.0"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8.0"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8.0"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8.0"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8.0"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8.0"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8.0"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8.0"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8.0"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8.0"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8.0"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8.0"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8.0"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8.0"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8.0"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8.0"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8.0"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8.0"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8.0"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8.0"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8.0"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8.0"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8.0"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8.0"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8.0"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8.0"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8.0"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8.0"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8.0"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8.0"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8.0"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8.0"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8.0"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8.0"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8.0"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8.0"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8.0"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8.0"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8.0"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8.0"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8.0"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8.0"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8.0"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8.0"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8.0"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8.0"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8.0"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8.0"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8.0"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8.0"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8.0"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8.0"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8.0"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8.0"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8.0"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8.0"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8.0"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8.0"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8.0"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8.0"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8.0"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8.0"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8.0"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8.0"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8.0"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8.0"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8.0"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8.0"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8.0"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8.0"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8.0"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8.0"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8.0"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8.0"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8.0"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8.0"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8.0"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8.0"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8.0"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8.0"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8.0"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8.0"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8.0"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8.0"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8.0"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8.0"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8.0"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8.0"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8.0"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8.0"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8.0"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8.0"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8.0"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8.0"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8.0"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8.0"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8.0"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8.0"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8.0"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8.0"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8.0"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8.0"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8.0"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8.0"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8.0"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8.0"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8.0"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8.0"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8.0"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8.0"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8.0"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8.0"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8.0"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8.0"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8.0"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8.0"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8.0"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8.0"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8.0"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8.0"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8.0"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8.0"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8.0"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8.0"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8.0"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8.0"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8.0"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8.0"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8.0"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8.0"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8.0"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8.0"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8.0"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8.0"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8.0"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8.0"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8.0"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8.0"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8.0"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8.0"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8.0"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8.0"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8.0"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8.0"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8.0"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8.0"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8.0"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8.0"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8.0"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8.0"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8.0"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8.0"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8.0"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8.0"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8.0"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8.0"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8.0"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8.0"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8.0"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8.0"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8.0"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8.0"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8.0"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8.0"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8.0"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8.0"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8.0"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8.0"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8.0"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8.0"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8.0"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8.0"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8.0"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8.0"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8.0"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8.0"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8.0"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8.0"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8.0"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8.0"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8.0"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8.0"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8.0"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8.0"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8.0"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8.0"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8.0"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8.0"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8.0"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8.0"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8.0"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8.0"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8.0"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8.0"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8.0"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8.0"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8.0"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8.0"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8.0"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8.0"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8.0"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8.0"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8.0"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8.0"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8.0"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8.0"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8.0"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8.0"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8.0"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8.0"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8.0"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8.0"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8.0"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8.0"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8.0"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13">
    <mergeCell ref="G37:I37"/>
    <mergeCell ref="G38:I38"/>
    <mergeCell ref="A39:B39"/>
    <mergeCell ref="G39:I39"/>
    <mergeCell ref="A40:B40"/>
    <mergeCell ref="A41:B41"/>
    <mergeCell ref="G34:I34"/>
    <mergeCell ref="G35:I35"/>
    <mergeCell ref="S35:T35"/>
    <mergeCell ref="A36:B36"/>
    <mergeCell ref="G36:I36"/>
    <mergeCell ref="A37:B37"/>
    <mergeCell ref="A38:B38"/>
  </mergeCells>
  <conditionalFormatting sqref="A1:W2 A4:J5 A6:B6 A7:J15 A16:G16 A17:G17 A18:J33 A34:G35 A36 A42:W44 C36:G36 D6:J6 D37:G41 H40:W41 J16 J17 J34:W34 J35:R35 J36:W37 K38:W39 L4:R5 L6:R15 L16:R16 L17:R33 T4:W5 T6:W15 T16:W16 T17:W33 U35:W35">
    <cfRule type="containsText" dxfId="0" priority="1" stopIfTrue="1" operator="containsText" text="Samstag">
      <formula>NOT(ISERROR(SEARCH(("Samstag"),(A1))))</formula>
    </cfRule>
  </conditionalFormatting>
  <conditionalFormatting sqref="A1:W2 A4:J5 A6:B6 A7:J15 A16:G16 A17:G17 A18:J33 A34:G35 A36 A42:W44 C36:G36 D6:J6 D37:G41 H40:W41 J16 J17 J34:W34 J35:R35 J36:W37 K38:W39 L4:R5 L6:R15 L16:R16 L17:R33 T4:W5 T6:W15 T16:W16 T17:W33 U35:W35">
    <cfRule type="containsText" dxfId="0" priority="2" stopIfTrue="1" operator="containsText" text="Sonntag">
      <formula>NOT(ISERROR(SEARCH(("Sonntag"),(A1))))</formula>
    </cfRule>
  </conditionalFormatting>
  <dataValidations>
    <dataValidation type="list" allowBlank="1" showErrorMessage="1" sqref="K4:K33">
      <formula1>"Bitte auswählen,Deutschland,ORF - Österreich,Afghanistan,Ägypten,Äthiopien,Äquatorialguinea,Albanien,Algerien,Andorra,Angola,Antigua und Barbuda,Argentinien,Armenien,Aserbaidschan,Australien,– Canberra,– Sydney,Bahrain,Bangladesch,Barbados,Belgien,Benin"</formula1>
    </dataValidation>
    <dataValidation type="list" allowBlank="1" showErrorMessage="1" sqref="C5 C7:C31">
      <formula1>"AKK,BNC,BNC Austria,Betamobil,EVS,HD Broadcast,Kobalt,Malsehn!,MDR,MMG,MVS,NEP,Outside Broadcast,ORF,Plazamedia,PRG,RBB,Red Bull Media,RT1,Seequence,Sky Austria,Smile Media,Studio Berlin,Sportcast,Teamwork,Top Vision,Triofilm,Turtle,TV Skyline,TVN"</formula1>
    </dataValidation>
    <dataValidation type="list" allowBlank="1" showErrorMessage="1" sqref="C6">
      <formula1>"RBB,Red Bull Media,RT1,Seequence,Sky Austria,Smile Media,Studio Berlin,Sportcast,Teamwork,Top Vision,Triofilm,Turtle,TV Skyline,TVN,TV Square,Ucom,Videohouse,Wige,wsmp.tv"</formula1>
    </dataValidation>
  </dataValidations>
  <printOptions/>
  <pageMargins bottom="0.0" footer="0.0" header="0.0" left="0.5" right="0.5" top="0.55315"/>
  <pageSetup orientation="landscape"/>
  <headerFooter>
    <oddFooter>&amp;C000000&amp;P</oddFooter>
  </headerFooter>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12.0"/>
    <col customWidth="1" min="2" max="2" width="10.0"/>
    <col customWidth="1" min="3" max="3" width="19.14"/>
    <col customWidth="1" min="4" max="4" width="24.29"/>
    <col customWidth="1" min="5" max="5" width="14.29"/>
    <col customWidth="1" min="6" max="7" width="10.29"/>
    <col customWidth="1" min="8" max="8" width="4.86"/>
    <col customWidth="1" min="9" max="9" width="5.14"/>
    <col customWidth="1" min="10" max="10" width="9.0"/>
    <col customWidth="1" min="11" max="11" width="16.0"/>
    <col customWidth="1" hidden="1" min="12" max="13" width="12.0"/>
    <col customWidth="1" min="14" max="14" width="9.57"/>
    <col customWidth="1" min="15" max="15" width="8.71"/>
    <col customWidth="1" min="16" max="16" width="7.29"/>
    <col customWidth="1" min="17" max="17" width="8.0"/>
    <col customWidth="1" min="18" max="18" width="9.0"/>
    <col customWidth="1" min="19" max="19" width="12.0"/>
    <col customWidth="1" min="20" max="20" width="14.14"/>
    <col customWidth="1" min="21" max="21" width="15.86"/>
    <col customWidth="1" min="22" max="22" width="23.43"/>
    <col customWidth="1" min="23" max="23" width="20.29"/>
    <col customWidth="1" min="24" max="26" width="12.0"/>
  </cols>
  <sheetData>
    <row r="1" ht="25.5" customHeight="1">
      <c r="A1" s="6" t="s">
        <v>18</v>
      </c>
      <c r="B1" s="6" t="s">
        <v>19</v>
      </c>
      <c r="C1" s="6" t="s">
        <v>20</v>
      </c>
      <c r="D1" s="6" t="s">
        <v>21</v>
      </c>
      <c r="E1" s="7"/>
      <c r="F1" s="8"/>
      <c r="G1" s="8"/>
      <c r="H1" s="8"/>
      <c r="I1" s="8"/>
      <c r="J1" s="97"/>
      <c r="K1" s="98"/>
      <c r="L1" s="99"/>
      <c r="M1" s="99"/>
      <c r="N1" s="100"/>
      <c r="O1" s="100"/>
      <c r="P1" s="100"/>
      <c r="Q1" s="101"/>
      <c r="R1" s="7"/>
      <c r="S1" s="7"/>
      <c r="T1" s="9"/>
      <c r="U1" s="10"/>
      <c r="V1" s="10"/>
      <c r="W1" s="10"/>
      <c r="X1" s="11"/>
      <c r="Y1" s="11"/>
      <c r="Z1" s="11"/>
    </row>
    <row r="2" ht="26.25" customHeight="1">
      <c r="A2" s="12" t="s">
        <v>22</v>
      </c>
      <c r="B2" s="13">
        <v>1.0</v>
      </c>
      <c r="C2" s="12" t="s">
        <v>88</v>
      </c>
      <c r="D2" s="13"/>
      <c r="E2" s="14"/>
      <c r="F2" s="15"/>
      <c r="G2" s="15"/>
      <c r="H2" s="15"/>
      <c r="I2" s="102"/>
      <c r="J2" s="103"/>
      <c r="K2" s="104"/>
      <c r="L2" s="105"/>
      <c r="M2" s="105"/>
      <c r="N2" s="106"/>
      <c r="O2" s="106"/>
      <c r="P2" s="106"/>
      <c r="Q2" s="106"/>
      <c r="R2" s="107"/>
      <c r="S2" s="14"/>
      <c r="T2" s="16"/>
      <c r="U2" s="14"/>
      <c r="V2" s="14"/>
      <c r="W2" s="14"/>
      <c r="X2" s="11"/>
      <c r="Y2" s="11"/>
      <c r="Z2" s="11"/>
    </row>
    <row r="3" ht="42.75" customHeight="1">
      <c r="A3" s="17"/>
      <c r="B3" s="18" t="s">
        <v>24</v>
      </c>
      <c r="C3" s="18" t="s">
        <v>25</v>
      </c>
      <c r="D3" s="18" t="s">
        <v>26</v>
      </c>
      <c r="E3" s="18" t="s">
        <v>27</v>
      </c>
      <c r="F3" s="18" t="s">
        <v>28</v>
      </c>
      <c r="G3" s="18" t="s">
        <v>29</v>
      </c>
      <c r="H3" s="18" t="s">
        <v>30</v>
      </c>
      <c r="I3" s="18" t="s">
        <v>31</v>
      </c>
      <c r="J3" s="19" t="s">
        <v>32</v>
      </c>
      <c r="K3" s="20" t="s">
        <v>33</v>
      </c>
      <c r="L3" s="20" t="s">
        <v>34</v>
      </c>
      <c r="M3" s="21">
        <v>1.0</v>
      </c>
      <c r="N3" s="22" t="s">
        <v>34</v>
      </c>
      <c r="O3" s="23">
        <v>1.0</v>
      </c>
      <c r="P3" s="18" t="s">
        <v>35</v>
      </c>
      <c r="Q3" s="18" t="s">
        <v>36</v>
      </c>
      <c r="R3" s="18" t="s">
        <v>37</v>
      </c>
      <c r="S3" s="18" t="s">
        <v>38</v>
      </c>
      <c r="T3" s="18" t="s">
        <v>39</v>
      </c>
      <c r="U3" s="18" t="s">
        <v>40</v>
      </c>
      <c r="V3" s="18" t="s">
        <v>41</v>
      </c>
      <c r="W3" s="24" t="s">
        <v>42</v>
      </c>
      <c r="X3" s="11"/>
      <c r="Y3" s="11"/>
      <c r="Z3" s="11"/>
    </row>
    <row r="4" ht="21.0" customHeight="1">
      <c r="A4" s="108" t="s">
        <v>43</v>
      </c>
      <c r="B4" s="109">
        <f>DATE(A2,B2,1)</f>
        <v>45292</v>
      </c>
      <c r="C4" s="27" t="s">
        <v>89</v>
      </c>
      <c r="D4" s="27" t="s">
        <v>90</v>
      </c>
      <c r="E4" s="27" t="s">
        <v>91</v>
      </c>
      <c r="F4" s="110">
        <v>1.541666666666667</v>
      </c>
      <c r="G4" s="110">
        <v>1.083333333333333</v>
      </c>
      <c r="H4" s="31"/>
      <c r="I4" s="28"/>
      <c r="J4" s="32">
        <f>IF(AND(I4="",H4="",F4="",G4=""),(0*0.0416666666666667),IF(AND(I4="x",H4="x",F4&lt;&gt;""),"FEHLER",IF(AND(I4="x",H4="x",G4&lt;&gt;""),"FEHLER",IF(AND(I4="",H4="x",G4&lt;&gt;""),"FEHLER",IF(AND(I4="x",H4="",G4&lt;&gt;""),"FEHLER",IF(AND(I4="",H4="x",F4&lt;&gt;""),"FEHLER",IF(AND(I4="x",H4="",F4&lt;&gt;""),"FEHLER",IF(AND(I4="",H4="x",A4="Sonntag"),(0*0.0416666666666667),IF(AND(I4="",H4="x",A4="Samstag"),(0*0.0416666666666667),IF(AND(I4="x",H4="",A4="Sonntag"),(0*0.0416666666666667),IF(AND(I4="x",H4="",A4="Samstag"),(0*0.0416666666666667),IF(AND(I4="x",H4="x"),"FEHLER",IF(AND(I4="x",H4=""),(8*0.0416666666666667),IF(AND(H4="X",I4=""),(8*0.0416666666666667),IF(AND(I4="",H4=""),IF(G4&lt;F4,G4+1-F4,G4-F4),"Bitte nur X verwenden")))))))))))))))</f>
        <v>0.5416666667</v>
      </c>
      <c r="K4" s="33" t="s">
        <v>74</v>
      </c>
      <c r="L4" s="31">
        <f t="shared" ref="L4:L34" si="1">IF(K4="Deutschland",14,IF(K4="Afghanistan",20,IF(K4="Ägypten",28,IF(K4="Äthiopien",26,IF(K4="Äquatorialguinea",24,IF(K4="Albanien",18,IF(K4="Algerien",34,IF(K4="Andorra",28,IF(K4="Angola",35,IF(K4="Antigua und Barbuda",30,IF(K4="Argentinien",24,IF(K4="Armenien",16,IF(K4="Aserbaidschan",20,IF(K4="Australien",34,IF(K4="– Canberra",34,IF(K4="– Sydney",45,IF(K4="Bahrain",30,IF(K4="Bangladesch",33,IF(K4="Barbados",35,IF(K4="Belgien",28,IF(K4="Benin",35,IF(K4="Bolivien",20,IF(K4="Bosnien und Herzegowina",16,IF(K4="Botsuana",31,IF(K4="Brasilien",34,IF(K4="– Brasilia",38,IF(K4="– Rio de Janeiro",38,IF(K4="– Sao Paulo",36,IF(K4="Brunei",35,IF(K4="Bulgarien",15,IF(K4="Burkina Faso",25,IF(K4="Burundi",24,IF(K4="Chile",29,IF(K4="China",32,IF(K4="– Chengdu",28,IF(K4="– Hongkong",49,IF(K4="– Kanton",24,IF(K4="– Peking",20,IF(K4="– Shanghai",39,IF(K4="Costa Rica",32,IF(K4="Côte d’Ivoire",40,IF(K4="Dänemark",39,IF(K4="Dominica",30,IF(K4="Dominikanische Republik",30,IF(K4="Dschibuti",44,IF(K4="Ecuador",29,IF(K4="El Salvador",29,IF(K4="Eritrea",33,IF(K4="Estland",20,IF(K4="Fidschi",23,IF(K4="Finnland",33,IF(K4="Frankreich",29,IF(K4="– Lyon",36,IF(K4="– Marseille",31,IF(K4="– Paris sowie die Departments 92, 93 und 94",39,IF(K4="– Straßburg",34,IF(K4="Gabun",35,IF(K4="Gambia",20,IF(K4="Georgien",24,IF(K4="Ghana",31,IF(K4="Grenada",30,IF(K4="Griechenland",24,IF(K4="– Athen",31,IF(K4="Guatemala",23,IF(K4="Guinea",31,IF(K4="Guinea-Bissau",16,IF(K4="Guyana",30,IF(K4="Haiti",39,IF(K4="Honduras",32,IF(K4="Indien",21,IF(K4="- Chennai",21,IF(K4="- Kalkutta",24,IF(K4="- Mumbai",33,IF(K4="- Neu Dehli",25,IF(K4="Indonesien",24,IF(K4="Iran",22,IF(K4="Irland",39,IF(K4="Island",32,IF(K4="Israel",44,IF(K4="Italien",27,IF(K4="- Mailand",30,IF(K4="- Rom",27,IF(K4="Jamaika",38,IF(K4="Japan",25,IF(K4="- Tokio",44,IF(K4="Jemen",16,IF(K4="Jordanien",31,IF(K4="Kambodscha",25,IF(K4="Kamerun",33,IF(K4="Kanada",32,IF(K4="- Ottawa",32,IF(K4="- Toronto",34,IF(K4="- Vancouver",33,IF(K4="Kap Verde",20,IF(K4="Kasachstan",30,IF(K4="Katar",37,IF(K4="Kenia",34,IF(K4="Kirgisistan",18,IF(K4="Kolumbien",31,IF(K4="Kongo, Republik",41,IF(K4="Kongo, Demokratische Republik",32,IF(K4="Korea, Demokratische Republik",19,IF(K4="Korea Republik",39,IF(K4="Kosovo",16,IF(K4="Kroatien",24,IF(K4="Kuba",31,IF(K4="Kuwait",37,IF(K4="Laos",22,IF(K4="Lesotho",16,IF(K4="Lettland",24,IF(K4="Libanon",40,IF(K4="Libyen",42,IF(K4="Liechtenstein",37,IF(K4="Litauen",17,IF(K4="Luxemburg",32,IF(K4="Madagaskar",23,IF(K4="Malawi",32,IF(K4="Malaysia",23,IF(K4="Malediven",35,IF(K4="Mali",25,IF(K4="Malta",31,IF(K4="Marokko",28,IF(K4="Marshall Inseln",42,IF(K4="Mauretanien",26,IF(K4="Mauritius",36,IF(K4="Mazedonien",20,IF(K4="Mexiko",32,IF(K4="Mikronesien",22,IF(K4="Moldau Republik",16,IF(K4="Monaco",28,IF(K4="Mongolei",18,IF(K4="Montenegro",20,IF(K4="Mosambik",25,IF(K4="Myanmar",24,IF(K4="Namibia",20,IF(K4="Nepal",24,IF(K4="Neuseeland",37,IF(K4="Nicaragua",24,IF(K4="Niederlande",32,IF(K4="Niger",28,IF(K4="Nigeria",31,IF(K4="Norwegen",53,IF(K4="Österreich",27,IF(K4="Oman",40,IF(K4="Pakistan",23,IF(K4="- Islamabad",16,IF(K4="Palau",34,IF(K4="Panama",26,IF(K4="Papua-Neuguinea",40,IF(K4="Paraguay",25,IF(K4="Peru",23,IF(K4="Philippinen",22,IF(K4="Polen",20,IF(K4="- Breslau",22,IF(K4="- Danzig",20,IF(K4="- Krakau",18,IF(K4="- Warschau",20,IF(K4="Portugal",24,IF(K4="Ruanda",31,IF(K4="Rumänien",18,IF(K4="- Bukarest",21,IF(K4="Russische Förderation",16,IF(K4="- Jekatarinenburg",19,IF(K4="- Moskau",20,IF(K4="- St.Petersburg",17,IF(K4="Sambia",24,IF(K4="Samoa",20,IF(K4="San Marino",23,IF(K4="São Tomé - Príncipe",32,IF(K4="Saudi-Arabien",32,IF(K4="- Djidda",25,IF(K4="- Riad",32,IF(K4="Schweden",33,IF(K4="Schweiz",43,IF(K4="- Genf",44,IF(K4="Senegal",28,IF(K4="Serbien",13,IF(K4="Sierra Leone",32,IF(K4="Simbabwe",30,IF(K4="Singapur",36,IF(K4="Slowakische Republik",16,IF(K4="Slowenien",22,IF(K4="Spanien",23,IF(K4="- Barcelona",23,IF(K4="- Kanarische Inseln",27,IF(K4="- Madrid",27,IF(K4="- Palma de Mallorca",24,IF(K4="Sri Lanka",28,IF(K4="St. Kitts und Nevis",30,IF(K4="St. Lucia",30,IF(K4="St. Vincent und die Grenadinen",30,IF(K4="Sudan",22,IF(K4="Südafrika",15,IF(K4="- Kapstadt",18,IF(K4="- Johannisburg",20,IF(K4="Südsudan",23,IF(K4="Suriname",30,IF(K4="Syrien",25,IF(K4="Tadschikistan",18,IF(K4="Taiwan",31,IF(K4="Tansania",32,IF(K4="Thailand",25,IF(K4="Togo",26,IF(K4="Tonga",26,IF(K4="Trinidad Tobago",30,IF(K4="Tschad",43,IF(K4="Tschechische Republik",24,IF(K4="Türkei",12,IF(K4="- Istanbul",17,IF(K4="- Izmir",20,IF(K4="Tunesien",27,IF(K4="Turkmenistan",22,IF(K4="Uganda",28,IF(K4="Ukraine",17,IF(K4="Ungarn",15,IF(K4="Uruguay",32,IF(K4="Usbekistan",23,IF(K4="Vatikanstaat",35,IF(K4="Venezuela",30,IF(K4="Vereinigte Arabische Emirate",44,IF(K4="Vereinigte Staaten von Amerika (USA)",34,IF(K4="- Atlanta",41,IF(K4="- Boston",39,IF(K4="- Chicago",36,IF(K4="- Houston",42,IF(K4="- Los Angeles",37,IF(K4="- Miami",43,IF(K4="- New York City",39,IF(K4="- San Francisco",34,IF(K4="- Washington D.C.",41,IF(K4="Vereinigtes Königreich von Großbritannien und Nordirland",30,IF(K4="- London",41,IF(K4="Vietnam",28,IF(K4="Weißrussland",13,IF(K4="Zentralafrikanische Republik",31,IF(K4="Zypern",30,0))))))))))))))))))))))))))))))))))))))))))))))))))))))))))))))))))))))))))))))))))))))))))))))))))))))))))))))))))))))))))))))))))))))))))))))))))))))))))))))))))))))))))))))))))))))))))))))))))))))))))))))))))))))))))))))))))))))))))))</f>
        <v>0</v>
      </c>
      <c r="M4" s="31">
        <f t="shared" ref="M4:M34" si="2">IF(K4="Deutschland",28,IF(K4="Afghanistan",30,IF(K4="Ägypten",41,IF(K4="Äthiopien",30,IF(K4="Äquatorialguinea",36,IF(K4="Albanien",27,IF(K4="Algerien",51,IF(K4="Andorra",41,IF(K4="Angola",52,IF(K4="Antigua und Barbuda",45,IF(K4="Argentinien",35,IF(K4="Armenien",24,IF(K4="Aserbaidschan",30,IF(K4="Australien",51,IF(K4="– Canberra",51,IF(K4="– Sydney",68,IF(K4="Bahrain",30,IF(K4="Bangladesch",50,IF(K4="Barbados",52,IF(K4="Belgien",42,IF(K4="Benin",52,IF(K4="Bolivien",30,IF(K4="Bosnien und Herzegowina",23,IF(K4="Botsuana",46,IF(K4="Brasilien",51,IF(K4="– Brasilia",57,IF(K4="– Rio de Janeiro",57,IF(K4="– Sao Paulo",53,IF(K4="Brunei",52,IF(K4="Bulgarien",22,IF(K4="Burkina Faso",38,IF(K4="Burundi",36,IF(K4="Chile",44,IF(K4="China",48,IF(K4="– Chengdu",41,IF(K4="– Hongkong",74,IF(K4="– Kanton",36,IF(K4="– Peking",30,IF(K4="– Shanghai",58,IF(K4="Costa Rica",47,IF(K4="Côte d’Ivoire",59,IF(K4="Dänemark",58,IF(K4="Dominica",45,IF(K4="Dominikanische Republik",45,IF(K4="Dschibuti",65,IF(K4="Ecuador",44,IF(K4="El Salvador",44,IF(K4="Eritrea",50,IF(K4="Estland",29,IF(K4="Fidschi",34,IF(K4="Finnland",50,IF(K4="Frankreich",44,IF(K4="– Lyon",53,IF(K4="– Marseille",46,IF(K4="– Paris sowie die Departments 92, 93 und 94",58,IF(K4="– Straßburg",51,IF(K4="Gabun",52,IF(K4="Gambia",30,IF(K4="Georgien",35,IF(K4="Ghana",46,IF(K4="Grenada",45,IF(K4="Griechenland",36,IF(K4="– Athen",46,IF(K4="Guatemala",34,IF(K4="Guinea",46,IF(K4="Guinea-Bissau",24,IF(K4="Guyana",45,IF(K4="Haiti",58,IF(K4="Honduras",48,IF(K4="Indien",32,IF(K4="- Chennai",32,IF(K4="- Kalkutta",35,IF(K4="- Mumbai",50,IF(K4="- Neu Dehli",38,IF(K4="Indonesien",36,IF(K4="Iran",33,IF(K4="Irland",58,IF(K4="Island",47,IF(K4="Israel",66,IF(K4="Italien",40,IF(K4="- Mailand",45,IF(K4="- Rom",40,IF(K4="Jamaika",57,IF(K4="Japan",52,IF(K4="- Tokio",66,IF(K4="Jemen",24,IF(K4="Jordanien",46,IF(K4="Kambodscha",38,IF(K4="Kamerun",50,IF(K4="Kanada",47,IF(K4="- Ottawa",47,IF(K4="- Toronto",51,IF(K4="- Vancouver",50,IF(K4="Kap Verde",30,IF(K4="Kasachstan",45,IF(K4="Katar",56,IF(K4="Kenia",51,IF(K4="Kirgisistan",27,IF(K4="Kolumbien",46,IF(K4="Kongo, Republik",62,IF(K4="Kongo, Demokratische Republik",70,IF(K4="Korea, Demokratische Republik",48,IF(K4="Korea Republik",58,IF(K4="Kosovo",23,IF(K4="Kroatien",35,IF(K4="Kuba",46,IF(K4="Kuwait",56,IF(K4="Laos",33,IF(K4="Lesotho",24,IF(K4="Lettland",35,IF(K4="Libanon",59,IF(K4="Libyen",63,IF(K4="Liechtenstein",56,IF(K4="Litauen",26,IF(K4="Luxemburg",47,IF(K4="Madagaskar",34,IF(K4="Malawi",47,IF(K4="Malaysia",34,IF(K4="Malediven",52,IF(K4="Mali",38,IF(K4="Malta",46,IF(K4="Marokko",42,IF(K4="Marshall Inseln",63,IF(K4="Mauretanien",39,IF(K4="Mauritius",54,IF(K4="Mazedonien",29,IF(K4="Mexiko",48,IF(K4="Mikronesien",33,IF(K4="Moldau Republik",24,IF(K4="Monaco",42,IF(K4="Mongolei",27,IF(K4="Montenegro",29,IF(K4="Mosambik",38,IF(K4="Myanmar",35,IF(K4="Namibia",30,IF(K4="Nepal",36,IF(K4="Neuseeland",56,IF(K4="Nicaragua",36,IF(K4="Niederlande",47,IF(K4="Niger",42,IF(K4="Nigeria",46,IF(K4="Norwegen",80,IF(K4="Österreich",40,IF(K4="Oman",60,IF(K4="Pakistan",34,IF(K4="- Islamabad",23,IF(K4="Palau",51,IF(K4="Panama",39,IF(K4="Papua-Neuguinea",60,IF(K4="Paraguay",38,IF(K4="Peru",34,IF(K4="Philippinen",33,IF(K4="Polen",29,IF(K4="- Breslau",33,IF(K4="- Danzig",30,IF(K4="- Krakau",27,IF(K4="- Warschau",29,IF(K4="Portugal",36,IF(K4="Ruanda",46,IF(K4="Rumänien",27,IF(K4="- Bukarest",32,IF(K4="Russische Förderation",24,IF(K4="- Jekatarinenburg",28,IF(K4="- Moskau",30,IF(K4="- St.Petersburg",26,IF(K4="Sambia",36,IF(K4="Samoa",29,IF(K4="San Marino",34,IF(K4="São Tomé - Príncipe",47,IF(K4="Saudi-Arabien",48,IF(K4="- Djidda",38,IF(K4="- Riad",48,IF(K4="Schweden",50,IF(K4="Schweiz",64,IF(K4="- Genf",66,IF(K4="Senegal",42,IF(K4="Serbien",20,IF(K4="Sierra Leone",48,IF(K4="Simbabwe",45,IF(K4="Singapur",54,IF(K4="Slowakische Republik",24,IF(K4="Slowenien",33,IF(K4="Spanien",34,IF(K4="- Barcelona",34,IF(K4="- Kanarische Inseln",40,IF(K4="- Madrid",40,IF(K4="- Palma de Mallorca",35,IF(K4="Sri Lanka",42,IF(K4="St. Kitts und Nevis",45,IF(K4="St. Lucia",45,IF(K4="St. Vincent und die Grenadinen",45,IF(K4="Sudan",33,IF(K4="Südafrika",22,IF(K4="- Kapstadt",27,IF(K4="- Johannisburg",29,IF(K4="Südsudan",34,IF(K4="Suriname",45,IF(K4="Syrien",38,IF(K4="Tadschikistan",27,IF(K4="Taiwan",46,IF(K4="Tansania",47,IF(K4="Thailand",38,IF(K4="Togo",39,IF(K4="Tonga",39,IF(K4="Trinidad Tobago",45,IF(K4="Tschad",64,IF(K4="Tschechische Republik",35,IF(K4="Türkei",17,IF(K4="- Istanbul",26,IF(K4="- Izmir",29,IF(K4="Tunesien",40,IF(K4="Turkmenistan",33,IF(K4="Uganda",41,IF(K4="Ukraine",26,IF(K4="Ungarn",22,IF(K4="Uruguay",48,IF(K4="Usbekistan",34,IF(K4="Vatikanstaat",52,IF(K4="Venezuela",45,IF(K4="Vereinigte Arabische Emirate",65,IF(K4="Vereinigte Staaten von Amerika (USA)",51,IF(K4="- Atlanta",62,IF(K4="- Boston",58,IF(K4="- Chicago",54,IF(K4="- Houston",63,IF(K4="- Los Angeles",56,IF(K4="- Miami",64,IF(K4="- New York City",58,IF(K4="- San Francisco",51,IF(K4="- Washington D.C.",62,IF(K4="Vereinigtes Königreich von Großbritannien und Nordirland",45,IF(K4="- London",62,IF(K4="Vietnam",41,IF(K4="Weißrussland",20,IF(K4="Zentralafrikanische Republik",46,IF(K4="Zypern",45,0))))))))))))))))))))))))))))))))))))))))))))))))))))))))))))))))))))))))))))))))))))))))))))))))))))))))))))))))))))))))))))))))))))))))))))))))))))))))))))))))))))))))))))))))))))))))))))))))))))))))))))))))))))))))))))))))))))))))))))</f>
        <v>0</v>
      </c>
      <c r="N4" s="31"/>
      <c r="O4" s="31"/>
      <c r="P4" s="31"/>
      <c r="Q4" s="31"/>
      <c r="R4" s="31"/>
      <c r="S4" s="35">
        <f t="shared" ref="S4:S34" si="3">IF(K4="ORF - Österreich",26.4,IF(AND(N4="x",O4="x"),"FEHLER",IF(AND(O4="x",P4="x",Q4="x",R4="x"),0,IF(AND(N4="x",P4="x",Q4="x",R4="x"),0,IF(O4="x",VALUE(M4)-IF(P4="x",VALUE(M4*0.2))-IF(Q4="x",VALUE(M4*0.4))-IF(R4="x",VALUE(M4*0.4)),IF(N4="x",IF(IF(N4="x",VALUE(L4)-IF(P4="x",VALUE(M4*0.2))-IF(Q4="x",VALUE(M4*0.4))-IF(R4="x",VALUE(M4*0.4)))&lt;0,0,IF(N4="x",VALUE(L4)-IF(P4="x",VALUE(M4*0.2))-IF(Q4="x",VALUE(M4*0.4))-IF(R4="x",VALUE(M4*0.4)))),0))))))</f>
        <v>26.4</v>
      </c>
      <c r="T4" s="35"/>
      <c r="U4" s="28"/>
      <c r="V4" s="28"/>
      <c r="W4" s="36"/>
      <c r="X4" s="11"/>
      <c r="Y4" s="11"/>
      <c r="Z4" s="11"/>
    </row>
    <row r="5" ht="21.0" customHeight="1">
      <c r="A5" s="37" t="s">
        <v>46</v>
      </c>
      <c r="B5" s="111">
        <f t="shared" ref="B5:B34" si="4">B4+1</f>
        <v>45293</v>
      </c>
      <c r="C5" s="39"/>
      <c r="D5" s="39"/>
      <c r="E5" s="39"/>
      <c r="F5" s="39"/>
      <c r="G5" s="39"/>
      <c r="H5" s="42"/>
      <c r="I5" s="39"/>
      <c r="J5" s="43">
        <f t="shared" ref="J5:J6" si="5">(IF(AND(I5="",H5="",F5="",G5=""),(0*0.0416666666666667),IF(AND(I5="x",H5="x",F5&lt;&gt;""),"FEHLER",IF(AND(I5="x",H5="x",G5&lt;&gt;""),"FEHLER",IF(AND(I5="",H5="x",G5&lt;&gt;""),"FEHLER",IF(AND(I5="x",H5="",G5&lt;&gt;""),"FEHLER",IF(AND(I5="",H5="x",F5&lt;&gt;""),"FEHLER",IF(AND(I5="x",H5="",F5&lt;&gt;""),"FEHLER",IF(AND(I5="",H5="x",A5="Sonntag"),(0*0.0416666666666667),IF(AND(I5="",H5="x",A5="Samstag"),(0*0.0416666666666667),IF(AND(I5="x",H5="",A5="Sonntag"),(0*0.0416666666666667),IF(AND(I5="x",H5="",A5="Samstag"),(0*0.0416666666666667),IF(AND(I5="x",H5="x"),"FEHLER",IF(AND(I5="x",H5=""),(8*0.0416666666666667),IF(AND(H5="X",I5=""),(8*0.0416666666666667),IF(AND(I5="",H5=""),IF(G5&lt;F5,G5+1-F5,G5-F5),"Bitte nur X verwenden"))))))))))))))))</f>
        <v>0</v>
      </c>
      <c r="K5" s="44" t="s">
        <v>45</v>
      </c>
      <c r="L5" s="42">
        <f t="shared" si="1"/>
        <v>0</v>
      </c>
      <c r="M5" s="42">
        <f t="shared" si="2"/>
        <v>0</v>
      </c>
      <c r="N5" s="45"/>
      <c r="O5" s="42"/>
      <c r="P5" s="42"/>
      <c r="Q5" s="42"/>
      <c r="R5" s="42"/>
      <c r="S5" s="46">
        <f t="shared" si="3"/>
        <v>0</v>
      </c>
      <c r="T5" s="46"/>
      <c r="U5" s="39"/>
      <c r="V5" s="39"/>
      <c r="W5" s="47"/>
      <c r="X5" s="11"/>
      <c r="Y5" s="11"/>
      <c r="Z5" s="11"/>
    </row>
    <row r="6" ht="21.0" customHeight="1">
      <c r="A6" s="37" t="s">
        <v>47</v>
      </c>
      <c r="B6" s="111">
        <f t="shared" si="4"/>
        <v>45294</v>
      </c>
      <c r="C6" s="39"/>
      <c r="D6" s="39"/>
      <c r="E6" s="39"/>
      <c r="F6" s="39"/>
      <c r="G6" s="39"/>
      <c r="H6" s="42"/>
      <c r="I6" s="39"/>
      <c r="J6" s="43">
        <f t="shared" si="5"/>
        <v>0</v>
      </c>
      <c r="K6" s="44" t="s">
        <v>45</v>
      </c>
      <c r="L6" s="42">
        <f t="shared" si="1"/>
        <v>0</v>
      </c>
      <c r="M6" s="42">
        <f t="shared" si="2"/>
        <v>0</v>
      </c>
      <c r="N6" s="45"/>
      <c r="O6" s="45"/>
      <c r="P6" s="42"/>
      <c r="Q6" s="42"/>
      <c r="R6" s="42"/>
      <c r="S6" s="46">
        <f t="shared" si="3"/>
        <v>0</v>
      </c>
      <c r="T6" s="46"/>
      <c r="U6" s="39"/>
      <c r="V6" s="39"/>
      <c r="W6" s="47"/>
      <c r="X6" s="11"/>
      <c r="Y6" s="11"/>
      <c r="Z6" s="11"/>
    </row>
    <row r="7" ht="21.0" customHeight="1">
      <c r="A7" s="37" t="s">
        <v>48</v>
      </c>
      <c r="B7" s="111">
        <f t="shared" si="4"/>
        <v>45295</v>
      </c>
      <c r="C7" s="48" t="s">
        <v>71</v>
      </c>
      <c r="D7" s="48" t="s">
        <v>92</v>
      </c>
      <c r="E7" s="48" t="s">
        <v>93</v>
      </c>
      <c r="F7" s="112">
        <v>1.395833333333333</v>
      </c>
      <c r="G7" s="112">
        <v>1.770833333333333</v>
      </c>
      <c r="H7" s="42"/>
      <c r="I7" s="39"/>
      <c r="J7" s="43">
        <f t="shared" ref="J7:J9" si="6">IF(AND(I7="",H7="",F7="",G7=""),(0*0.0416666666666667),IF(AND(I7="x",H7="x",F7&lt;&gt;""),"FEHLER",IF(AND(I7="x",H7="x",G7&lt;&gt;""),"FEHLER",IF(AND(I7="",H7="x",G7&lt;&gt;""),"FEHLER",IF(AND(I7="x",H7="",G7&lt;&gt;""),"FEHLER",IF(AND(I7="",H7="x",F7&lt;&gt;""),"FEHLER",IF(AND(I7="x",H7="",F7&lt;&gt;""),"FEHLER",IF(AND(I7="",H7="x",A7="Sonntag"),(0*0.0416666666666667),IF(AND(I7="",H7="x",A7="Samstag"),(0*0.0416666666666667),IF(AND(I7="x",H7="",A7="Sonntag"),(0*0.0416666666666667),IF(AND(I7="x",H7="",A7="Samstag"),(0*0.0416666666666667),IF(AND(I7="x",H7="x"),"FEHLER",IF(AND(I7="x",H7=""),(8*0.0416666666666667),IF(AND(H7="X",I7=""),(8*0.0416666666666667),IF(AND(I7="",H7=""),IF(G7&lt;F7,G7+1-F7,G7-F7),"Bitte nur X verwenden")))))))))))))))</f>
        <v>0.375</v>
      </c>
      <c r="K7" s="44" t="s">
        <v>45</v>
      </c>
      <c r="L7" s="42">
        <f t="shared" si="1"/>
        <v>0</v>
      </c>
      <c r="M7" s="42">
        <f t="shared" si="2"/>
        <v>0</v>
      </c>
      <c r="N7" s="42"/>
      <c r="O7" s="45"/>
      <c r="P7" s="42"/>
      <c r="Q7" s="42"/>
      <c r="R7" s="42"/>
      <c r="S7" s="46">
        <f t="shared" si="3"/>
        <v>0</v>
      </c>
      <c r="T7" s="46"/>
      <c r="U7" s="39"/>
      <c r="V7" s="39"/>
      <c r="W7" s="47"/>
      <c r="X7" s="11"/>
      <c r="Y7" s="11"/>
      <c r="Z7" s="11"/>
    </row>
    <row r="8" ht="21.0" customHeight="1">
      <c r="A8" s="37" t="s">
        <v>52</v>
      </c>
      <c r="B8" s="111">
        <f t="shared" si="4"/>
        <v>45296</v>
      </c>
      <c r="C8" s="48" t="s">
        <v>71</v>
      </c>
      <c r="D8" s="48" t="s">
        <v>92</v>
      </c>
      <c r="E8" s="48" t="s">
        <v>93</v>
      </c>
      <c r="F8" s="112">
        <v>1.604166666666667</v>
      </c>
      <c r="G8" s="112">
        <v>1.833333333333333</v>
      </c>
      <c r="H8" s="42"/>
      <c r="I8" s="39"/>
      <c r="J8" s="43">
        <f t="shared" si="6"/>
        <v>0.2291666667</v>
      </c>
      <c r="K8" s="44" t="s">
        <v>45</v>
      </c>
      <c r="L8" s="42">
        <f t="shared" si="1"/>
        <v>0</v>
      </c>
      <c r="M8" s="42">
        <f t="shared" si="2"/>
        <v>0</v>
      </c>
      <c r="N8" s="42"/>
      <c r="O8" s="42"/>
      <c r="P8" s="42"/>
      <c r="Q8" s="42"/>
      <c r="R8" s="42"/>
      <c r="S8" s="46">
        <f t="shared" si="3"/>
        <v>0</v>
      </c>
      <c r="T8" s="46"/>
      <c r="U8" s="39"/>
      <c r="V8" s="39"/>
      <c r="W8" s="47"/>
      <c r="X8" s="11"/>
      <c r="Y8" s="11"/>
      <c r="Z8" s="11"/>
    </row>
    <row r="9" ht="21.0" customHeight="1">
      <c r="A9" s="37" t="s">
        <v>54</v>
      </c>
      <c r="B9" s="111">
        <f t="shared" si="4"/>
        <v>45297</v>
      </c>
      <c r="C9" s="48" t="s">
        <v>71</v>
      </c>
      <c r="D9" s="48" t="s">
        <v>92</v>
      </c>
      <c r="E9" s="48" t="s">
        <v>93</v>
      </c>
      <c r="F9" s="112">
        <v>1.3125</v>
      </c>
      <c r="G9" s="112">
        <v>1.729166666666667</v>
      </c>
      <c r="H9" s="42"/>
      <c r="I9" s="39"/>
      <c r="J9" s="43">
        <f t="shared" si="6"/>
        <v>0.4166666667</v>
      </c>
      <c r="K9" s="44" t="s">
        <v>45</v>
      </c>
      <c r="L9" s="42">
        <f t="shared" si="1"/>
        <v>0</v>
      </c>
      <c r="M9" s="42">
        <f t="shared" si="2"/>
        <v>0</v>
      </c>
      <c r="N9" s="45"/>
      <c r="O9" s="42"/>
      <c r="P9" s="42"/>
      <c r="Q9" s="42"/>
      <c r="R9" s="42"/>
      <c r="S9" s="46">
        <f t="shared" si="3"/>
        <v>0</v>
      </c>
      <c r="T9" s="46"/>
      <c r="U9" s="39"/>
      <c r="V9" s="39"/>
      <c r="W9" s="47"/>
      <c r="X9" s="11"/>
      <c r="Y9" s="11"/>
      <c r="Z9" s="11"/>
    </row>
    <row r="10" ht="21.0" customHeight="1">
      <c r="A10" s="37" t="s">
        <v>55</v>
      </c>
      <c r="B10" s="111">
        <f t="shared" si="4"/>
        <v>45298</v>
      </c>
      <c r="C10" s="39"/>
      <c r="D10" s="39"/>
      <c r="E10" s="39"/>
      <c r="F10" s="112"/>
      <c r="G10" s="112"/>
      <c r="H10" s="42"/>
      <c r="I10" s="39"/>
      <c r="J10" s="43">
        <f t="shared" ref="J10:J12" si="7">(IF(AND(I10="",H10="",F10="",G10=""),(0*0.0416666666666667),IF(AND(I10="x",H10="x",F10&lt;&gt;""),"FEHLER",IF(AND(I10="x",H10="x",G10&lt;&gt;""),"FEHLER",IF(AND(I10="",H10="x",G10&lt;&gt;""),"FEHLER",IF(AND(I10="x",H10="",G10&lt;&gt;""),"FEHLER",IF(AND(I10="",H10="x",F10&lt;&gt;""),"FEHLER",IF(AND(I10="x",H10="",F10&lt;&gt;""),"FEHLER",IF(AND(I10="",H10="x",A10="Sonntag"),(0*0.0416666666666667),IF(AND(I10="",H10="x",A10="Samstag"),(0*0.0416666666666667),IF(AND(I10="x",H10="",A10="Sonntag"),(0*0.0416666666666667),IF(AND(I10="x",H10="",A10="Samstag"),(0*0.0416666666666667),IF(AND(I10="x",H10="x"),"FEHLER",IF(AND(I10="x",H10=""),(8*0.0416666666666667),IF(AND(H10="X",I10=""),(8*0.0416666666666667),IF(AND(I10="",H10=""),IF(G10&lt;F10,G10+1-F10,G10-F10),"Bitte nur X verwenden"))))))))))))))))</f>
        <v>0</v>
      </c>
      <c r="K10" s="44" t="s">
        <v>45</v>
      </c>
      <c r="L10" s="42">
        <f t="shared" si="1"/>
        <v>0</v>
      </c>
      <c r="M10" s="42">
        <f t="shared" si="2"/>
        <v>0</v>
      </c>
      <c r="N10" s="45"/>
      <c r="O10" s="42"/>
      <c r="P10" s="42"/>
      <c r="Q10" s="42"/>
      <c r="R10" s="42"/>
      <c r="S10" s="46">
        <f t="shared" si="3"/>
        <v>0</v>
      </c>
      <c r="T10" s="46"/>
      <c r="U10" s="39"/>
      <c r="V10" s="39"/>
      <c r="W10" s="47"/>
      <c r="X10" s="11"/>
      <c r="Y10" s="11"/>
      <c r="Z10" s="11"/>
    </row>
    <row r="11" ht="21.0" customHeight="1">
      <c r="A11" s="37" t="s">
        <v>43</v>
      </c>
      <c r="B11" s="111">
        <f t="shared" si="4"/>
        <v>45299</v>
      </c>
      <c r="C11" s="39"/>
      <c r="D11" s="39"/>
      <c r="E11" s="39"/>
      <c r="F11" s="112"/>
      <c r="G11" s="112"/>
      <c r="H11" s="42"/>
      <c r="I11" s="39"/>
      <c r="J11" s="43">
        <f t="shared" si="7"/>
        <v>0</v>
      </c>
      <c r="K11" s="44" t="s">
        <v>45</v>
      </c>
      <c r="L11" s="42">
        <f t="shared" si="1"/>
        <v>0</v>
      </c>
      <c r="M11" s="42">
        <f t="shared" si="2"/>
        <v>0</v>
      </c>
      <c r="N11" s="42"/>
      <c r="O11" s="42"/>
      <c r="P11" s="42"/>
      <c r="Q11" s="42"/>
      <c r="R11" s="42"/>
      <c r="S11" s="46">
        <f t="shared" si="3"/>
        <v>0</v>
      </c>
      <c r="T11" s="46"/>
      <c r="U11" s="39"/>
      <c r="V11" s="39"/>
      <c r="W11" s="47"/>
      <c r="X11" s="11"/>
      <c r="Y11" s="11"/>
      <c r="Z11" s="11"/>
    </row>
    <row r="12" ht="21.0" customHeight="1">
      <c r="A12" s="37" t="s">
        <v>46</v>
      </c>
      <c r="B12" s="111">
        <f t="shared" si="4"/>
        <v>45300</v>
      </c>
      <c r="C12" s="39"/>
      <c r="D12" s="39"/>
      <c r="E12" s="39"/>
      <c r="F12" s="39"/>
      <c r="G12" s="39"/>
      <c r="H12" s="42"/>
      <c r="I12" s="39"/>
      <c r="J12" s="43">
        <f t="shared" si="7"/>
        <v>0</v>
      </c>
      <c r="K12" s="44" t="s">
        <v>45</v>
      </c>
      <c r="L12" s="42">
        <f t="shared" si="1"/>
        <v>0</v>
      </c>
      <c r="M12" s="42">
        <f t="shared" si="2"/>
        <v>0</v>
      </c>
      <c r="N12" s="42"/>
      <c r="O12" s="42"/>
      <c r="P12" s="42"/>
      <c r="Q12" s="113"/>
      <c r="R12" s="42"/>
      <c r="S12" s="46">
        <f t="shared" si="3"/>
        <v>0</v>
      </c>
      <c r="T12" s="46"/>
      <c r="U12" s="39"/>
      <c r="V12" s="39"/>
      <c r="W12" s="47"/>
      <c r="X12" s="11"/>
      <c r="Y12" s="11"/>
      <c r="Z12" s="11"/>
    </row>
    <row r="13" ht="21.0" customHeight="1">
      <c r="A13" s="37" t="s">
        <v>47</v>
      </c>
      <c r="B13" s="111">
        <f t="shared" si="4"/>
        <v>45301</v>
      </c>
      <c r="C13" s="48" t="s">
        <v>94</v>
      </c>
      <c r="D13" s="48" t="s">
        <v>95</v>
      </c>
      <c r="E13" s="48" t="s">
        <v>93</v>
      </c>
      <c r="F13" s="112">
        <v>1.604166666666667</v>
      </c>
      <c r="G13" s="112">
        <v>1.8125</v>
      </c>
      <c r="H13" s="42"/>
      <c r="I13" s="39"/>
      <c r="J13" s="43">
        <f t="shared" ref="J13:J24" si="8">IF(AND(I13="",H13="",F13="",G13=""),(0*0.0416666666666667),IF(AND(I13="x",H13="x",F13&lt;&gt;""),"FEHLER",IF(AND(I13="x",H13="x",G13&lt;&gt;""),"FEHLER",IF(AND(I13="",H13="x",G13&lt;&gt;""),"FEHLER",IF(AND(I13="x",H13="",G13&lt;&gt;""),"FEHLER",IF(AND(I13="",H13="x",F13&lt;&gt;""),"FEHLER",IF(AND(I13="x",H13="",F13&lt;&gt;""),"FEHLER",IF(AND(I13="",H13="x",A13="Sonntag"),(0*0.0416666666666667),IF(AND(I13="",H13="x",A13="Samstag"),(0*0.0416666666666667),IF(AND(I13="x",H13="",A13="Sonntag"),(0*0.0416666666666667),IF(AND(I13="x",H13="",A13="Samstag"),(0*0.0416666666666667),IF(AND(I13="x",H13="x"),"FEHLER",IF(AND(I13="x",H13=""),(8*0.0416666666666667),IF(AND(H13="X",I13=""),(8*0.0416666666666667),IF(AND(I13="",H13=""),IF(G13&lt;F13,G13+1-F13,G13-F13),"Bitte nur X verwenden")))))))))))))))</f>
        <v>0.2083333333</v>
      </c>
      <c r="K13" s="44" t="s">
        <v>45</v>
      </c>
      <c r="L13" s="42">
        <f t="shared" si="1"/>
        <v>0</v>
      </c>
      <c r="M13" s="42">
        <f t="shared" si="2"/>
        <v>0</v>
      </c>
      <c r="N13" s="42"/>
      <c r="O13" s="42"/>
      <c r="P13" s="42"/>
      <c r="Q13" s="42"/>
      <c r="R13" s="42"/>
      <c r="S13" s="46">
        <f t="shared" si="3"/>
        <v>0</v>
      </c>
      <c r="T13" s="46"/>
      <c r="U13" s="39"/>
      <c r="V13" s="39"/>
      <c r="W13" s="47"/>
      <c r="X13" s="11"/>
      <c r="Y13" s="11"/>
      <c r="Z13" s="11"/>
    </row>
    <row r="14" ht="21.0" customHeight="1">
      <c r="A14" s="37" t="s">
        <v>48</v>
      </c>
      <c r="B14" s="111">
        <f t="shared" si="4"/>
        <v>45302</v>
      </c>
      <c r="C14" s="48" t="s">
        <v>94</v>
      </c>
      <c r="D14" s="48" t="s">
        <v>95</v>
      </c>
      <c r="E14" s="48" t="s">
        <v>93</v>
      </c>
      <c r="F14" s="112">
        <v>1.604166666666667</v>
      </c>
      <c r="G14" s="112">
        <v>1.8125</v>
      </c>
      <c r="H14" s="42"/>
      <c r="I14" s="39"/>
      <c r="J14" s="43">
        <f t="shared" si="8"/>
        <v>0.2083333333</v>
      </c>
      <c r="K14" s="44" t="s">
        <v>45</v>
      </c>
      <c r="L14" s="42">
        <f t="shared" si="1"/>
        <v>0</v>
      </c>
      <c r="M14" s="42">
        <f t="shared" si="2"/>
        <v>0</v>
      </c>
      <c r="N14" s="42"/>
      <c r="O14" s="42"/>
      <c r="P14" s="42"/>
      <c r="Q14" s="42"/>
      <c r="R14" s="42"/>
      <c r="S14" s="46">
        <f t="shared" si="3"/>
        <v>0</v>
      </c>
      <c r="T14" s="46"/>
      <c r="U14" s="39"/>
      <c r="V14" s="39"/>
      <c r="W14" s="47"/>
      <c r="X14" s="11"/>
      <c r="Y14" s="11"/>
      <c r="Z14" s="11"/>
    </row>
    <row r="15" ht="21.0" customHeight="1">
      <c r="A15" s="37" t="s">
        <v>52</v>
      </c>
      <c r="B15" s="111">
        <f t="shared" si="4"/>
        <v>45303</v>
      </c>
      <c r="C15" s="48" t="s">
        <v>94</v>
      </c>
      <c r="D15" s="48" t="s">
        <v>95</v>
      </c>
      <c r="E15" s="48" t="s">
        <v>93</v>
      </c>
      <c r="F15" s="112">
        <v>1.604166666666667</v>
      </c>
      <c r="G15" s="112">
        <v>1.8125</v>
      </c>
      <c r="H15" s="42"/>
      <c r="I15" s="39"/>
      <c r="J15" s="43">
        <f t="shared" si="8"/>
        <v>0.2083333333</v>
      </c>
      <c r="K15" s="44" t="s">
        <v>45</v>
      </c>
      <c r="L15" s="42">
        <f t="shared" si="1"/>
        <v>0</v>
      </c>
      <c r="M15" s="42">
        <f t="shared" si="2"/>
        <v>0</v>
      </c>
      <c r="N15" s="42"/>
      <c r="O15" s="42"/>
      <c r="P15" s="42"/>
      <c r="Q15" s="42"/>
      <c r="R15" s="42"/>
      <c r="S15" s="46">
        <f t="shared" si="3"/>
        <v>0</v>
      </c>
      <c r="T15" s="46"/>
      <c r="U15" s="39"/>
      <c r="V15" s="39"/>
      <c r="W15" s="47"/>
      <c r="X15" s="11"/>
      <c r="Y15" s="11"/>
      <c r="Z15" s="11"/>
    </row>
    <row r="16" ht="21.0" customHeight="1">
      <c r="A16" s="37" t="s">
        <v>54</v>
      </c>
      <c r="B16" s="111">
        <f t="shared" si="4"/>
        <v>45304</v>
      </c>
      <c r="C16" s="48" t="s">
        <v>71</v>
      </c>
      <c r="D16" s="48" t="s">
        <v>92</v>
      </c>
      <c r="E16" s="48" t="s">
        <v>93</v>
      </c>
      <c r="F16" s="112">
        <v>1.270833333333333</v>
      </c>
      <c r="G16" s="112">
        <v>1.666666666666667</v>
      </c>
      <c r="H16" s="42"/>
      <c r="I16" s="39"/>
      <c r="J16" s="43">
        <f t="shared" si="8"/>
        <v>0.3958333333</v>
      </c>
      <c r="K16" s="44" t="s">
        <v>45</v>
      </c>
      <c r="L16" s="42">
        <f t="shared" si="1"/>
        <v>0</v>
      </c>
      <c r="M16" s="42">
        <f t="shared" si="2"/>
        <v>0</v>
      </c>
      <c r="N16" s="42"/>
      <c r="O16" s="42"/>
      <c r="P16" s="42"/>
      <c r="Q16" s="42"/>
      <c r="R16" s="42"/>
      <c r="S16" s="46">
        <f t="shared" si="3"/>
        <v>0</v>
      </c>
      <c r="T16" s="46"/>
      <c r="U16" s="39"/>
      <c r="V16" s="39"/>
      <c r="W16" s="47"/>
      <c r="X16" s="11"/>
      <c r="Y16" s="11"/>
      <c r="Z16" s="11"/>
    </row>
    <row r="17" ht="21.0" customHeight="1">
      <c r="A17" s="37" t="s">
        <v>55</v>
      </c>
      <c r="B17" s="111">
        <f t="shared" si="4"/>
        <v>45305</v>
      </c>
      <c r="C17" s="48" t="s">
        <v>71</v>
      </c>
      <c r="D17" s="48" t="s">
        <v>92</v>
      </c>
      <c r="E17" s="48" t="s">
        <v>93</v>
      </c>
      <c r="F17" s="112">
        <v>1.333333333333333</v>
      </c>
      <c r="G17" s="112">
        <v>1.708333333333333</v>
      </c>
      <c r="H17" s="42"/>
      <c r="I17" s="39"/>
      <c r="J17" s="43">
        <f t="shared" si="8"/>
        <v>0.375</v>
      </c>
      <c r="K17" s="44" t="s">
        <v>45</v>
      </c>
      <c r="L17" s="42">
        <f t="shared" si="1"/>
        <v>0</v>
      </c>
      <c r="M17" s="42">
        <f t="shared" si="2"/>
        <v>0</v>
      </c>
      <c r="N17" s="42"/>
      <c r="O17" s="42"/>
      <c r="P17" s="42"/>
      <c r="Q17" s="42"/>
      <c r="R17" s="42"/>
      <c r="S17" s="46">
        <f t="shared" si="3"/>
        <v>0</v>
      </c>
      <c r="T17" s="46"/>
      <c r="U17" s="39"/>
      <c r="V17" s="39"/>
      <c r="W17" s="47"/>
      <c r="X17" s="11"/>
      <c r="Y17" s="11"/>
      <c r="Z17" s="11"/>
    </row>
    <row r="18" ht="21.0" customHeight="1">
      <c r="A18" s="37" t="s">
        <v>43</v>
      </c>
      <c r="B18" s="111">
        <f t="shared" si="4"/>
        <v>45306</v>
      </c>
      <c r="C18" s="48" t="s">
        <v>94</v>
      </c>
      <c r="D18" s="48" t="s">
        <v>95</v>
      </c>
      <c r="E18" s="48" t="s">
        <v>93</v>
      </c>
      <c r="F18" s="112">
        <v>1.604166666666667</v>
      </c>
      <c r="G18" s="112">
        <v>1.8125</v>
      </c>
      <c r="H18" s="42"/>
      <c r="I18" s="39"/>
      <c r="J18" s="43">
        <f t="shared" si="8"/>
        <v>0.2083333333</v>
      </c>
      <c r="K18" s="44" t="s">
        <v>45</v>
      </c>
      <c r="L18" s="42">
        <f t="shared" si="1"/>
        <v>0</v>
      </c>
      <c r="M18" s="42">
        <f t="shared" si="2"/>
        <v>0</v>
      </c>
      <c r="N18" s="42"/>
      <c r="O18" s="42"/>
      <c r="P18" s="42"/>
      <c r="Q18" s="42"/>
      <c r="R18" s="42"/>
      <c r="S18" s="46">
        <f t="shared" si="3"/>
        <v>0</v>
      </c>
      <c r="T18" s="46"/>
      <c r="U18" s="39"/>
      <c r="V18" s="39"/>
      <c r="W18" s="47"/>
      <c r="X18" s="11"/>
      <c r="Y18" s="11"/>
      <c r="Z18" s="11"/>
    </row>
    <row r="19" ht="21.0" customHeight="1">
      <c r="A19" s="37" t="s">
        <v>46</v>
      </c>
      <c r="B19" s="111">
        <f t="shared" si="4"/>
        <v>45307</v>
      </c>
      <c r="C19" s="48" t="s">
        <v>94</v>
      </c>
      <c r="D19" s="48" t="s">
        <v>95</v>
      </c>
      <c r="E19" s="48" t="s">
        <v>93</v>
      </c>
      <c r="F19" s="112">
        <v>1.604166666666667</v>
      </c>
      <c r="G19" s="112">
        <v>1.8125</v>
      </c>
      <c r="H19" s="42"/>
      <c r="I19" s="39"/>
      <c r="J19" s="43">
        <f t="shared" si="8"/>
        <v>0.2083333333</v>
      </c>
      <c r="K19" s="44" t="s">
        <v>45</v>
      </c>
      <c r="L19" s="42">
        <f t="shared" si="1"/>
        <v>0</v>
      </c>
      <c r="M19" s="42">
        <f t="shared" si="2"/>
        <v>0</v>
      </c>
      <c r="N19" s="42"/>
      <c r="O19" s="42"/>
      <c r="P19" s="42"/>
      <c r="Q19" s="42"/>
      <c r="R19" s="42"/>
      <c r="S19" s="46">
        <f t="shared" si="3"/>
        <v>0</v>
      </c>
      <c r="T19" s="46"/>
      <c r="U19" s="39"/>
      <c r="V19" s="39"/>
      <c r="W19" s="47"/>
      <c r="X19" s="11"/>
      <c r="Y19" s="11"/>
      <c r="Z19" s="11"/>
    </row>
    <row r="20" ht="21.0" customHeight="1">
      <c r="A20" s="37" t="s">
        <v>47</v>
      </c>
      <c r="B20" s="111">
        <f t="shared" si="4"/>
        <v>45308</v>
      </c>
      <c r="C20" s="48" t="s">
        <v>71</v>
      </c>
      <c r="D20" s="48" t="s">
        <v>92</v>
      </c>
      <c r="E20" s="48" t="s">
        <v>93</v>
      </c>
      <c r="F20" s="112">
        <v>1.416666666666667</v>
      </c>
      <c r="G20" s="112">
        <v>1.895833333333333</v>
      </c>
      <c r="H20" s="42"/>
      <c r="I20" s="39"/>
      <c r="J20" s="43">
        <f t="shared" si="8"/>
        <v>0.4791666667</v>
      </c>
      <c r="K20" s="44" t="s">
        <v>45</v>
      </c>
      <c r="L20" s="42">
        <f t="shared" si="1"/>
        <v>0</v>
      </c>
      <c r="M20" s="42">
        <f t="shared" si="2"/>
        <v>0</v>
      </c>
      <c r="N20" s="42"/>
      <c r="O20" s="42"/>
      <c r="P20" s="42"/>
      <c r="Q20" s="42"/>
      <c r="R20" s="42"/>
      <c r="S20" s="46">
        <f t="shared" si="3"/>
        <v>0</v>
      </c>
      <c r="T20" s="46"/>
      <c r="U20" s="39"/>
      <c r="V20" s="39"/>
      <c r="W20" s="47"/>
      <c r="X20" s="11"/>
      <c r="Y20" s="11"/>
      <c r="Z20" s="11"/>
    </row>
    <row r="21" ht="21.0" customHeight="1">
      <c r="A21" s="37" t="s">
        <v>48</v>
      </c>
      <c r="B21" s="111">
        <f t="shared" si="4"/>
        <v>45309</v>
      </c>
      <c r="C21" s="48" t="s">
        <v>71</v>
      </c>
      <c r="D21" s="48" t="s">
        <v>92</v>
      </c>
      <c r="E21" s="48" t="s">
        <v>93</v>
      </c>
      <c r="F21" s="112">
        <v>1.583333333333333</v>
      </c>
      <c r="G21" s="112">
        <v>1.979166666666667</v>
      </c>
      <c r="H21" s="42"/>
      <c r="I21" s="39"/>
      <c r="J21" s="43">
        <f t="shared" si="8"/>
        <v>0.3958333333</v>
      </c>
      <c r="K21" s="44" t="s">
        <v>45</v>
      </c>
      <c r="L21" s="42">
        <f t="shared" si="1"/>
        <v>0</v>
      </c>
      <c r="M21" s="42">
        <f t="shared" si="2"/>
        <v>0</v>
      </c>
      <c r="N21" s="42"/>
      <c r="O21" s="42"/>
      <c r="P21" s="42"/>
      <c r="Q21" s="42"/>
      <c r="R21" s="42"/>
      <c r="S21" s="46">
        <f t="shared" si="3"/>
        <v>0</v>
      </c>
      <c r="T21" s="46"/>
      <c r="U21" s="39"/>
      <c r="V21" s="39"/>
      <c r="W21" s="47"/>
      <c r="X21" s="11"/>
      <c r="Y21" s="11"/>
      <c r="Z21" s="11"/>
    </row>
    <row r="22" ht="21.0" customHeight="1">
      <c r="A22" s="37" t="s">
        <v>52</v>
      </c>
      <c r="B22" s="111">
        <f t="shared" si="4"/>
        <v>45310</v>
      </c>
      <c r="C22" s="48" t="s">
        <v>71</v>
      </c>
      <c r="D22" s="48" t="s">
        <v>92</v>
      </c>
      <c r="E22" s="48" t="s">
        <v>93</v>
      </c>
      <c r="F22" s="112">
        <v>1.791666666666667</v>
      </c>
      <c r="G22" s="112">
        <v>1.0</v>
      </c>
      <c r="H22" s="42"/>
      <c r="I22" s="39"/>
      <c r="J22" s="43">
        <f t="shared" si="8"/>
        <v>0.2083333333</v>
      </c>
      <c r="K22" s="44" t="s">
        <v>45</v>
      </c>
      <c r="L22" s="42">
        <f t="shared" si="1"/>
        <v>0</v>
      </c>
      <c r="M22" s="42">
        <f t="shared" si="2"/>
        <v>0</v>
      </c>
      <c r="N22" s="42"/>
      <c r="O22" s="42"/>
      <c r="P22" s="42"/>
      <c r="Q22" s="42"/>
      <c r="R22" s="42"/>
      <c r="S22" s="46">
        <f t="shared" si="3"/>
        <v>0</v>
      </c>
      <c r="T22" s="46"/>
      <c r="U22" s="39"/>
      <c r="V22" s="39"/>
      <c r="W22" s="47"/>
      <c r="X22" s="11"/>
      <c r="Y22" s="11"/>
      <c r="Z22" s="11"/>
    </row>
    <row r="23" ht="21.0" customHeight="1">
      <c r="A23" s="37" t="s">
        <v>54</v>
      </c>
      <c r="B23" s="111">
        <f t="shared" si="4"/>
        <v>45311</v>
      </c>
      <c r="C23" s="48" t="s">
        <v>71</v>
      </c>
      <c r="D23" s="48" t="s">
        <v>92</v>
      </c>
      <c r="E23" s="48" t="s">
        <v>93</v>
      </c>
      <c r="F23" s="112">
        <v>1.770833333333333</v>
      </c>
      <c r="G23" s="112">
        <v>1.041666666666667</v>
      </c>
      <c r="H23" s="42"/>
      <c r="I23" s="39"/>
      <c r="J23" s="43">
        <f t="shared" si="8"/>
        <v>0.2708333333</v>
      </c>
      <c r="K23" s="44" t="s">
        <v>45</v>
      </c>
      <c r="L23" s="42">
        <f t="shared" si="1"/>
        <v>0</v>
      </c>
      <c r="M23" s="42">
        <f t="shared" si="2"/>
        <v>0</v>
      </c>
      <c r="N23" s="42"/>
      <c r="O23" s="42"/>
      <c r="P23" s="42"/>
      <c r="Q23" s="42"/>
      <c r="R23" s="42"/>
      <c r="S23" s="46">
        <f t="shared" si="3"/>
        <v>0</v>
      </c>
      <c r="T23" s="46"/>
      <c r="U23" s="39"/>
      <c r="V23" s="39"/>
      <c r="W23" s="47"/>
      <c r="X23" s="11"/>
      <c r="Y23" s="11"/>
      <c r="Z23" s="11"/>
    </row>
    <row r="24" ht="21.0" customHeight="1">
      <c r="A24" s="37" t="s">
        <v>55</v>
      </c>
      <c r="B24" s="111">
        <f t="shared" si="4"/>
        <v>45312</v>
      </c>
      <c r="C24" s="48" t="s">
        <v>71</v>
      </c>
      <c r="D24" s="48" t="s">
        <v>92</v>
      </c>
      <c r="E24" s="48" t="s">
        <v>93</v>
      </c>
      <c r="F24" s="112">
        <v>1.666666666666667</v>
      </c>
      <c r="G24" s="112">
        <v>1.0</v>
      </c>
      <c r="H24" s="42"/>
      <c r="I24" s="39"/>
      <c r="J24" s="43">
        <f t="shared" si="8"/>
        <v>0.3333333333</v>
      </c>
      <c r="K24" s="44" t="s">
        <v>45</v>
      </c>
      <c r="L24" s="42">
        <f t="shared" si="1"/>
        <v>0</v>
      </c>
      <c r="M24" s="42">
        <f t="shared" si="2"/>
        <v>0</v>
      </c>
      <c r="N24" s="42"/>
      <c r="O24" s="42"/>
      <c r="P24" s="42"/>
      <c r="Q24" s="42"/>
      <c r="R24" s="42"/>
      <c r="S24" s="46">
        <f t="shared" si="3"/>
        <v>0</v>
      </c>
      <c r="T24" s="46"/>
      <c r="U24" s="39"/>
      <c r="V24" s="39"/>
      <c r="W24" s="47"/>
      <c r="X24" s="11"/>
      <c r="Y24" s="11"/>
      <c r="Z24" s="11"/>
    </row>
    <row r="25" ht="21.0" customHeight="1">
      <c r="A25" s="37" t="s">
        <v>43</v>
      </c>
      <c r="B25" s="111">
        <f t="shared" si="4"/>
        <v>45313</v>
      </c>
      <c r="C25" s="39"/>
      <c r="D25" s="39"/>
      <c r="E25" s="39"/>
      <c r="F25" s="112"/>
      <c r="G25" s="112"/>
      <c r="H25" s="42"/>
      <c r="I25" s="39"/>
      <c r="J25" s="43">
        <f>(IF(AND(I25="",H25="",F25="",G25=""),(0*0.0416666666666667),IF(AND(I25="x",H25="x",F25&lt;&gt;""),"FEHLER",IF(AND(I25="x",H25="x",G25&lt;&gt;""),"FEHLER",IF(AND(I25="",H25="x",G25&lt;&gt;""),"FEHLER",IF(AND(I25="x",H25="",G25&lt;&gt;""),"FEHLER",IF(AND(I25="",H25="x",F25&lt;&gt;""),"FEHLER",IF(AND(I25="x",H25="",F25&lt;&gt;""),"FEHLER",IF(AND(I25="",H25="x",A25="Sonntag"),(0*0.0416666666666667),IF(AND(I25="",H25="x",A25="Samstag"),(0*0.0416666666666667),IF(AND(I25="x",H25="",A25="Sonntag"),(0*0.0416666666666667),IF(AND(I25="x",H25="",A25="Samstag"),(0*0.0416666666666667),IF(AND(I25="x",H25="x"),"FEHLER",IF(AND(I25="x",H25=""),(8*0.0416666666666667),IF(AND(H25="X",I25=""),(8*0.0416666666666667),IF(AND(I25="",H25=""),IF(G25&lt;F25,G25+1-F25,G25-F25),"Bitte nur X verwenden"))))))))))))))))</f>
        <v>0</v>
      </c>
      <c r="K25" s="44" t="s">
        <v>45</v>
      </c>
      <c r="L25" s="42">
        <f t="shared" si="1"/>
        <v>0</v>
      </c>
      <c r="M25" s="42">
        <f t="shared" si="2"/>
        <v>0</v>
      </c>
      <c r="N25" s="42"/>
      <c r="O25" s="42"/>
      <c r="P25" s="42"/>
      <c r="Q25" s="42"/>
      <c r="R25" s="42"/>
      <c r="S25" s="46">
        <f t="shared" si="3"/>
        <v>0</v>
      </c>
      <c r="T25" s="46"/>
      <c r="U25" s="39"/>
      <c r="V25" s="39"/>
      <c r="W25" s="47"/>
      <c r="X25" s="11"/>
      <c r="Y25" s="11"/>
      <c r="Z25" s="11"/>
    </row>
    <row r="26" ht="21.0" customHeight="1">
      <c r="A26" s="37" t="s">
        <v>46</v>
      </c>
      <c r="B26" s="111">
        <f t="shared" si="4"/>
        <v>45314</v>
      </c>
      <c r="C26" s="48" t="s">
        <v>71</v>
      </c>
      <c r="D26" s="48" t="s">
        <v>96</v>
      </c>
      <c r="E26" s="48" t="s">
        <v>97</v>
      </c>
      <c r="F26" s="112">
        <v>1.375</v>
      </c>
      <c r="G26" s="112">
        <v>1.770833333333333</v>
      </c>
      <c r="H26" s="42"/>
      <c r="I26" s="39"/>
      <c r="J26" s="43">
        <f t="shared" ref="J26:J32" si="9">IF(AND(I26="",H26="",F26="",G26=""),(0*0.0416666666666667),IF(AND(I26="x",H26="x",F26&lt;&gt;""),"FEHLER",IF(AND(I26="x",H26="x",G26&lt;&gt;""),"FEHLER",IF(AND(I26="",H26="x",G26&lt;&gt;""),"FEHLER",IF(AND(I26="x",H26="",G26&lt;&gt;""),"FEHLER",IF(AND(I26="",H26="x",F26&lt;&gt;""),"FEHLER",IF(AND(I26="x",H26="",F26&lt;&gt;""),"FEHLER",IF(AND(I26="",H26="x",A26="Sonntag"),(0*0.0416666666666667),IF(AND(I26="",H26="x",A26="Samstag"),(0*0.0416666666666667),IF(AND(I26="x",H26="",A26="Sonntag"),(0*0.0416666666666667),IF(AND(I26="x",H26="",A26="Samstag"),(0*0.0416666666666667),IF(AND(I26="x",H26="x"),"FEHLER",IF(AND(I26="x",H26=""),(8*0.0416666666666667),IF(AND(H26="X",I26=""),(8*0.0416666666666667),IF(AND(I26="",H26=""),IF(G26&lt;F26,G26+1-F26,G26-F26),"Bitte nur X verwenden")))))))))))))))</f>
        <v>0.3958333333</v>
      </c>
      <c r="K26" s="44" t="s">
        <v>74</v>
      </c>
      <c r="L26" s="42">
        <f t="shared" si="1"/>
        <v>0</v>
      </c>
      <c r="M26" s="42">
        <f t="shared" si="2"/>
        <v>0</v>
      </c>
      <c r="N26" s="42"/>
      <c r="O26" s="42"/>
      <c r="P26" s="42"/>
      <c r="Q26" s="42"/>
      <c r="R26" s="42"/>
      <c r="S26" s="46">
        <f t="shared" si="3"/>
        <v>26.4</v>
      </c>
      <c r="T26" s="46"/>
      <c r="U26" s="39"/>
      <c r="V26" s="39"/>
      <c r="W26" s="47"/>
      <c r="X26" s="11"/>
      <c r="Y26" s="11"/>
      <c r="Z26" s="11"/>
    </row>
    <row r="27" ht="21.0" customHeight="1">
      <c r="A27" s="37" t="s">
        <v>47</v>
      </c>
      <c r="B27" s="111">
        <f t="shared" si="4"/>
        <v>45315</v>
      </c>
      <c r="C27" s="48" t="s">
        <v>71</v>
      </c>
      <c r="D27" s="48" t="s">
        <v>96</v>
      </c>
      <c r="E27" s="48" t="s">
        <v>97</v>
      </c>
      <c r="F27" s="112">
        <v>1.354166666666667</v>
      </c>
      <c r="G27" s="112">
        <v>1.8125</v>
      </c>
      <c r="H27" s="42"/>
      <c r="I27" s="39"/>
      <c r="J27" s="43">
        <f t="shared" si="9"/>
        <v>0.4583333333</v>
      </c>
      <c r="K27" s="44" t="s">
        <v>74</v>
      </c>
      <c r="L27" s="42">
        <f t="shared" si="1"/>
        <v>0</v>
      </c>
      <c r="M27" s="42">
        <f t="shared" si="2"/>
        <v>0</v>
      </c>
      <c r="N27" s="42"/>
      <c r="O27" s="42"/>
      <c r="P27" s="42"/>
      <c r="Q27" s="42"/>
      <c r="R27" s="42"/>
      <c r="S27" s="46">
        <f t="shared" si="3"/>
        <v>26.4</v>
      </c>
      <c r="T27" s="46"/>
      <c r="U27" s="39"/>
      <c r="V27" s="39"/>
      <c r="W27" s="47"/>
      <c r="X27" s="11"/>
      <c r="Y27" s="11"/>
      <c r="Z27" s="11"/>
    </row>
    <row r="28" ht="21.0" customHeight="1">
      <c r="A28" s="37" t="s">
        <v>48</v>
      </c>
      <c r="B28" s="111">
        <f t="shared" si="4"/>
        <v>45316</v>
      </c>
      <c r="C28" s="48" t="s">
        <v>71</v>
      </c>
      <c r="D28" s="48" t="s">
        <v>96</v>
      </c>
      <c r="E28" s="48" t="s">
        <v>97</v>
      </c>
      <c r="F28" s="112">
        <v>1.354166666666667</v>
      </c>
      <c r="G28" s="112">
        <v>1.791666666666667</v>
      </c>
      <c r="H28" s="42"/>
      <c r="I28" s="39"/>
      <c r="J28" s="43">
        <f t="shared" si="9"/>
        <v>0.4375</v>
      </c>
      <c r="K28" s="44" t="s">
        <v>74</v>
      </c>
      <c r="L28" s="42">
        <f t="shared" si="1"/>
        <v>0</v>
      </c>
      <c r="M28" s="42">
        <f t="shared" si="2"/>
        <v>0</v>
      </c>
      <c r="N28" s="42"/>
      <c r="O28" s="42"/>
      <c r="P28" s="42"/>
      <c r="Q28" s="42"/>
      <c r="R28" s="42"/>
      <c r="S28" s="46">
        <f t="shared" si="3"/>
        <v>26.4</v>
      </c>
      <c r="T28" s="46"/>
      <c r="U28" s="39"/>
      <c r="V28" s="39"/>
      <c r="W28" s="47"/>
      <c r="X28" s="11"/>
      <c r="Y28" s="11"/>
      <c r="Z28" s="11"/>
    </row>
    <row r="29" ht="21.0" customHeight="1">
      <c r="A29" s="37" t="s">
        <v>52</v>
      </c>
      <c r="B29" s="111">
        <f t="shared" si="4"/>
        <v>45317</v>
      </c>
      <c r="C29" s="48" t="s">
        <v>71</v>
      </c>
      <c r="D29" s="48" t="s">
        <v>96</v>
      </c>
      <c r="E29" s="48" t="s">
        <v>97</v>
      </c>
      <c r="F29" s="112">
        <v>1.333333333333333</v>
      </c>
      <c r="G29" s="112">
        <v>1.729166666666667</v>
      </c>
      <c r="H29" s="42"/>
      <c r="I29" s="39"/>
      <c r="J29" s="43">
        <f t="shared" si="9"/>
        <v>0.3958333333</v>
      </c>
      <c r="K29" s="44" t="s">
        <v>74</v>
      </c>
      <c r="L29" s="42">
        <f t="shared" si="1"/>
        <v>0</v>
      </c>
      <c r="M29" s="42">
        <f t="shared" si="2"/>
        <v>0</v>
      </c>
      <c r="N29" s="42"/>
      <c r="O29" s="42"/>
      <c r="P29" s="42"/>
      <c r="Q29" s="42"/>
      <c r="R29" s="42"/>
      <c r="S29" s="46">
        <f t="shared" si="3"/>
        <v>26.4</v>
      </c>
      <c r="T29" s="46"/>
      <c r="U29" s="39"/>
      <c r="V29" s="39"/>
      <c r="W29" s="47"/>
      <c r="X29" s="11"/>
      <c r="Y29" s="11"/>
      <c r="Z29" s="11"/>
    </row>
    <row r="30" ht="21.0" customHeight="1">
      <c r="A30" s="37" t="s">
        <v>54</v>
      </c>
      <c r="B30" s="111">
        <f t="shared" si="4"/>
        <v>45318</v>
      </c>
      <c r="C30" s="48" t="s">
        <v>71</v>
      </c>
      <c r="D30" s="48" t="s">
        <v>96</v>
      </c>
      <c r="E30" s="48" t="s">
        <v>97</v>
      </c>
      <c r="F30" s="112">
        <v>1.4375</v>
      </c>
      <c r="G30" s="112">
        <v>1.791666666666667</v>
      </c>
      <c r="H30" s="42"/>
      <c r="I30" s="39"/>
      <c r="J30" s="43">
        <f t="shared" si="9"/>
        <v>0.3541666667</v>
      </c>
      <c r="K30" s="44" t="s">
        <v>74</v>
      </c>
      <c r="L30" s="42">
        <f t="shared" si="1"/>
        <v>0</v>
      </c>
      <c r="M30" s="42">
        <f t="shared" si="2"/>
        <v>0</v>
      </c>
      <c r="N30" s="42"/>
      <c r="O30" s="42"/>
      <c r="P30" s="42"/>
      <c r="Q30" s="42"/>
      <c r="R30" s="42"/>
      <c r="S30" s="46">
        <f t="shared" si="3"/>
        <v>26.4</v>
      </c>
      <c r="T30" s="46"/>
      <c r="U30" s="39"/>
      <c r="V30" s="39"/>
      <c r="W30" s="47"/>
      <c r="X30" s="11"/>
      <c r="Y30" s="11"/>
      <c r="Z30" s="11"/>
    </row>
    <row r="31" ht="21.0" customHeight="1">
      <c r="A31" s="37" t="s">
        <v>55</v>
      </c>
      <c r="B31" s="111">
        <f t="shared" si="4"/>
        <v>45319</v>
      </c>
      <c r="C31" s="48" t="s">
        <v>71</v>
      </c>
      <c r="D31" s="48" t="s">
        <v>96</v>
      </c>
      <c r="E31" s="48" t="s">
        <v>97</v>
      </c>
      <c r="F31" s="112">
        <v>1.458333333333333</v>
      </c>
      <c r="G31" s="112">
        <v>1.833333333333333</v>
      </c>
      <c r="H31" s="42"/>
      <c r="I31" s="39"/>
      <c r="J31" s="43">
        <f t="shared" si="9"/>
        <v>0.375</v>
      </c>
      <c r="K31" s="44" t="s">
        <v>74</v>
      </c>
      <c r="L31" s="42">
        <f t="shared" si="1"/>
        <v>0</v>
      </c>
      <c r="M31" s="42">
        <f t="shared" si="2"/>
        <v>0</v>
      </c>
      <c r="N31" s="42"/>
      <c r="O31" s="42"/>
      <c r="P31" s="42"/>
      <c r="Q31" s="42"/>
      <c r="R31" s="42"/>
      <c r="S31" s="46">
        <f t="shared" si="3"/>
        <v>26.4</v>
      </c>
      <c r="T31" s="46"/>
      <c r="U31" s="39"/>
      <c r="V31" s="39"/>
      <c r="W31" s="47"/>
      <c r="X31" s="11"/>
      <c r="Y31" s="11"/>
      <c r="Z31" s="11"/>
    </row>
    <row r="32" ht="21.0" customHeight="1">
      <c r="A32" s="37" t="s">
        <v>43</v>
      </c>
      <c r="B32" s="111">
        <f t="shared" si="4"/>
        <v>45320</v>
      </c>
      <c r="C32" s="48" t="s">
        <v>71</v>
      </c>
      <c r="D32" s="48" t="s">
        <v>96</v>
      </c>
      <c r="E32" s="48" t="s">
        <v>97</v>
      </c>
      <c r="F32" s="112">
        <v>1.375</v>
      </c>
      <c r="G32" s="112">
        <v>1.625</v>
      </c>
      <c r="H32" s="42"/>
      <c r="I32" s="39"/>
      <c r="J32" s="43">
        <f t="shared" si="9"/>
        <v>0.25</v>
      </c>
      <c r="K32" s="44" t="s">
        <v>74</v>
      </c>
      <c r="L32" s="42">
        <f t="shared" si="1"/>
        <v>0</v>
      </c>
      <c r="M32" s="42">
        <f t="shared" si="2"/>
        <v>0</v>
      </c>
      <c r="N32" s="42"/>
      <c r="O32" s="42"/>
      <c r="P32" s="42"/>
      <c r="Q32" s="42"/>
      <c r="R32" s="42"/>
      <c r="S32" s="46">
        <f t="shared" si="3"/>
        <v>26.4</v>
      </c>
      <c r="T32" s="46"/>
      <c r="U32" s="39"/>
      <c r="V32" s="39"/>
      <c r="W32" s="47"/>
      <c r="X32" s="11"/>
      <c r="Y32" s="11"/>
      <c r="Z32" s="11"/>
    </row>
    <row r="33" ht="21.0" customHeight="1">
      <c r="A33" s="37" t="s">
        <v>46</v>
      </c>
      <c r="B33" s="111">
        <f t="shared" si="4"/>
        <v>45321</v>
      </c>
      <c r="C33" s="39"/>
      <c r="D33" s="39"/>
      <c r="E33" s="39"/>
      <c r="F33" s="39"/>
      <c r="G33" s="39"/>
      <c r="H33" s="42"/>
      <c r="I33" s="39"/>
      <c r="J33" s="43">
        <f t="shared" ref="J33:J34" si="10">(IF(AND(I33="",H33="",F33="",G33=""),(0*0.0416666666666667),IF(AND(I33="x",H33="x",F33&lt;&gt;""),"FEHLER",IF(AND(I33="x",H33="x",G33&lt;&gt;""),"FEHLER",IF(AND(I33="",H33="x",G33&lt;&gt;""),"FEHLER",IF(AND(I33="x",H33="",G33&lt;&gt;""),"FEHLER",IF(AND(I33="",H33="x",F33&lt;&gt;""),"FEHLER",IF(AND(I33="x",H33="",F33&lt;&gt;""),"FEHLER",IF(AND(I33="",H33="x",A33="Sonntag"),(0*0.0416666666666667),IF(AND(I33="",H33="x",A33="Samstag"),(0*0.0416666666666667),IF(AND(I33="x",H33="",A33="Sonntag"),(0*0.0416666666666667),IF(AND(I33="x",H33="",A33="Samstag"),(0*0.0416666666666667),IF(AND(I33="x",H33="x"),"FEHLER",IF(AND(I33="x",H33=""),(8*0.0416666666666667),IF(AND(H33="X",I33=""),(8*0.0416666666666667),IF(AND(I33="",H33=""),IF(G33&lt;F33,G33+1-F33,G33-F33),"Bitte nur X verwenden"))))))))))))))))</f>
        <v>0</v>
      </c>
      <c r="K33" s="44" t="s">
        <v>45</v>
      </c>
      <c r="L33" s="42">
        <f t="shared" si="1"/>
        <v>0</v>
      </c>
      <c r="M33" s="42">
        <f t="shared" si="2"/>
        <v>0</v>
      </c>
      <c r="N33" s="42"/>
      <c r="O33" s="42"/>
      <c r="P33" s="42"/>
      <c r="Q33" s="42"/>
      <c r="R33" s="42"/>
      <c r="S33" s="46">
        <f t="shared" si="3"/>
        <v>0</v>
      </c>
      <c r="T33" s="46"/>
      <c r="U33" s="39"/>
      <c r="V33" s="39"/>
      <c r="W33" s="47"/>
      <c r="X33" s="11"/>
      <c r="Y33" s="11"/>
      <c r="Z33" s="11"/>
    </row>
    <row r="34" ht="21.0" customHeight="1">
      <c r="A34" s="50" t="s">
        <v>47</v>
      </c>
      <c r="B34" s="114">
        <f t="shared" si="4"/>
        <v>45322</v>
      </c>
      <c r="C34" s="52"/>
      <c r="D34" s="52"/>
      <c r="E34" s="52"/>
      <c r="F34" s="39"/>
      <c r="G34" s="52"/>
      <c r="H34" s="54"/>
      <c r="I34" s="52"/>
      <c r="J34" s="55">
        <f t="shared" si="10"/>
        <v>0</v>
      </c>
      <c r="K34" s="56" t="s">
        <v>45</v>
      </c>
      <c r="L34" s="54">
        <f t="shared" si="1"/>
        <v>0</v>
      </c>
      <c r="M34" s="54">
        <f t="shared" si="2"/>
        <v>0</v>
      </c>
      <c r="N34" s="54"/>
      <c r="O34" s="54"/>
      <c r="P34" s="54"/>
      <c r="Q34" s="54"/>
      <c r="R34" s="54"/>
      <c r="S34" s="58">
        <f t="shared" si="3"/>
        <v>0</v>
      </c>
      <c r="T34" s="58"/>
      <c r="U34" s="52"/>
      <c r="V34" s="52"/>
      <c r="W34" s="59"/>
      <c r="X34" s="11"/>
      <c r="Y34" s="11"/>
      <c r="Z34" s="11"/>
    </row>
    <row r="35" ht="21.0" customHeight="1">
      <c r="A35" s="27"/>
      <c r="B35" s="115"/>
      <c r="C35" s="28"/>
      <c r="D35" s="28"/>
      <c r="E35" s="28"/>
      <c r="F35" s="70"/>
      <c r="G35" s="61" t="s">
        <v>78</v>
      </c>
      <c r="H35" s="62"/>
      <c r="I35" s="63"/>
      <c r="J35" s="64">
        <v>7.729166666666667</v>
      </c>
      <c r="K35" s="65"/>
      <c r="L35" s="31"/>
      <c r="M35" s="31"/>
      <c r="N35" s="31"/>
      <c r="O35" s="31"/>
      <c r="P35" s="31"/>
      <c r="Q35" s="31"/>
      <c r="R35" s="66"/>
      <c r="S35" s="67">
        <f t="shared" ref="S35:T35" si="11">SUM(S4:S34)</f>
        <v>211.2</v>
      </c>
      <c r="T35" s="68">
        <f t="shared" si="11"/>
        <v>0</v>
      </c>
      <c r="U35" s="69"/>
      <c r="V35" s="28"/>
      <c r="W35" s="28"/>
      <c r="X35" s="11"/>
      <c r="Y35" s="11"/>
      <c r="Z35" s="11"/>
    </row>
    <row r="36" ht="21.0" customHeight="1">
      <c r="A36" s="48"/>
      <c r="B36" s="111"/>
      <c r="C36" s="39"/>
      <c r="D36" s="39"/>
      <c r="E36" s="39"/>
      <c r="F36" s="70"/>
      <c r="G36" s="71" t="s">
        <v>79</v>
      </c>
      <c r="H36" s="72"/>
      <c r="I36" s="73"/>
      <c r="J36" s="74">
        <f>J35</f>
        <v>7.729166667</v>
      </c>
      <c r="K36" s="75"/>
      <c r="L36" s="42"/>
      <c r="M36" s="42"/>
      <c r="N36" s="42"/>
      <c r="O36" s="42"/>
      <c r="P36" s="42"/>
      <c r="Q36" s="42"/>
      <c r="R36" s="76"/>
      <c r="S36" s="77">
        <f>SUM(S35:T35)</f>
        <v>211.2</v>
      </c>
      <c r="T36" s="78"/>
      <c r="U36" s="79"/>
      <c r="V36" s="39"/>
      <c r="W36" s="39"/>
      <c r="X36" s="11"/>
      <c r="Y36" s="11"/>
      <c r="Z36" s="11"/>
    </row>
    <row r="37" ht="21.0" customHeight="1">
      <c r="A37" s="80"/>
      <c r="B37" s="81"/>
      <c r="C37" s="54"/>
      <c r="D37" s="39"/>
      <c r="E37" s="39"/>
      <c r="F37" s="70"/>
      <c r="G37" s="71" t="s">
        <v>80</v>
      </c>
      <c r="H37" s="72"/>
      <c r="I37" s="73"/>
      <c r="J37" s="74">
        <f>J35-J39</f>
        <v>0.3958333333</v>
      </c>
      <c r="K37" s="75"/>
      <c r="L37" s="42"/>
      <c r="M37" s="42"/>
      <c r="N37" s="42"/>
      <c r="O37" s="42"/>
      <c r="P37" s="42"/>
      <c r="Q37" s="42"/>
      <c r="R37" s="42"/>
      <c r="S37" s="82"/>
      <c r="T37" s="35"/>
      <c r="U37" s="39"/>
      <c r="V37" s="39"/>
      <c r="W37" s="39"/>
      <c r="X37" s="11"/>
      <c r="Y37" s="11"/>
      <c r="Z37" s="11"/>
    </row>
    <row r="38" ht="20.25" customHeight="1">
      <c r="A38" s="116" t="s">
        <v>98</v>
      </c>
      <c r="B38" s="63"/>
      <c r="C38" s="66">
        <v>30.0</v>
      </c>
      <c r="D38" s="79"/>
      <c r="E38" s="39"/>
      <c r="F38" s="70"/>
      <c r="G38" s="84" t="s">
        <v>82</v>
      </c>
      <c r="H38" s="72"/>
      <c r="I38" s="73"/>
      <c r="J38" s="85">
        <f>J35-J39</f>
        <v>0.3958333333</v>
      </c>
      <c r="K38" s="75"/>
      <c r="L38" s="42"/>
      <c r="M38" s="42"/>
      <c r="N38" s="42"/>
      <c r="O38" s="42"/>
      <c r="P38" s="42"/>
      <c r="Q38" s="42"/>
      <c r="R38" s="42"/>
      <c r="S38" s="86"/>
      <c r="T38" s="46"/>
      <c r="U38" s="39"/>
      <c r="V38" s="39"/>
      <c r="W38" s="39"/>
      <c r="X38" s="11"/>
      <c r="Y38" s="11"/>
      <c r="Z38" s="11"/>
    </row>
    <row r="39" ht="20.25" customHeight="1">
      <c r="A39" s="117" t="s">
        <v>21</v>
      </c>
      <c r="B39" s="73"/>
      <c r="C39" s="76">
        <f>IF(AND(D$2-C40&gt;0,D$2-C40&lt;&gt;0),D$2-C40,D$2-D$2)</f>
        <v>0</v>
      </c>
      <c r="D39" s="79"/>
      <c r="E39" s="39"/>
      <c r="F39" s="70"/>
      <c r="G39" s="71" t="s">
        <v>83</v>
      </c>
      <c r="H39" s="72"/>
      <c r="I39" s="73"/>
      <c r="J39" s="74">
        <v>7.333333333333333</v>
      </c>
      <c r="K39" s="75"/>
      <c r="L39" s="42"/>
      <c r="M39" s="42"/>
      <c r="N39" s="42"/>
      <c r="O39" s="42"/>
      <c r="P39" s="42"/>
      <c r="Q39" s="42"/>
      <c r="R39" s="42"/>
      <c r="S39" s="86"/>
      <c r="T39" s="46"/>
      <c r="U39" s="39"/>
      <c r="V39" s="39"/>
      <c r="W39" s="39"/>
      <c r="X39" s="11"/>
      <c r="Y39" s="11"/>
      <c r="Z39" s="11"/>
    </row>
    <row r="40" ht="20.25" customHeight="1">
      <c r="A40" s="117" t="s">
        <v>99</v>
      </c>
      <c r="B40" s="73"/>
      <c r="C40" s="76">
        <f>COUNTIFS(H4:H34,"x",A4:A34,"Montag")+COUNTIFS(H4:H34,"x",A4:A34,"Dienstag")+COUNTIFS(H5:H34,"x",A5:A34,"Mittwoch")+COUNTIFS(H4:H34,"x",A4:A34,"Donnerstag")+COUNTIFS(H4:H34,"x",A4:A34,"Freitag")</f>
        <v>0</v>
      </c>
      <c r="D40" s="79"/>
      <c r="E40" s="39"/>
      <c r="F40" s="70"/>
      <c r="G40" s="88" t="s">
        <v>85</v>
      </c>
      <c r="H40" s="89"/>
      <c r="I40" s="81"/>
      <c r="J40" s="118">
        <v>83.66666666666667</v>
      </c>
      <c r="K40" s="75"/>
      <c r="L40" s="42"/>
      <c r="M40" s="42"/>
      <c r="N40" s="42"/>
      <c r="O40" s="42"/>
      <c r="P40" s="42"/>
      <c r="Q40" s="42"/>
      <c r="R40" s="42"/>
      <c r="S40" s="86"/>
      <c r="T40" s="46"/>
      <c r="U40" s="39"/>
      <c r="V40" s="39"/>
      <c r="W40" s="39"/>
      <c r="X40" s="11"/>
      <c r="Y40" s="11"/>
      <c r="Z40" s="11"/>
    </row>
    <row r="41" ht="20.25" customHeight="1">
      <c r="A41" s="119" t="s">
        <v>100</v>
      </c>
      <c r="B41" s="73"/>
      <c r="C41" s="92">
        <f>C38+D$2-C40</f>
        <v>30</v>
      </c>
      <c r="D41" s="79"/>
      <c r="E41" s="39"/>
      <c r="F41" s="93"/>
      <c r="G41" s="94"/>
      <c r="H41" s="31"/>
      <c r="I41" s="31"/>
      <c r="J41" s="120"/>
      <c r="K41" s="42"/>
      <c r="L41" s="42"/>
      <c r="M41" s="42"/>
      <c r="N41" s="42"/>
      <c r="O41" s="42"/>
      <c r="P41" s="42"/>
      <c r="Q41" s="42"/>
      <c r="R41" s="42"/>
      <c r="S41" s="86"/>
      <c r="T41" s="46"/>
      <c r="U41" s="39"/>
      <c r="V41" s="39"/>
      <c r="W41" s="39"/>
      <c r="X41" s="11"/>
      <c r="Y41" s="11"/>
      <c r="Z41" s="11"/>
    </row>
    <row r="42" ht="20.25" customHeight="1">
      <c r="A42" s="121" t="s">
        <v>101</v>
      </c>
      <c r="B42" s="81"/>
      <c r="C42" s="96">
        <f>COUNTIF(I4:I34,"x")</f>
        <v>0</v>
      </c>
      <c r="D42" s="79"/>
      <c r="E42" s="39"/>
      <c r="F42" s="93"/>
      <c r="G42" s="93"/>
      <c r="H42" s="42"/>
      <c r="I42" s="42"/>
      <c r="J42" s="122"/>
      <c r="K42" s="42"/>
      <c r="L42" s="42"/>
      <c r="M42" s="42"/>
      <c r="N42" s="42"/>
      <c r="O42" s="42"/>
      <c r="P42" s="42"/>
      <c r="Q42" s="42"/>
      <c r="R42" s="42"/>
      <c r="S42" s="86"/>
      <c r="T42" s="46"/>
      <c r="U42" s="39"/>
      <c r="V42" s="39"/>
      <c r="W42" s="39"/>
      <c r="X42" s="11"/>
      <c r="Y42" s="11"/>
      <c r="Z42" s="11"/>
    </row>
    <row r="43" ht="20.25" customHeight="1">
      <c r="A43" s="28"/>
      <c r="B43" s="28"/>
      <c r="C43" s="28"/>
      <c r="D43" s="39"/>
      <c r="E43" s="39"/>
      <c r="F43" s="93"/>
      <c r="G43" s="93"/>
      <c r="H43" s="42"/>
      <c r="I43" s="42"/>
      <c r="J43" s="122"/>
      <c r="K43" s="42"/>
      <c r="L43" s="42"/>
      <c r="M43" s="42"/>
      <c r="N43" s="42"/>
      <c r="O43" s="42"/>
      <c r="P43" s="42"/>
      <c r="Q43" s="42"/>
      <c r="R43" s="42"/>
      <c r="S43" s="86"/>
      <c r="T43" s="46"/>
      <c r="U43" s="39"/>
      <c r="V43" s="39"/>
      <c r="W43" s="39"/>
      <c r="X43" s="11"/>
      <c r="Y43" s="11"/>
      <c r="Z43" s="11"/>
    </row>
    <row r="44" ht="20.25" customHeight="1">
      <c r="A44" s="48"/>
      <c r="B44" s="111"/>
      <c r="C44" s="39"/>
      <c r="D44" s="39"/>
      <c r="E44" s="39"/>
      <c r="F44" s="93"/>
      <c r="G44" s="93"/>
      <c r="H44" s="42"/>
      <c r="I44" s="42"/>
      <c r="J44" s="122"/>
      <c r="K44" s="42"/>
      <c r="L44" s="42"/>
      <c r="M44" s="42"/>
      <c r="N44" s="42"/>
      <c r="O44" s="42"/>
      <c r="P44" s="42"/>
      <c r="Q44" s="42"/>
      <c r="R44" s="42"/>
      <c r="S44" s="86"/>
      <c r="T44" s="46"/>
      <c r="U44" s="39"/>
      <c r="V44" s="39"/>
      <c r="W44" s="39"/>
      <c r="X44" s="11"/>
      <c r="Y44" s="11"/>
      <c r="Z44" s="11"/>
    </row>
    <row r="45" ht="20.25" customHeight="1">
      <c r="A45" s="48"/>
      <c r="B45" s="111"/>
      <c r="C45" s="39"/>
      <c r="D45" s="39"/>
      <c r="E45" s="39"/>
      <c r="F45" s="93"/>
      <c r="G45" s="93"/>
      <c r="H45" s="42"/>
      <c r="I45" s="42"/>
      <c r="J45" s="122"/>
      <c r="K45" s="42"/>
      <c r="L45" s="42"/>
      <c r="M45" s="42"/>
      <c r="N45" s="42"/>
      <c r="O45" s="42"/>
      <c r="P45" s="42"/>
      <c r="Q45" s="42"/>
      <c r="R45" s="42"/>
      <c r="S45" s="86"/>
      <c r="T45" s="46"/>
      <c r="U45" s="39"/>
      <c r="V45" s="39"/>
      <c r="W45" s="39"/>
      <c r="X45" s="11"/>
      <c r="Y45" s="11"/>
      <c r="Z45" s="11"/>
    </row>
    <row r="46" ht="18.0"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8.0"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8.0"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8.0"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8.0"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8.0"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8.0"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8.0"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8.0"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8.0"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8.0"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8.0"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8.0"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8.0"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8.0"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8.0"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8.0"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8.0"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8.0"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8.0"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8.0"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8.0"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8.0"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8.0"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8.0"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8.0"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8.0"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8.0"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8.0"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8.0"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8.0"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8.0"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8.0"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8.0"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8.0"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8.0"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8.0"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8.0"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8.0"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8.0"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8.0"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8.0"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8.0"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8.0"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8.0"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8.0"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8.0"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8.0"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8.0"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8.0"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8.0"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8.0"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8.0"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8.0"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8.0"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8.0"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8.0"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8.0"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8.0"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8.0"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8.0"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8.0"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8.0"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8.0"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8.0"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8.0"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8.0"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8.0"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8.0"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8.0"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8.0"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8.0"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8.0"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8.0"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8.0"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8.0"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8.0"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8.0"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8.0"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8.0"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8.0"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8.0"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8.0"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8.0"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8.0"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8.0"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8.0"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8.0"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8.0"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8.0"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8.0"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8.0"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8.0"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8.0"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8.0"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8.0"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8.0"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8.0"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8.0"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8.0"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8.0"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8.0"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8.0"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8.0"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8.0"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8.0"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8.0"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8.0"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8.0"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8.0"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8.0"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8.0"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8.0"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8.0"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8.0"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8.0"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8.0"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8.0"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8.0"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8.0"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8.0"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8.0"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8.0"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8.0"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8.0"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8.0"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8.0"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8.0"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8.0"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8.0"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8.0"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8.0"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8.0"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8.0"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8.0"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8.0"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8.0"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8.0"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8.0"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8.0"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8.0"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8.0"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8.0"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8.0"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8.0"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8.0"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8.0"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8.0"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8.0"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8.0"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8.0"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8.0"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8.0"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8.0"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8.0"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8.0"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8.0"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8.0"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8.0"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8.0"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8.0"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8.0"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8.0"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8.0"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8.0"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8.0"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8.0"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8.0"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8.0"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8.0"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8.0"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8.0"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8.0"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8.0"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8.0"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8.0"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8.0"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8.0"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8.0"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8.0"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8.0"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8.0"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8.0"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8.0"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8.0"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8.0"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8.0"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8.0"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8.0"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8.0"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8.0"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8.0"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8.0"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8.0"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8.0"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8.0"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8.0"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8.0"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8.0"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8.0"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8.0"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8.0"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8.0"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8.0"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8.0"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8.0"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8.0"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8.0"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8.0"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8.0"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8.0"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8.0"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8.0"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8.0"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8.0"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8.0"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8.0"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8.0"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8.0"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8.0"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8.0"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8.0"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8.0"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8.0"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8.0"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8.0"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8.0"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8.0"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8.0"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8.0"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8.0"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8.0"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8.0"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8.0"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8.0"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8.0"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8.0"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8.0"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8.0"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8.0"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8.0"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8.0"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8.0"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8.0"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8.0"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8.0"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8.0"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8.0"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8.0"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8.0"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8.0"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8.0"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8.0"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8.0"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8.0"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8.0"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8.0"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8.0"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8.0"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8.0"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8.0"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8.0"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8.0"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8.0"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8.0"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8.0"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8.0"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8.0"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8.0"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8.0"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8.0"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8.0"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8.0"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8.0"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8.0"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8.0"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8.0"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8.0"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8.0"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8.0"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8.0"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8.0"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8.0"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8.0"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8.0"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8.0"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8.0"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8.0"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8.0"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8.0"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8.0"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8.0"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8.0"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8.0"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8.0"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8.0"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8.0"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8.0"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8.0"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8.0"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8.0"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8.0"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8.0"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8.0"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8.0"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8.0"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8.0"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8.0"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8.0"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8.0"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8.0"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8.0"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8.0"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8.0"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8.0"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8.0"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8.0"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8.0"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8.0"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8.0"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8.0"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8.0"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8.0"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8.0"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8.0"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8.0"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8.0"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8.0"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8.0"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8.0"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8.0"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8.0"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8.0"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8.0"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8.0"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8.0"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8.0"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8.0"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8.0"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8.0"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8.0"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8.0"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8.0"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8.0"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8.0"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8.0"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8.0"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8.0"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8.0"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8.0"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8.0"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8.0"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8.0"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8.0"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8.0"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8.0"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8.0"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8.0"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8.0"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8.0"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8.0"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8.0"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8.0"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8.0"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8.0"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8.0"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8.0"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8.0"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8.0"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8.0"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8.0"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8.0"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8.0"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8.0"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8.0"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8.0"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8.0"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8.0"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8.0"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8.0"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8.0"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8.0"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8.0"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8.0"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8.0"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8.0"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8.0"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8.0"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8.0"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8.0"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8.0"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8.0"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8.0"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8.0"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8.0"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8.0"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8.0"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8.0"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8.0"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8.0"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8.0"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8.0"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8.0"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8.0"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8.0"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8.0"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8.0"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8.0"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8.0"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8.0"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8.0"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8.0"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8.0"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8.0"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8.0"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8.0"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8.0"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8.0"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8.0"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8.0"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8.0"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8.0"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8.0"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8.0"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8.0"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8.0"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8.0"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8.0"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8.0"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8.0"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8.0"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8.0"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8.0"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8.0"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8.0"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8.0"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8.0"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8.0"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8.0"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8.0"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8.0"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8.0"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8.0"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8.0"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8.0"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8.0"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8.0"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8.0"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8.0"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8.0"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8.0"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8.0"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8.0"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8.0"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8.0"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8.0"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8.0"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8.0"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8.0"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8.0"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8.0"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8.0"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8.0"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8.0"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8.0"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8.0"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8.0"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8.0"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8.0"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8.0"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8.0"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8.0"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8.0"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8.0"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8.0"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8.0"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8.0"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8.0"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8.0"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8.0"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8.0"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8.0"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8.0"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8.0"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8.0"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8.0"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8.0"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8.0"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8.0"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8.0"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8.0"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8.0"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8.0"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8.0"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8.0"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8.0"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8.0"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8.0"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8.0"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8.0"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8.0"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8.0"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8.0"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8.0"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8.0"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8.0"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8.0"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8.0"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8.0"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8.0"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8.0"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8.0"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8.0"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8.0"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8.0"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8.0"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8.0"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8.0"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8.0"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8.0"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8.0"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8.0"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8.0"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8.0"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8.0"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8.0"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8.0"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8.0"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8.0"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8.0"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8.0"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8.0"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8.0"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8.0"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8.0"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8.0"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8.0"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8.0"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8.0"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8.0"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8.0"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8.0"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8.0"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8.0"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8.0"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8.0"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8.0"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8.0"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8.0"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8.0"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8.0"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8.0"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8.0"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8.0"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8.0"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8.0"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8.0"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8.0"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8.0"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8.0"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8.0"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8.0"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8.0"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8.0"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8.0"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8.0"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8.0"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8.0"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8.0"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8.0"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8.0"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8.0"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8.0"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8.0"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8.0"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8.0"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8.0"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8.0"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8.0"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8.0"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8.0"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8.0"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8.0"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8.0"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8.0"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8.0"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8.0"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8.0"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8.0"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8.0"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8.0"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8.0"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8.0"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8.0"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8.0"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8.0"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8.0"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8.0"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8.0"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8.0"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8.0"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8.0"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8.0"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8.0"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8.0"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8.0"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8.0"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8.0"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8.0"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8.0"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8.0"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8.0"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8.0"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8.0"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8.0"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8.0"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8.0"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8.0"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8.0"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8.0"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8.0"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8.0"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8.0"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8.0"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8.0"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8.0"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8.0"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8.0"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8.0"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8.0"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8.0"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8.0"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8.0"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8.0"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8.0"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8.0"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8.0"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8.0"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8.0"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8.0"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8.0"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8.0"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8.0"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8.0"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8.0"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8.0"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8.0"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8.0"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8.0"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8.0"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8.0"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8.0"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8.0"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8.0"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8.0"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8.0"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8.0"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8.0"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8.0"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8.0"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8.0"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8.0"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8.0"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8.0"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8.0"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8.0"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8.0"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8.0"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8.0"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8.0"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8.0"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8.0"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8.0"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8.0"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8.0"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8.0"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8.0"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8.0"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8.0"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8.0"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8.0"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8.0"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8.0"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8.0"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8.0"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8.0"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8.0"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8.0"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8.0"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8.0"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8.0"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8.0"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8.0"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8.0"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8.0"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8.0"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8.0"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8.0"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8.0"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8.0"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8.0"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8.0"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8.0"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8.0"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8.0"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8.0"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8.0"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8.0"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8.0"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8.0"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8.0"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8.0"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8.0"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8.0"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8.0"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8.0"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8.0"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8.0"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8.0"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8.0"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8.0"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8.0"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8.0"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8.0"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8.0"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8.0"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8.0"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8.0"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8.0"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8.0"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8.0"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8.0"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8.0"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8.0"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8.0"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8.0"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8.0"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8.0"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8.0"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8.0"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8.0"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8.0"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8.0"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8.0"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8.0"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8.0"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8.0"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8.0"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8.0"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8.0"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8.0"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8.0"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8.0"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8.0"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8.0"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8.0"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8.0"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8.0"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8.0"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8.0"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8.0"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8.0"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8.0"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8.0"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8.0"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8.0"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8.0"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8.0"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8.0"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8.0"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8.0"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8.0"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8.0"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8.0"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8.0"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8.0"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8.0"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8.0"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8.0"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8.0"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8.0"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8.0"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8.0"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8.0"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8.0"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8.0"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8.0"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8.0"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8.0"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8.0"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8.0"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8.0"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8.0"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8.0"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8.0"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8.0"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8.0"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8.0"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8.0"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8.0"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8.0"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8.0"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8.0"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8.0"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8.0"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8.0"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8.0"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8.0"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8.0"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8.0"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8.0"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8.0"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8.0"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8.0"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8.0"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8.0"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8.0"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8.0"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8.0"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8.0"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8.0"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8.0"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8.0"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8.0"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8.0"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8.0"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8.0"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8.0"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8.0"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8.0"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8.0"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8.0"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8.0"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8.0"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8.0"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8.0"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8.0"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8.0"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8.0"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8.0"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8.0"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8.0"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8.0"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8.0"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8.0"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8.0"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8.0"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8.0"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8.0"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8.0"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8.0"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8.0"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8.0"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8.0"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8.0"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8.0"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8.0"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8.0"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8.0"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8.0"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8.0"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8.0"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8.0"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8.0"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8.0"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8.0"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8.0"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8.0"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8.0"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8.0"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8.0"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8.0"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8.0"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8.0"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8.0"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8.0"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8.0"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8.0"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8.0"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8.0"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8.0"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8.0"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8.0"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8.0"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8.0"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8.0"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8.0"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8.0"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8.0"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8.0"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8.0"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8.0"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8.0"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8.0"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8.0"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8.0"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8.0"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8.0"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8.0"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8.0"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8.0"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8.0"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8.0"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8.0"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8.0"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8.0"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8.0"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8.0"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8.0"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8.0"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8.0"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8.0"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8.0"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8.0"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8.0"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8.0"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8.0"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8.0"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8.0"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8.0"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8.0"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8.0"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8.0"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8.0"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8.0"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8.0"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8.0"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8.0"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8.0"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8.0"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8.0"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8.0"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8.0"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8.0"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8.0"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8.0"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8.0"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8.0"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8.0"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8.0"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8.0"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8.0"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8.0"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8.0"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8.0"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8.0"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8.0"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8.0"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8.0"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8.0"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8.0"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8.0"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8.0"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8.0"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8.0"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15">
    <mergeCell ref="G37:I37"/>
    <mergeCell ref="G38:I38"/>
    <mergeCell ref="A39:B39"/>
    <mergeCell ref="G39:I39"/>
    <mergeCell ref="A40:B40"/>
    <mergeCell ref="G40:I40"/>
    <mergeCell ref="A41:B41"/>
    <mergeCell ref="A42:B42"/>
    <mergeCell ref="J1:K1"/>
    <mergeCell ref="J2:K2"/>
    <mergeCell ref="G35:I35"/>
    <mergeCell ref="G36:I36"/>
    <mergeCell ref="S36:T36"/>
    <mergeCell ref="A37:B37"/>
    <mergeCell ref="A38:B38"/>
  </mergeCells>
  <conditionalFormatting sqref="A4:A34 J35:J39 L4:M34">
    <cfRule type="containsText" dxfId="0" priority="1" stopIfTrue="1" operator="containsText" text="Samstag">
      <formula>NOT(ISERROR(SEARCH(("Samstag"),(A4))))</formula>
    </cfRule>
  </conditionalFormatting>
  <conditionalFormatting sqref="A4:A34 J35:J39 L4:M34">
    <cfRule type="containsText" dxfId="0" priority="2" stopIfTrue="1" operator="containsText" text="Sonntag">
      <formula>NOT(ISERROR(SEARCH(("Sonntag"),(A4))))</formula>
    </cfRule>
  </conditionalFormatting>
  <dataValidations>
    <dataValidation type="list" allowBlank="1" showErrorMessage="1" sqref="K4:K34">
      <formula1>"Bitte auswählen,Deutschland,ORF - Österreich,Afghanistan,Ägypten,Äthiopien,Äquatorialguinea,Albanien,Algerien,Andorra,Angola,Antigua und Barbuda,Argentinien,Armenien,Aserbaidschan,Australien,– Canberra,– Sydney,Bahrain,Bangladesch,Barbados,Belgien,Benin"</formula1>
    </dataValidation>
    <dataValidation type="list" allowBlank="1" showErrorMessage="1" sqref="C4:C34">
      <formula1>"ORF,Uppercut,Triofilm,Interspot,IP Media,Videe Broadcast,BNC Deutschland,BNC Austria,Betamobil,AKK,EVS,HD Broadcast,Kobalt,Malsehn!,MDR,MMG,MVS,NEP,Outside Broadcast,Plazamedia,PRG,RBB,Red Bull Media,RT1,Seequence,Sky Austria,Smile Media,Studio Berlin"</formula1>
    </dataValidation>
  </dataValidations>
  <printOptions/>
  <pageMargins bottom="0.0" footer="0.0" header="0.0" left="0.5" right="0.5" top="0.55315"/>
  <pageSetup orientation="landscape"/>
  <headerFooter>
    <oddFooter>&amp;C000000&amp;P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12.0"/>
    <col customWidth="1" min="2" max="2" width="10.0"/>
    <col customWidth="1" min="3" max="3" width="19.14"/>
    <col customWidth="1" min="4" max="4" width="24.29"/>
    <col customWidth="1" min="5" max="5" width="14.29"/>
    <col customWidth="1" min="6" max="7" width="10.29"/>
    <col customWidth="1" min="8" max="8" width="4.86"/>
    <col customWidth="1" min="9" max="9" width="5.14"/>
    <col customWidth="1" min="10" max="10" width="7.71"/>
    <col customWidth="1" min="11" max="11" width="15.14"/>
    <col customWidth="1" hidden="1" min="12" max="13" width="12.0"/>
    <col customWidth="1" min="14" max="14" width="9.71"/>
    <col customWidth="1" min="15" max="15" width="8.71"/>
    <col customWidth="1" min="16" max="16" width="7.29"/>
    <col customWidth="1" min="17" max="17" width="8.0"/>
    <col customWidth="1" min="18" max="18" width="9.0"/>
    <col customWidth="1" min="19" max="19" width="12.0"/>
    <col customWidth="1" min="20" max="20" width="14.14"/>
    <col customWidth="1" min="21" max="21" width="15.86"/>
    <col customWidth="1" min="22" max="22" width="23.43"/>
    <col customWidth="1" min="23" max="23" width="20.29"/>
    <col customWidth="1" min="24" max="26" width="12.0"/>
  </cols>
  <sheetData>
    <row r="1" ht="25.5" customHeight="1">
      <c r="A1" s="6" t="s">
        <v>18</v>
      </c>
      <c r="B1" s="6" t="s">
        <v>19</v>
      </c>
      <c r="C1" s="6" t="s">
        <v>20</v>
      </c>
      <c r="D1" s="7"/>
      <c r="E1" s="7"/>
      <c r="F1" s="8"/>
      <c r="G1" s="8"/>
      <c r="H1" s="7"/>
      <c r="I1" s="7"/>
      <c r="J1" s="8"/>
      <c r="K1" s="7"/>
      <c r="L1" s="7"/>
      <c r="M1" s="7"/>
      <c r="N1" s="7"/>
      <c r="O1" s="7"/>
      <c r="P1" s="7"/>
      <c r="Q1" s="7"/>
      <c r="R1" s="7"/>
      <c r="S1" s="7"/>
      <c r="T1" s="9"/>
      <c r="U1" s="10"/>
      <c r="V1" s="10"/>
      <c r="W1" s="10"/>
      <c r="X1" s="11"/>
      <c r="Y1" s="11"/>
      <c r="Z1" s="11"/>
    </row>
    <row r="2" ht="26.25" customHeight="1">
      <c r="A2" s="12" t="s">
        <v>22</v>
      </c>
      <c r="B2" s="13">
        <v>2.0</v>
      </c>
      <c r="C2" s="12" t="str">
        <f>Januar!C$2</f>
        <v>Max Mustermann</v>
      </c>
      <c r="D2" s="14"/>
      <c r="E2" s="14"/>
      <c r="F2" s="15"/>
      <c r="G2" s="15"/>
      <c r="H2" s="14"/>
      <c r="I2" s="14"/>
      <c r="J2" s="15"/>
      <c r="K2" s="14"/>
      <c r="L2" s="14"/>
      <c r="M2" s="14"/>
      <c r="N2" s="14"/>
      <c r="O2" s="14"/>
      <c r="P2" s="14"/>
      <c r="Q2" s="14"/>
      <c r="R2" s="14"/>
      <c r="S2" s="14"/>
      <c r="T2" s="16"/>
      <c r="U2" s="14"/>
      <c r="V2" s="14"/>
      <c r="W2" s="14"/>
      <c r="X2" s="11"/>
      <c r="Y2" s="11"/>
      <c r="Z2" s="11"/>
    </row>
    <row r="3" ht="42.75" customHeight="1">
      <c r="A3" s="17"/>
      <c r="B3" s="18" t="s">
        <v>24</v>
      </c>
      <c r="C3" s="18" t="s">
        <v>25</v>
      </c>
      <c r="D3" s="18" t="s">
        <v>26</v>
      </c>
      <c r="E3" s="18" t="s">
        <v>27</v>
      </c>
      <c r="F3" s="18" t="s">
        <v>28</v>
      </c>
      <c r="G3" s="18" t="s">
        <v>29</v>
      </c>
      <c r="H3" s="18" t="s">
        <v>30</v>
      </c>
      <c r="I3" s="18" t="s">
        <v>31</v>
      </c>
      <c r="J3" s="19" t="s">
        <v>32</v>
      </c>
      <c r="K3" s="20" t="s">
        <v>33</v>
      </c>
      <c r="L3" s="20" t="s">
        <v>34</v>
      </c>
      <c r="M3" s="21">
        <v>1.0</v>
      </c>
      <c r="N3" s="22" t="s">
        <v>34</v>
      </c>
      <c r="O3" s="23">
        <v>1.0</v>
      </c>
      <c r="P3" s="18" t="s">
        <v>35</v>
      </c>
      <c r="Q3" s="18" t="s">
        <v>36</v>
      </c>
      <c r="R3" s="18" t="s">
        <v>37</v>
      </c>
      <c r="S3" s="18" t="s">
        <v>38</v>
      </c>
      <c r="T3" s="18" t="s">
        <v>39</v>
      </c>
      <c r="U3" s="18" t="s">
        <v>40</v>
      </c>
      <c r="V3" s="18" t="s">
        <v>41</v>
      </c>
      <c r="W3" s="24" t="s">
        <v>42</v>
      </c>
      <c r="X3" s="11"/>
      <c r="Y3" s="11"/>
      <c r="Z3" s="11"/>
    </row>
    <row r="4" ht="21.0" customHeight="1">
      <c r="A4" s="123" t="s">
        <v>48</v>
      </c>
      <c r="B4" s="124">
        <f>DATE(A2,B2,1)</f>
        <v>45323</v>
      </c>
      <c r="C4" s="125"/>
      <c r="D4" s="125"/>
      <c r="E4" s="125"/>
      <c r="F4" s="125"/>
      <c r="G4" s="125"/>
      <c r="H4" s="126"/>
      <c r="I4" s="125"/>
      <c r="J4" s="127">
        <f t="shared" ref="J4:J5" si="1">(IF(AND(I4="",H4="",F4="",G4=""),(0*0.0416666666666667),IF(AND(I4="x",H4="x",F4&lt;&gt;""),"FEHLER",IF(AND(I4="x",H4="x",G4&lt;&gt;""),"FEHLER",IF(AND(I4="",H4="x",G4&lt;&gt;""),"FEHLER",IF(AND(I4="x",H4="",G4&lt;&gt;""),"FEHLER",IF(AND(I4="",H4="x",F4&lt;&gt;""),"FEHLER",IF(AND(I4="x",H4="",F4&lt;&gt;""),"FEHLER",IF(AND(I4="",H4="x",A4="Sonntag"),(0*0.0416666666666667),IF(AND(I4="",H4="x",A4="Samstag"),(0*0.0416666666666667),IF(AND(I4="x",H4="",A4="Sonntag"),(0*0.0416666666666667),IF(AND(I4="x",H4="",A4="Samstag"),(0*0.0416666666666667),IF(AND(I4="x",H4="x"),"FEHLER",IF(AND(I4="x",H4=""),(8*0.0416666666666667),IF(AND(H4="X",I4=""),(8*0.0416666666666667),IF(AND(I4="",H4=""),IF(G4&lt;F4,G4+1-F4,G4-F4),"Bitte nur X verwenden"))))))))))))))))</f>
        <v>0</v>
      </c>
      <c r="K4" s="128" t="s">
        <v>45</v>
      </c>
      <c r="L4" s="31">
        <f t="shared" ref="L4:L32" si="2">IF(K4="Deutschland",14,IF(K4="Afghanistan",20,IF(K4="Ägypten",28,IF(K4="Äthiopien",26,IF(K4="Äquatorialguinea",24,IF(K4="Albanien",18,IF(K4="Algerien",34,IF(K4="Andorra",28,IF(K4="Angola",35,IF(K4="Antigua und Barbuda",30,IF(K4="Argentinien",24,IF(K4="Armenien",16,IF(K4="Aserbaidschan",20,IF(K4="Australien",34,IF(K4="– Canberra",34,IF(K4="– Sydney",45,IF(K4="Bahrain",30,IF(K4="Bangladesch",33,IF(K4="Barbados",35,IF(K4="Belgien",28,IF(K4="Benin",35,IF(K4="Bolivien",20,IF(K4="Bosnien und Herzegowina",16,IF(K4="Botsuana",31,IF(K4="Brasilien",34,IF(K4="– Brasilia",38,IF(K4="– Rio de Janeiro",38,IF(K4="– Sao Paulo",36,IF(K4="Brunei",35,IF(K4="Bulgarien",15,IF(K4="Burkina Faso",25,IF(K4="Burundi",24,IF(K4="Chile",29,IF(K4="China",32,IF(K4="– Chengdu",28,IF(K4="– Hongkong",49,IF(K4="– Kanton",24,IF(K4="– Peking",20,IF(K4="– Shanghai",39,IF(K4="Costa Rica",32,IF(K4="Côte d’Ivoire",40,IF(K4="Dänemark",39,IF(K4="Dominica",30,IF(K4="Dominikanische Republik",30,IF(K4="Dschibuti",44,IF(K4="Ecuador",29,IF(K4="El Salvador",29,IF(K4="Eritrea",33,IF(K4="Estland",20,IF(K4="Fidschi",23,IF(K4="Finnland",33,IF(K4="Frankreich",29,IF(K4="– Lyon",36,IF(K4="– Marseille",31,IF(K4="– Paris sowie die Departments 92, 93 und 94",39,IF(K4="– Straßburg",34,IF(K4="Gabun",35,IF(K4="Gambia",20,IF(K4="Georgien",24,IF(K4="Ghana",31,IF(K4="Grenada",30,IF(K4="Griechenland",24,IF(K4="– Athen",31,IF(K4="Guatemala",23,IF(K4="Guinea",31,IF(K4="Guinea-Bissau",16,IF(K4="Guyana",30,IF(K4="Haiti",39,IF(K4="Honduras",32,IF(K4="Indien",21,IF(K4="- Chennai",21,IF(K4="- Kalkutta",24,IF(K4="- Mumbai",33,IF(K4="- Neu Dehli",25,IF(K4="Indonesien",24,IF(K4="Iran",22,IF(K4="Irland",39,IF(K4="Island",32,IF(K4="Israel",44,IF(K4="Italien",27,IF(K4="- Mailand",30,IF(K4="- Rom",27,IF(K4="Jamaika",38,IF(K4="Japan",25,IF(K4="- Tokio",44,IF(K4="Jemen",16,IF(K4="Jordanien",31,IF(K4="Kambodscha",25,IF(K4="Kamerun",33,IF(K4="Kanada",32,IF(K4="- Ottawa",32,IF(K4="- Toronto",34,IF(K4="- Vancouver",33,IF(K4="Kap Verde",20,IF(K4="Kasachstan",30,IF(K4="Katar",37,IF(K4="Kenia",34,IF(K4="Kirgisistan",18,IF(K4="Kolumbien",31,IF(K4="Kongo, Republik",41,IF(K4="Kongo, Demokratische Republik",32,IF(K4="Korea, Demokratische Republik",19,IF(K4="Korea Republik",39,IF(K4="Kosovo",16,IF(K4="Kroatien",24,IF(K4="Kuba",31,IF(K4="Kuwait",37,IF(K4="Laos",22,IF(K4="Lesotho",16,IF(K4="Lettland",24,IF(K4="Libanon",40,IF(K4="Libyen",42,IF(K4="Liechtenstein",37,IF(K4="Litauen",17,IF(K4="Luxemburg",32,IF(K4="Madagaskar",23,IF(K4="Malawi",32,IF(K4="Malaysia",23,IF(K4="Malediven",35,IF(K4="Mali",25,IF(K4="Malta",31,IF(K4="Marokko",28,IF(K4="Marshall Inseln",42,IF(K4="Mauretanien",26,IF(K4="Mauritius",36,IF(K4="Mazedonien",20,IF(K4="Mexiko",32,IF(K4="Mikronesien",22,IF(K4="Moldau Republik",16,IF(K4="Monaco",28,IF(K4="Mongolei",18,IF(K4="Montenegro",20,IF(K4="Mosambik",25,IF(K4="Myanmar",24,IF(K4="Namibia",20,IF(K4="Nepal",24,IF(K4="Neuseeland",37,IF(K4="Nicaragua",24,IF(K4="Niederlande",32,IF(K4="Niger",28,IF(K4="Nigeria",31,IF(K4="Norwegen",53,IF(K4="Österreich",27,IF(K4="Oman",40,IF(K4="Pakistan",23,IF(K4="- Islamabad",16,IF(K4="Palau",34,IF(K4="Panama",26,IF(K4="Papua-Neuguinea",40,IF(K4="Paraguay",25,IF(K4="Peru",23,IF(K4="Philippinen",22,IF(K4="Polen",20,IF(K4="- Breslau",22,IF(K4="- Danzig",20,IF(K4="- Krakau",18,IF(K4="- Warschau",20,IF(K4="Portugal",24,IF(K4="Ruanda",31,IF(K4="Rumänien",18,IF(K4="- Bukarest",21,IF(K4="Russische Förderation",16,IF(K4="- Jekatarinenburg",19,IF(K4="- Moskau",20,IF(K4="- St.Petersburg",17,IF(K4="Sambia",24,IF(K4="Samoa",20,IF(K4="San Marino",23,IF(K4="São Tomé - Príncipe",32,IF(K4="Saudi-Arabien",32,IF(K4="- Djidda",25,IF(K4="- Riad",32,IF(K4="Schweden",33,IF(K4="Schweiz",43,IF(K4="- Genf",44,IF(K4="Senegal",28,IF(K4="Serbien",13,IF(K4="Sierra Leone",32,IF(K4="Simbabwe",30,IF(K4="Singapur",36,IF(K4="Slowakische Republik",16,IF(K4="Slowenien",22,IF(K4="Spanien",23,IF(K4="- Barcelona",23,IF(K4="- Kanarische Inseln",27,IF(K4="- Madrid",27,IF(K4="- Palma de Mallorca",24,IF(K4="Sri Lanka",28,IF(K4="St. Kitts und Nevis",30,IF(K4="St. Lucia",30,IF(K4="St. Vincent und die Grenadinen",30,IF(K4="Sudan",22,IF(K4="Südafrika",15,IF(K4="- Kapstadt",18,IF(K4="- Johannisburg",20,IF(K4="Südsudan",23,IF(K4="Suriname",30,IF(K4="Syrien",25,IF(K4="Tadschikistan",18,IF(K4="Taiwan",31,IF(K4="Tansania",32,IF(K4="Thailand",25,IF(K4="Togo",26,IF(K4="Tonga",26,IF(K4="Trinidad Tobago",30,IF(K4="Tschad",43,IF(K4="Tschechische Republik",24,IF(K4="Türkei",12,IF(K4="- Istanbul",17,IF(K4="- Izmir",20,IF(K4="Tunesien",27,IF(K4="Turkmenistan",22,IF(K4="Uganda",28,IF(K4="Ukraine",17,IF(K4="Ungarn",15,IF(K4="Uruguay",32,IF(K4="Usbekistan",23,IF(K4="Vatikanstaat",35,IF(K4="Venezuela",30,IF(K4="Vereinigte Arabische Emirate",44,IF(K4="Vereinigte Staaten von Amerika (USA)",34,IF(K4="- Atlanta",41,IF(K4="- Boston",39,IF(K4="- Chicago",36,IF(K4="- Houston",42,IF(K4="- Los Angeles",37,IF(K4="- Miami",43,IF(K4="- New York City",39,IF(K4="- San Francisco",34,IF(K4="- Washington D.C.",41,IF(K4="Vereinigtes Königreich von Großbritannien und Nordirland",30,IF(K4="- London",41,IF(K4="Vietnam",28,IF(K4="Weißrussland",13,IF(K4="Zentralafrikanische Republik",31,IF(K4="Zypern",30,0))))))))))))))))))))))))))))))))))))))))))))))))))))))))))))))))))))))))))))))))))))))))))))))))))))))))))))))))))))))))))))))))))))))))))))))))))))))))))))))))))))))))))))))))))))))))))))))))))))))))))))))))))))))))))))))))))))))))))))</f>
        <v>0</v>
      </c>
      <c r="M4" s="31">
        <f t="shared" ref="M4:M32" si="3">IF(K4="Deutschland",28,IF(K4="Afghanistan",30,IF(K4="Ägypten",41,IF(K4="Äthiopien",30,IF(K4="Äquatorialguinea",36,IF(K4="Albanien",27,IF(K4="Algerien",51,IF(K4="Andorra",41,IF(K4="Angola",52,IF(K4="Antigua und Barbuda",45,IF(K4="Argentinien",35,IF(K4="Armenien",24,IF(K4="Aserbaidschan",30,IF(K4="Australien",51,IF(K4="– Canberra",51,IF(K4="– Sydney",68,IF(K4="Bahrain",30,IF(K4="Bangladesch",50,IF(K4="Barbados",52,IF(K4="Belgien",42,IF(K4="Benin",52,IF(K4="Bolivien",30,IF(K4="Bosnien und Herzegowina",23,IF(K4="Botsuana",46,IF(K4="Brasilien",51,IF(K4="– Brasilia",57,IF(K4="– Rio de Janeiro",57,IF(K4="– Sao Paulo",53,IF(K4="Brunei",52,IF(K4="Bulgarien",22,IF(K4="Burkina Faso",38,IF(K4="Burundi",36,IF(K4="Chile",44,IF(K4="China",48,IF(K4="– Chengdu",41,IF(K4="– Hongkong",74,IF(K4="– Kanton",36,IF(K4="– Peking",30,IF(K4="– Shanghai",58,IF(K4="Costa Rica",47,IF(K4="Côte d’Ivoire",59,IF(K4="Dänemark",58,IF(K4="Dominica",45,IF(K4="Dominikanische Republik",45,IF(K4="Dschibuti",65,IF(K4="Ecuador",44,IF(K4="El Salvador",44,IF(K4="Eritrea",50,IF(K4="Estland",29,IF(K4="Fidschi",34,IF(K4="Finnland",50,IF(K4="Frankreich",44,IF(K4="– Lyon",53,IF(K4="– Marseille",46,IF(K4="– Paris sowie die Departments 92, 93 und 94",58,IF(K4="– Straßburg",51,IF(K4="Gabun",52,IF(K4="Gambia",30,IF(K4="Georgien",35,IF(K4="Ghana",46,IF(K4="Grenada",45,IF(K4="Griechenland",36,IF(K4="– Athen",46,IF(K4="Guatemala",34,IF(K4="Guinea",46,IF(K4="Guinea-Bissau",24,IF(K4="Guyana",45,IF(K4="Haiti",58,IF(K4="Honduras",48,IF(K4="Indien",32,IF(K4="- Chennai",32,IF(K4="- Kalkutta",35,IF(K4="- Mumbai",50,IF(K4="- Neu Dehli",38,IF(K4="Indonesien",36,IF(K4="Iran",33,IF(K4="Irland",58,IF(K4="Island",47,IF(K4="Israel",66,IF(K4="Italien",40,IF(K4="- Mailand",45,IF(K4="- Rom",40,IF(K4="Jamaika",57,IF(K4="Japan",52,IF(K4="- Tokio",66,IF(K4="Jemen",24,IF(K4="Jordanien",46,IF(K4="Kambodscha",38,IF(K4="Kamerun",50,IF(K4="Kanada",47,IF(K4="- Ottawa",47,IF(K4="- Toronto",51,IF(K4="- Vancouver",50,IF(K4="Kap Verde",30,IF(K4="Kasachstan",45,IF(K4="Katar",56,IF(K4="Kenia",51,IF(K4="Kirgisistan",27,IF(K4="Kolumbien",46,IF(K4="Kongo, Republik",62,IF(K4="Kongo, Demokratische Republik",70,IF(K4="Korea, Demokratische Republik",48,IF(K4="Korea Republik",58,IF(K4="Kosovo",23,IF(K4="Kroatien",35,IF(K4="Kuba",46,IF(K4="Kuwait",56,IF(K4="Laos",33,IF(K4="Lesotho",24,IF(K4="Lettland",35,IF(K4="Libanon",59,IF(K4="Libyen",63,IF(K4="Liechtenstein",56,IF(K4="Litauen",26,IF(K4="Luxemburg",47,IF(K4="Madagaskar",34,IF(K4="Malawi",47,IF(K4="Malaysia",34,IF(K4="Malediven",52,IF(K4="Mali",38,IF(K4="Malta",46,IF(K4="Marokko",42,IF(K4="Marshall Inseln",63,IF(K4="Mauretanien",39,IF(K4="Mauritius",54,IF(K4="Mazedonien",29,IF(K4="Mexiko",48,IF(K4="Mikronesien",33,IF(K4="Moldau Republik",24,IF(K4="Monaco",42,IF(K4="Mongolei",27,IF(K4="Montenegro",29,IF(K4="Mosambik",38,IF(K4="Myanmar",35,IF(K4="Namibia",30,IF(K4="Nepal",36,IF(K4="Neuseeland",56,IF(K4="Nicaragua",36,IF(K4="Niederlande",47,IF(K4="Niger",42,IF(K4="Nigeria",46,IF(K4="Norwegen",80,IF(K4="Österreich",40,IF(K4="Oman",60,IF(K4="Pakistan",34,IF(K4="- Islamabad",23,IF(K4="Palau",51,IF(K4="Panama",39,IF(K4="Papua-Neuguinea",60,IF(K4="Paraguay",38,IF(K4="Peru",34,IF(K4="Philippinen",33,IF(K4="Polen",29,IF(K4="- Breslau",33,IF(K4="- Danzig",30,IF(K4="- Krakau",27,IF(K4="- Warschau",29,IF(K4="Portugal",36,IF(K4="Ruanda",46,IF(K4="Rumänien",27,IF(K4="- Bukarest",32,IF(K4="Russische Förderation",24,IF(K4="- Jekatarinenburg",28,IF(K4="- Moskau",30,IF(K4="- St.Petersburg",26,IF(K4="Sambia",36,IF(K4="Samoa",29,IF(K4="San Marino",34,IF(K4="São Tomé - Príncipe",47,IF(K4="Saudi-Arabien",48,IF(K4="- Djidda",38,IF(K4="- Riad",48,IF(K4="Schweden",50,IF(K4="Schweiz",64,IF(K4="- Genf",66,IF(K4="Senegal",42,IF(K4="Serbien",20,IF(K4="Sierra Leone",48,IF(K4="Simbabwe",45,IF(K4="Singapur",54,IF(K4="Slowakische Republik",24,IF(K4="Slowenien",33,IF(K4="Spanien",34,IF(K4="- Barcelona",34,IF(K4="- Kanarische Inseln",40,IF(K4="- Madrid",40,IF(K4="- Palma de Mallorca",35,IF(K4="Sri Lanka",42,IF(K4="St. Kitts und Nevis",45,IF(K4="St. Lucia",45,IF(K4="St. Vincent und die Grenadinen",45,IF(K4="Sudan",33,IF(K4="Südafrika",22,IF(K4="- Kapstadt",27,IF(K4="- Johannisburg",29,IF(K4="Südsudan",34,IF(K4="Suriname",45,IF(K4="Syrien",38,IF(K4="Tadschikistan",27,IF(K4="Taiwan",46,IF(K4="Tansania",47,IF(K4="Thailand",38,IF(K4="Togo",39,IF(K4="Tonga",39,IF(K4="Trinidad Tobago",45,IF(K4="Tschad",64,IF(K4="Tschechische Republik",35,IF(K4="Türkei",17,IF(K4="- Istanbul",26,IF(K4="- Izmir",29,IF(K4="Tunesien",40,IF(K4="Turkmenistan",33,IF(K4="Uganda",41,IF(K4="Ukraine",26,IF(K4="Ungarn",22,IF(K4="Uruguay",48,IF(K4="Usbekistan",34,IF(K4="Vatikanstaat",52,IF(K4="Venezuela",45,IF(K4="Vereinigte Arabische Emirate",65,IF(K4="Vereinigte Staaten von Amerika (USA)",51,IF(K4="- Atlanta",62,IF(K4="- Boston",58,IF(K4="- Chicago",54,IF(K4="- Houston",63,IF(K4="- Los Angeles",56,IF(K4="- Miami",64,IF(K4="- New York City",58,IF(K4="- San Francisco",51,IF(K4="- Washington D.C.",62,IF(K4="Vereinigtes Königreich von Großbritannien und Nordirland",45,IF(K4="- London",62,IF(K4="Vietnam",41,IF(K4="Weißrussland",20,IF(K4="Zentralafrikanische Republik",46,IF(K4="Zypern",45,0))))))))))))))))))))))))))))))))))))))))))))))))))))))))))))))))))))))))))))))))))))))))))))))))))))))))))))))))))))))))))))))))))))))))))))))))))))))))))))))))))))))))))))))))))))))))))))))))))))))))))))))))))))))))))))))))))))))))))))</f>
        <v>0</v>
      </c>
      <c r="N4" s="31"/>
      <c r="O4" s="31"/>
      <c r="P4" s="31"/>
      <c r="Q4" s="31"/>
      <c r="R4" s="31"/>
      <c r="S4" s="35">
        <f t="shared" ref="S4:S32" si="4">IF(K4="ORF - Österreich",26.4,IF(AND(N4="x",O4="x"),"FEHLER",IF(AND(O4="x",P4="x",Q4="x",R4="x"),0,IF(AND(N4="x",P4="x",Q4="x",R4="x"),0,IF(O4="x",VALUE(M4)-IF(P4="x",VALUE(M4*0.2))-IF(Q4="x",VALUE(M4*0.4))-IF(R4="x",VALUE(M4*0.4)),IF(N4="x",IF(IF(N4="x",VALUE(L4)-IF(P4="x",VALUE(M4*0.2))-IF(Q4="x",VALUE(M4*0.4))-IF(R4="x",VALUE(M4*0.4)))&lt;0,0,IF(N4="x",VALUE(L4)-IF(P4="x",VALUE(M4*0.2))-IF(Q4="x",VALUE(M4*0.4))-IF(R4="x",VALUE(M4*0.4)))),0))))))</f>
        <v>0</v>
      </c>
      <c r="T4" s="35"/>
      <c r="U4" s="28"/>
      <c r="V4" s="28"/>
      <c r="W4" s="36"/>
      <c r="X4" s="11"/>
      <c r="Y4" s="11"/>
      <c r="Z4" s="11"/>
    </row>
    <row r="5" ht="21.0" customHeight="1">
      <c r="A5" s="37" t="s">
        <v>52</v>
      </c>
      <c r="B5" s="129">
        <f t="shared" ref="B5:B32" si="5">B4+1</f>
        <v>45324</v>
      </c>
      <c r="C5" s="130"/>
      <c r="D5" s="130"/>
      <c r="E5" s="130"/>
      <c r="F5" s="130"/>
      <c r="G5" s="130"/>
      <c r="H5" s="131"/>
      <c r="I5" s="130"/>
      <c r="J5" s="132">
        <f t="shared" si="1"/>
        <v>0</v>
      </c>
      <c r="K5" s="133" t="s">
        <v>45</v>
      </c>
      <c r="L5" s="42">
        <f t="shared" si="2"/>
        <v>0</v>
      </c>
      <c r="M5" s="42">
        <f t="shared" si="3"/>
        <v>0</v>
      </c>
      <c r="N5" s="42"/>
      <c r="O5" s="42"/>
      <c r="P5" s="42"/>
      <c r="Q5" s="42"/>
      <c r="R5" s="42"/>
      <c r="S5" s="46">
        <f t="shared" si="4"/>
        <v>0</v>
      </c>
      <c r="T5" s="46"/>
      <c r="U5" s="39"/>
      <c r="V5" s="39"/>
      <c r="W5" s="47"/>
      <c r="X5" s="11"/>
      <c r="Y5" s="11"/>
      <c r="Z5" s="11"/>
    </row>
    <row r="6" ht="21.0" customHeight="1">
      <c r="A6" s="37" t="s">
        <v>54</v>
      </c>
      <c r="B6" s="129">
        <f t="shared" si="5"/>
        <v>45325</v>
      </c>
      <c r="C6" s="134" t="s">
        <v>71</v>
      </c>
      <c r="D6" s="134" t="s">
        <v>92</v>
      </c>
      <c r="E6" s="134" t="s">
        <v>93</v>
      </c>
      <c r="F6" s="135">
        <v>1.3125</v>
      </c>
      <c r="G6" s="135">
        <v>1.6875</v>
      </c>
      <c r="H6" s="131"/>
      <c r="I6" s="130"/>
      <c r="J6" s="132">
        <f t="shared" ref="J6:J7" si="6">IF(AND(I6="",H6="",F6="",G6=""),(0*0.0416666666666667),IF(AND(I6="x",H6="x",F6&lt;&gt;""),"FEHLER",IF(AND(I6="x",H6="x",G6&lt;&gt;""),"FEHLER",IF(AND(I6="",H6="x",G6&lt;&gt;""),"FEHLER",IF(AND(I6="x",H6="",G6&lt;&gt;""),"FEHLER",IF(AND(I6="",H6="x",F6&lt;&gt;""),"FEHLER",IF(AND(I6="x",H6="",F6&lt;&gt;""),"FEHLER",IF(AND(I6="",H6="x",A6="Sonntag"),(0*0.0416666666666667),IF(AND(I6="",H6="x",A6="Samstag"),(0*0.0416666666666667),IF(AND(I6="x",H6="",A6="Sonntag"),(0*0.0416666666666667),IF(AND(I6="x",H6="",A6="Samstag"),(0*0.0416666666666667),IF(AND(I6="x",H6="x"),"FEHLER",IF(AND(I6="x",H6=""),(8*0.0416666666666667),IF(AND(H6="X",I6=""),(8*0.0416666666666667),IF(AND(I6="",H6=""),IF(G6&lt;F6,G6+1-F6,G6-F6),"Bitte nur X verwenden")))))))))))))))</f>
        <v>0.375</v>
      </c>
      <c r="K6" s="133" t="s">
        <v>45</v>
      </c>
      <c r="L6" s="42">
        <f t="shared" si="2"/>
        <v>0</v>
      </c>
      <c r="M6" s="42">
        <f t="shared" si="3"/>
        <v>0</v>
      </c>
      <c r="N6" s="42"/>
      <c r="O6" s="42"/>
      <c r="P6" s="42"/>
      <c r="Q6" s="42"/>
      <c r="R6" s="42"/>
      <c r="S6" s="46">
        <f t="shared" si="4"/>
        <v>0</v>
      </c>
      <c r="T6" s="46"/>
      <c r="U6" s="39"/>
      <c r="V6" s="39"/>
      <c r="W6" s="47"/>
      <c r="X6" s="11"/>
      <c r="Y6" s="11"/>
      <c r="Z6" s="11"/>
    </row>
    <row r="7" ht="21.0" customHeight="1">
      <c r="A7" s="37" t="s">
        <v>55</v>
      </c>
      <c r="B7" s="129">
        <f t="shared" si="5"/>
        <v>45326</v>
      </c>
      <c r="C7" s="134" t="s">
        <v>71</v>
      </c>
      <c r="D7" s="134" t="s">
        <v>92</v>
      </c>
      <c r="E7" s="134" t="s">
        <v>93</v>
      </c>
      <c r="F7" s="135">
        <v>1.291666666666667</v>
      </c>
      <c r="G7" s="135">
        <v>1.6875</v>
      </c>
      <c r="H7" s="131"/>
      <c r="I7" s="130"/>
      <c r="J7" s="132">
        <f t="shared" si="6"/>
        <v>0.3958333333</v>
      </c>
      <c r="K7" s="133" t="s">
        <v>45</v>
      </c>
      <c r="L7" s="42">
        <f t="shared" si="2"/>
        <v>0</v>
      </c>
      <c r="M7" s="42">
        <f t="shared" si="3"/>
        <v>0</v>
      </c>
      <c r="N7" s="42"/>
      <c r="O7" s="42"/>
      <c r="P7" s="42"/>
      <c r="Q7" s="42"/>
      <c r="R7" s="42"/>
      <c r="S7" s="46">
        <f t="shared" si="4"/>
        <v>0</v>
      </c>
      <c r="T7" s="46"/>
      <c r="U7" s="39"/>
      <c r="V7" s="39"/>
      <c r="W7" s="47"/>
      <c r="X7" s="11"/>
      <c r="Y7" s="11"/>
      <c r="Z7" s="11"/>
    </row>
    <row r="8" ht="21.0" customHeight="1">
      <c r="A8" s="37" t="s">
        <v>43</v>
      </c>
      <c r="B8" s="129">
        <f t="shared" si="5"/>
        <v>45327</v>
      </c>
      <c r="C8" s="130"/>
      <c r="D8" s="130"/>
      <c r="E8" s="130"/>
      <c r="F8" s="135"/>
      <c r="G8" s="130"/>
      <c r="H8" s="131"/>
      <c r="I8" s="131"/>
      <c r="J8" s="132">
        <f t="shared" ref="J8:J9" si="7">(IF(AND(I8="",H8="",F8="",G8=""),(0*0.0416666666666667),IF(AND(I8="x",H8="x",F8&lt;&gt;""),"FEHLER",IF(AND(I8="x",H8="x",G8&lt;&gt;""),"FEHLER",IF(AND(I8="",H8="x",G8&lt;&gt;""),"FEHLER",IF(AND(I8="x",H8="",G8&lt;&gt;""),"FEHLER",IF(AND(I8="",H8="x",F8&lt;&gt;""),"FEHLER",IF(AND(I8="x",H8="",F8&lt;&gt;""),"FEHLER",IF(AND(I8="",H8="x",A8="Sonntag"),(0*0.0416666666666667),IF(AND(I8="",H8="x",A8="Samstag"),(0*0.0416666666666667),IF(AND(I8="x",H8="",A8="Sonntag"),(0*0.0416666666666667),IF(AND(I8="x",H8="",A8="Samstag"),(0*0.0416666666666667),IF(AND(I8="x",H8="x"),"FEHLER",IF(AND(I8="x",H8=""),(8*0.0416666666666667),IF(AND(H8="X",I8=""),(8*0.0416666666666667),IF(AND(I8="",H8=""),IF(G8&lt;F8,G8+1-F8,G8-F8),"Bitte nur X verwenden"))))))))))))))))</f>
        <v>0</v>
      </c>
      <c r="K8" s="133" t="s">
        <v>45</v>
      </c>
      <c r="L8" s="42">
        <f t="shared" si="2"/>
        <v>0</v>
      </c>
      <c r="M8" s="42">
        <f t="shared" si="3"/>
        <v>0</v>
      </c>
      <c r="N8" s="42"/>
      <c r="O8" s="42"/>
      <c r="P8" s="42"/>
      <c r="Q8" s="42"/>
      <c r="R8" s="42"/>
      <c r="S8" s="46">
        <f t="shared" si="4"/>
        <v>0</v>
      </c>
      <c r="T8" s="46"/>
      <c r="U8" s="39"/>
      <c r="V8" s="39"/>
      <c r="W8" s="47"/>
      <c r="X8" s="11"/>
      <c r="Y8" s="11"/>
      <c r="Z8" s="11"/>
    </row>
    <row r="9" ht="21.0" customHeight="1">
      <c r="A9" s="37" t="s">
        <v>46</v>
      </c>
      <c r="B9" s="129">
        <f t="shared" si="5"/>
        <v>45328</v>
      </c>
      <c r="C9" s="130"/>
      <c r="D9" s="130"/>
      <c r="E9" s="130"/>
      <c r="F9" s="130"/>
      <c r="G9" s="130"/>
      <c r="H9" s="131"/>
      <c r="I9" s="131"/>
      <c r="J9" s="132">
        <f t="shared" si="7"/>
        <v>0</v>
      </c>
      <c r="K9" s="133" t="s">
        <v>45</v>
      </c>
      <c r="L9" s="42">
        <f t="shared" si="2"/>
        <v>0</v>
      </c>
      <c r="M9" s="42">
        <f t="shared" si="3"/>
        <v>0</v>
      </c>
      <c r="N9" s="42"/>
      <c r="O9" s="42"/>
      <c r="P9" s="42"/>
      <c r="Q9" s="42"/>
      <c r="R9" s="42"/>
      <c r="S9" s="46">
        <f t="shared" si="4"/>
        <v>0</v>
      </c>
      <c r="T9" s="46"/>
      <c r="U9" s="39"/>
      <c r="V9" s="39"/>
      <c r="W9" s="47"/>
      <c r="X9" s="11"/>
      <c r="Y9" s="11"/>
      <c r="Z9" s="11"/>
    </row>
    <row r="10" ht="21.0" customHeight="1">
      <c r="A10" s="37" t="s">
        <v>47</v>
      </c>
      <c r="B10" s="129">
        <f t="shared" si="5"/>
        <v>45329</v>
      </c>
      <c r="C10" s="134" t="s">
        <v>71</v>
      </c>
      <c r="D10" s="134" t="s">
        <v>102</v>
      </c>
      <c r="E10" s="134" t="s">
        <v>93</v>
      </c>
      <c r="F10" s="135">
        <v>1.5</v>
      </c>
      <c r="G10" s="135">
        <v>1.895833333333333</v>
      </c>
      <c r="H10" s="131"/>
      <c r="I10" s="131"/>
      <c r="J10" s="132">
        <f t="shared" ref="J10:J14" si="8">IF(AND(I10="",H10="",F10="",G10=""),(0*0.0416666666666667),IF(AND(I10="x",H10="x",F10&lt;&gt;""),"FEHLER",IF(AND(I10="x",H10="x",G10&lt;&gt;""),"FEHLER",IF(AND(I10="",H10="x",G10&lt;&gt;""),"FEHLER",IF(AND(I10="x",H10="",G10&lt;&gt;""),"FEHLER",IF(AND(I10="",H10="x",F10&lt;&gt;""),"FEHLER",IF(AND(I10="x",H10="",F10&lt;&gt;""),"FEHLER",IF(AND(I10="",H10="x",A10="Sonntag"),(0*0.0416666666666667),IF(AND(I10="",H10="x",A10="Samstag"),(0*0.0416666666666667),IF(AND(I10="x",H10="",A10="Sonntag"),(0*0.0416666666666667),IF(AND(I10="x",H10="",A10="Samstag"),(0*0.0416666666666667),IF(AND(I10="x",H10="x"),"FEHLER",IF(AND(I10="x",H10=""),(8*0.0416666666666667),IF(AND(H10="X",I10=""),(8*0.0416666666666667),IF(AND(I10="",H10=""),IF(G10&lt;F10,G10+1-F10,G10-F10),"Bitte nur X verwenden")))))))))))))))</f>
        <v>0.3958333333</v>
      </c>
      <c r="K10" s="133" t="s">
        <v>45</v>
      </c>
      <c r="L10" s="42">
        <f t="shared" si="2"/>
        <v>0</v>
      </c>
      <c r="M10" s="42">
        <f t="shared" si="3"/>
        <v>0</v>
      </c>
      <c r="N10" s="42"/>
      <c r="O10" s="42"/>
      <c r="P10" s="42"/>
      <c r="Q10" s="42"/>
      <c r="R10" s="42"/>
      <c r="S10" s="46">
        <f t="shared" si="4"/>
        <v>0</v>
      </c>
      <c r="T10" s="46"/>
      <c r="U10" s="39"/>
      <c r="V10" s="39"/>
      <c r="W10" s="47"/>
      <c r="X10" s="11"/>
      <c r="Y10" s="11"/>
      <c r="Z10" s="11"/>
    </row>
    <row r="11" ht="21.0" customHeight="1">
      <c r="A11" s="37" t="s">
        <v>48</v>
      </c>
      <c r="B11" s="129">
        <f t="shared" si="5"/>
        <v>45330</v>
      </c>
      <c r="C11" s="134" t="s">
        <v>71</v>
      </c>
      <c r="D11" s="134" t="s">
        <v>102</v>
      </c>
      <c r="E11" s="134" t="s">
        <v>93</v>
      </c>
      <c r="F11" s="135">
        <v>1.625</v>
      </c>
      <c r="G11" s="135">
        <v>1.145833333333333</v>
      </c>
      <c r="H11" s="131"/>
      <c r="I11" s="131"/>
      <c r="J11" s="132">
        <f t="shared" si="8"/>
        <v>0.5208333333</v>
      </c>
      <c r="K11" s="133" t="s">
        <v>45</v>
      </c>
      <c r="L11" s="42">
        <f t="shared" si="2"/>
        <v>0</v>
      </c>
      <c r="M11" s="42">
        <f t="shared" si="3"/>
        <v>0</v>
      </c>
      <c r="N11" s="42"/>
      <c r="O11" s="42"/>
      <c r="P11" s="42"/>
      <c r="Q11" s="42"/>
      <c r="R11" s="42"/>
      <c r="S11" s="46">
        <f t="shared" si="4"/>
        <v>0</v>
      </c>
      <c r="T11" s="46"/>
      <c r="U11" s="39"/>
      <c r="V11" s="39"/>
      <c r="W11" s="47"/>
      <c r="X11" s="11"/>
      <c r="Y11" s="11"/>
      <c r="Z11" s="11"/>
    </row>
    <row r="12" ht="21.0" customHeight="1">
      <c r="A12" s="37" t="s">
        <v>52</v>
      </c>
      <c r="B12" s="129">
        <f t="shared" si="5"/>
        <v>45331</v>
      </c>
      <c r="C12" s="134" t="s">
        <v>71</v>
      </c>
      <c r="D12" s="134" t="s">
        <v>92</v>
      </c>
      <c r="E12" s="134" t="s">
        <v>93</v>
      </c>
      <c r="F12" s="135">
        <v>1.625</v>
      </c>
      <c r="G12" s="135">
        <v>1.0</v>
      </c>
      <c r="H12" s="131"/>
      <c r="I12" s="131"/>
      <c r="J12" s="132">
        <f t="shared" si="8"/>
        <v>0.375</v>
      </c>
      <c r="K12" s="133" t="s">
        <v>45</v>
      </c>
      <c r="L12" s="42">
        <f t="shared" si="2"/>
        <v>0</v>
      </c>
      <c r="M12" s="42">
        <f t="shared" si="3"/>
        <v>0</v>
      </c>
      <c r="N12" s="42"/>
      <c r="O12" s="42"/>
      <c r="P12" s="42"/>
      <c r="Q12" s="42"/>
      <c r="R12" s="42"/>
      <c r="S12" s="46">
        <f t="shared" si="4"/>
        <v>0</v>
      </c>
      <c r="T12" s="46"/>
      <c r="U12" s="39"/>
      <c r="V12" s="39"/>
      <c r="W12" s="47"/>
      <c r="X12" s="11"/>
      <c r="Y12" s="11"/>
      <c r="Z12" s="11"/>
    </row>
    <row r="13" ht="21.0" customHeight="1">
      <c r="A13" s="37" t="s">
        <v>54</v>
      </c>
      <c r="B13" s="129">
        <f t="shared" si="5"/>
        <v>45332</v>
      </c>
      <c r="C13" s="134" t="s">
        <v>71</v>
      </c>
      <c r="D13" s="134" t="s">
        <v>92</v>
      </c>
      <c r="E13" s="134" t="s">
        <v>93</v>
      </c>
      <c r="F13" s="135">
        <v>1.333333333333333</v>
      </c>
      <c r="G13" s="135">
        <v>1.8125</v>
      </c>
      <c r="H13" s="131"/>
      <c r="I13" s="131"/>
      <c r="J13" s="132">
        <f t="shared" si="8"/>
        <v>0.4791666667</v>
      </c>
      <c r="K13" s="133" t="s">
        <v>45</v>
      </c>
      <c r="L13" s="42">
        <f t="shared" si="2"/>
        <v>0</v>
      </c>
      <c r="M13" s="42">
        <f t="shared" si="3"/>
        <v>0</v>
      </c>
      <c r="N13" s="42"/>
      <c r="O13" s="42"/>
      <c r="P13" s="42"/>
      <c r="Q13" s="42"/>
      <c r="R13" s="42"/>
      <c r="S13" s="46">
        <f t="shared" si="4"/>
        <v>0</v>
      </c>
      <c r="T13" s="46"/>
      <c r="U13" s="39"/>
      <c r="V13" s="39"/>
      <c r="W13" s="47"/>
      <c r="X13" s="11"/>
      <c r="Y13" s="11"/>
      <c r="Z13" s="11"/>
    </row>
    <row r="14" ht="21.0" customHeight="1">
      <c r="A14" s="37" t="s">
        <v>55</v>
      </c>
      <c r="B14" s="129">
        <f t="shared" si="5"/>
        <v>45333</v>
      </c>
      <c r="C14" s="134" t="s">
        <v>71</v>
      </c>
      <c r="D14" s="134" t="s">
        <v>92</v>
      </c>
      <c r="E14" s="134" t="s">
        <v>93</v>
      </c>
      <c r="F14" s="135">
        <v>1.333333333333333</v>
      </c>
      <c r="G14" s="135">
        <v>1.708333333333333</v>
      </c>
      <c r="H14" s="131"/>
      <c r="I14" s="131"/>
      <c r="J14" s="132">
        <f t="shared" si="8"/>
        <v>0.375</v>
      </c>
      <c r="K14" s="133" t="s">
        <v>45</v>
      </c>
      <c r="L14" s="42">
        <f t="shared" si="2"/>
        <v>0</v>
      </c>
      <c r="M14" s="42">
        <f t="shared" si="3"/>
        <v>0</v>
      </c>
      <c r="N14" s="42"/>
      <c r="O14" s="42"/>
      <c r="P14" s="42"/>
      <c r="Q14" s="42"/>
      <c r="R14" s="42"/>
      <c r="S14" s="46">
        <f t="shared" si="4"/>
        <v>0</v>
      </c>
      <c r="T14" s="46"/>
      <c r="U14" s="39"/>
      <c r="V14" s="39"/>
      <c r="W14" s="47"/>
      <c r="X14" s="11"/>
      <c r="Y14" s="11"/>
      <c r="Z14" s="11"/>
    </row>
    <row r="15" ht="21.0" customHeight="1">
      <c r="A15" s="37" t="s">
        <v>43</v>
      </c>
      <c r="B15" s="129">
        <f t="shared" si="5"/>
        <v>45334</v>
      </c>
      <c r="C15" s="130"/>
      <c r="D15" s="130"/>
      <c r="E15" s="130"/>
      <c r="F15" s="135"/>
      <c r="G15" s="135"/>
      <c r="H15" s="131"/>
      <c r="I15" s="131"/>
      <c r="J15" s="132">
        <f t="shared" ref="J15:J17" si="9">(IF(AND(I15="",H15="",F15="",G15=""),(0*0.0416666666666667),IF(AND(I15="x",H15="x",F15&lt;&gt;""),"FEHLER",IF(AND(I15="x",H15="x",G15&lt;&gt;""),"FEHLER",IF(AND(I15="",H15="x",G15&lt;&gt;""),"FEHLER",IF(AND(I15="x",H15="",G15&lt;&gt;""),"FEHLER",IF(AND(I15="",H15="x",F15&lt;&gt;""),"FEHLER",IF(AND(I15="x",H15="",F15&lt;&gt;""),"FEHLER",IF(AND(I15="",H15="x",A15="Sonntag"),(0*0.0416666666666667),IF(AND(I15="",H15="x",A15="Samstag"),(0*0.0416666666666667),IF(AND(I15="x",H15="",A15="Sonntag"),(0*0.0416666666666667),IF(AND(I15="x",H15="",A15="Samstag"),(0*0.0416666666666667),IF(AND(I15="x",H15="x"),"FEHLER",IF(AND(I15="x",H15=""),(8*0.0416666666666667),IF(AND(H15="X",I15=""),(8*0.0416666666666667),IF(AND(I15="",H15=""),IF(G15&lt;F15,G15+1-F15,G15-F15),"Bitte nur X verwenden"))))))))))))))))</f>
        <v>0</v>
      </c>
      <c r="K15" s="133" t="s">
        <v>45</v>
      </c>
      <c r="L15" s="42">
        <f t="shared" si="2"/>
        <v>0</v>
      </c>
      <c r="M15" s="42">
        <f t="shared" si="3"/>
        <v>0</v>
      </c>
      <c r="N15" s="42"/>
      <c r="O15" s="42"/>
      <c r="P15" s="42"/>
      <c r="Q15" s="42"/>
      <c r="R15" s="42"/>
      <c r="S15" s="46">
        <f t="shared" si="4"/>
        <v>0</v>
      </c>
      <c r="T15" s="46"/>
      <c r="U15" s="39"/>
      <c r="V15" s="39"/>
      <c r="W15" s="47"/>
      <c r="X15" s="11"/>
      <c r="Y15" s="11"/>
      <c r="Z15" s="11"/>
    </row>
    <row r="16" ht="21.0" customHeight="1">
      <c r="A16" s="37" t="s">
        <v>46</v>
      </c>
      <c r="B16" s="129">
        <f t="shared" si="5"/>
        <v>45335</v>
      </c>
      <c r="C16" s="130"/>
      <c r="D16" s="130"/>
      <c r="E16" s="130"/>
      <c r="F16" s="130"/>
      <c r="G16" s="130"/>
      <c r="H16" s="131"/>
      <c r="I16" s="131"/>
      <c r="J16" s="132">
        <f t="shared" si="9"/>
        <v>0</v>
      </c>
      <c r="K16" s="133" t="s">
        <v>45</v>
      </c>
      <c r="L16" s="42">
        <f t="shared" si="2"/>
        <v>0</v>
      </c>
      <c r="M16" s="42">
        <f t="shared" si="3"/>
        <v>0</v>
      </c>
      <c r="N16" s="42"/>
      <c r="O16" s="42"/>
      <c r="P16" s="42"/>
      <c r="Q16" s="42"/>
      <c r="R16" s="42"/>
      <c r="S16" s="46">
        <f t="shared" si="4"/>
        <v>0</v>
      </c>
      <c r="T16" s="46"/>
      <c r="U16" s="39"/>
      <c r="V16" s="39"/>
      <c r="W16" s="47"/>
      <c r="X16" s="11"/>
      <c r="Y16" s="11"/>
      <c r="Z16" s="11"/>
    </row>
    <row r="17" ht="21.0" customHeight="1">
      <c r="A17" s="37" t="s">
        <v>47</v>
      </c>
      <c r="B17" s="129">
        <f t="shared" si="5"/>
        <v>45336</v>
      </c>
      <c r="C17" s="130"/>
      <c r="D17" s="130"/>
      <c r="E17" s="130"/>
      <c r="F17" s="130"/>
      <c r="G17" s="130"/>
      <c r="H17" s="131"/>
      <c r="I17" s="131"/>
      <c r="J17" s="132">
        <f t="shared" si="9"/>
        <v>0</v>
      </c>
      <c r="K17" s="133" t="s">
        <v>45</v>
      </c>
      <c r="L17" s="42">
        <f t="shared" si="2"/>
        <v>0</v>
      </c>
      <c r="M17" s="42">
        <f t="shared" si="3"/>
        <v>0</v>
      </c>
      <c r="N17" s="42"/>
      <c r="O17" s="42"/>
      <c r="P17" s="42"/>
      <c r="Q17" s="42"/>
      <c r="R17" s="42"/>
      <c r="S17" s="46">
        <f t="shared" si="4"/>
        <v>0</v>
      </c>
      <c r="T17" s="46"/>
      <c r="U17" s="39"/>
      <c r="V17" s="39"/>
      <c r="W17" s="47"/>
      <c r="X17" s="11"/>
      <c r="Y17" s="11"/>
      <c r="Z17" s="11"/>
    </row>
    <row r="18" ht="21.0" customHeight="1">
      <c r="A18" s="37" t="s">
        <v>48</v>
      </c>
      <c r="B18" s="129">
        <f t="shared" si="5"/>
        <v>45337</v>
      </c>
      <c r="C18" s="134" t="s">
        <v>71</v>
      </c>
      <c r="D18" s="134" t="s">
        <v>92</v>
      </c>
      <c r="E18" s="134" t="s">
        <v>93</v>
      </c>
      <c r="F18" s="135">
        <v>1.6875</v>
      </c>
      <c r="G18" s="135">
        <v>1.020833333333333</v>
      </c>
      <c r="H18" s="131"/>
      <c r="I18" s="131"/>
      <c r="J18" s="132">
        <f>IF(AND(I18="",H18="",F18="",G18=""),(0*0.0416666666666667),IF(AND(I18="x",H18="x",F18&lt;&gt;""),"FEHLER",IF(AND(I18="x",H18="x",G18&lt;&gt;""),"FEHLER",IF(AND(I18="",H18="x",G18&lt;&gt;""),"FEHLER",IF(AND(I18="x",H18="",G18&lt;&gt;""),"FEHLER",IF(AND(I18="",H18="x",F18&lt;&gt;""),"FEHLER",IF(AND(I18="x",H18="",F18&lt;&gt;""),"FEHLER",IF(AND(I18="",H18="x",A18="Sonntag"),(0*0.0416666666666667),IF(AND(I18="",H18="x",A18="Samstag"),(0*0.0416666666666667),IF(AND(I18="x",H18="",A18="Sonntag"),(0*0.0416666666666667),IF(AND(I18="x",H18="",A18="Samstag"),(0*0.0416666666666667),IF(AND(I18="x",H18="x"),"FEHLER",IF(AND(I18="x",H18=""),(8*0.0416666666666667),IF(AND(H18="X",I18=""),(8*0.0416666666666667),IF(AND(I18="",H18=""),IF(G18&lt;F18,G18+1-F18,G18-F18),"Bitte nur X verwenden")))))))))))))))</f>
        <v>0.3333333333</v>
      </c>
      <c r="K18" s="133" t="s">
        <v>45</v>
      </c>
      <c r="L18" s="42">
        <f t="shared" si="2"/>
        <v>0</v>
      </c>
      <c r="M18" s="42">
        <f t="shared" si="3"/>
        <v>0</v>
      </c>
      <c r="N18" s="42"/>
      <c r="O18" s="42"/>
      <c r="P18" s="42"/>
      <c r="Q18" s="42"/>
      <c r="R18" s="42"/>
      <c r="S18" s="46">
        <f t="shared" si="4"/>
        <v>0</v>
      </c>
      <c r="T18" s="46"/>
      <c r="U18" s="39"/>
      <c r="V18" s="39"/>
      <c r="W18" s="47"/>
      <c r="X18" s="11"/>
      <c r="Y18" s="11"/>
      <c r="Z18" s="11"/>
    </row>
    <row r="19" ht="21.0" customHeight="1">
      <c r="A19" s="37" t="s">
        <v>52</v>
      </c>
      <c r="B19" s="129">
        <f t="shared" si="5"/>
        <v>45338</v>
      </c>
      <c r="C19" s="130"/>
      <c r="D19" s="130"/>
      <c r="E19" s="130"/>
      <c r="F19" s="130"/>
      <c r="G19" s="130"/>
      <c r="H19" s="131"/>
      <c r="I19" s="131"/>
      <c r="J19" s="132">
        <f>(IF(AND(I19="",H19="",F19="",G19=""),(0*0.0416666666666667),IF(AND(I19="x",H19="x",F19&lt;&gt;""),"FEHLER",IF(AND(I19="x",H19="x",G19&lt;&gt;""),"FEHLER",IF(AND(I19="",H19="x",G19&lt;&gt;""),"FEHLER",IF(AND(I19="x",H19="",G19&lt;&gt;""),"FEHLER",IF(AND(I19="",H19="x",F19&lt;&gt;""),"FEHLER",IF(AND(I19="x",H19="",F19&lt;&gt;""),"FEHLER",IF(AND(I19="",H19="x",A19="Sonntag"),(0*0.0416666666666667),IF(AND(I19="",H19="x",A19="Samstag"),(0*0.0416666666666667),IF(AND(I19="x",H19="",A19="Sonntag"),(0*0.0416666666666667),IF(AND(I19="x",H19="",A19="Samstag"),(0*0.0416666666666667),IF(AND(I19="x",H19="x"),"FEHLER",IF(AND(I19="x",H19=""),(8*0.0416666666666667),IF(AND(H19="X",I19=""),(8*0.0416666666666667),IF(AND(I19="",H19=""),IF(G19&lt;F19,G19+1-F19,G19-F19),"Bitte nur X verwenden"))))))))))))))))</f>
        <v>0</v>
      </c>
      <c r="K19" s="133" t="s">
        <v>45</v>
      </c>
      <c r="L19" s="42">
        <f t="shared" si="2"/>
        <v>0</v>
      </c>
      <c r="M19" s="42">
        <f t="shared" si="3"/>
        <v>0</v>
      </c>
      <c r="N19" s="42"/>
      <c r="O19" s="42"/>
      <c r="P19" s="42"/>
      <c r="Q19" s="42"/>
      <c r="R19" s="42"/>
      <c r="S19" s="46">
        <f t="shared" si="4"/>
        <v>0</v>
      </c>
      <c r="T19" s="46"/>
      <c r="U19" s="39"/>
      <c r="V19" s="39"/>
      <c r="W19" s="47"/>
      <c r="X19" s="11"/>
      <c r="Y19" s="11"/>
      <c r="Z19" s="11"/>
    </row>
    <row r="20" ht="21.0" customHeight="1">
      <c r="A20" s="37" t="s">
        <v>54</v>
      </c>
      <c r="B20" s="129">
        <f t="shared" si="5"/>
        <v>45339</v>
      </c>
      <c r="C20" s="134" t="s">
        <v>71</v>
      </c>
      <c r="D20" s="134" t="s">
        <v>92</v>
      </c>
      <c r="E20" s="134" t="s">
        <v>93</v>
      </c>
      <c r="F20" s="135">
        <v>1.270833333333333</v>
      </c>
      <c r="G20" s="135">
        <v>1.645833333333333</v>
      </c>
      <c r="H20" s="131"/>
      <c r="I20" s="131"/>
      <c r="J20" s="132">
        <f t="shared" ref="J20:J24" si="10">IF(AND(I20="",H20="",F20="",G20=""),(0*0.0416666666666667),IF(AND(I20="x",H20="x",F20&lt;&gt;""),"FEHLER",IF(AND(I20="x",H20="x",G20&lt;&gt;""),"FEHLER",IF(AND(I20="",H20="x",G20&lt;&gt;""),"FEHLER",IF(AND(I20="x",H20="",G20&lt;&gt;""),"FEHLER",IF(AND(I20="",H20="x",F20&lt;&gt;""),"FEHLER",IF(AND(I20="x",H20="",F20&lt;&gt;""),"FEHLER",IF(AND(I20="",H20="x",A20="Sonntag"),(0*0.0416666666666667),IF(AND(I20="",H20="x",A20="Samstag"),(0*0.0416666666666667),IF(AND(I20="x",H20="",A20="Sonntag"),(0*0.0416666666666667),IF(AND(I20="x",H20="",A20="Samstag"),(0*0.0416666666666667),IF(AND(I20="x",H20="x"),"FEHLER",IF(AND(I20="x",H20=""),(8*0.0416666666666667),IF(AND(H20="X",I20=""),(8*0.0416666666666667),IF(AND(I20="",H20=""),IF(G20&lt;F20,G20+1-F20,G20-F20),"Bitte nur X verwenden")))))))))))))))</f>
        <v>0.375</v>
      </c>
      <c r="K20" s="133" t="s">
        <v>45</v>
      </c>
      <c r="L20" s="42">
        <f t="shared" si="2"/>
        <v>0</v>
      </c>
      <c r="M20" s="42">
        <f t="shared" si="3"/>
        <v>0</v>
      </c>
      <c r="N20" s="42"/>
      <c r="O20" s="42"/>
      <c r="P20" s="42"/>
      <c r="Q20" s="42"/>
      <c r="R20" s="42"/>
      <c r="S20" s="46">
        <f t="shared" si="4"/>
        <v>0</v>
      </c>
      <c r="T20" s="46"/>
      <c r="U20" s="39"/>
      <c r="V20" s="39"/>
      <c r="W20" s="47"/>
      <c r="X20" s="11"/>
      <c r="Y20" s="11"/>
      <c r="Z20" s="11"/>
    </row>
    <row r="21" ht="21.0" customHeight="1">
      <c r="A21" s="37" t="s">
        <v>55</v>
      </c>
      <c r="B21" s="129">
        <f t="shared" si="5"/>
        <v>45340</v>
      </c>
      <c r="C21" s="134" t="s">
        <v>71</v>
      </c>
      <c r="D21" s="134" t="s">
        <v>92</v>
      </c>
      <c r="E21" s="134" t="s">
        <v>93</v>
      </c>
      <c r="F21" s="135">
        <v>1.395833333333333</v>
      </c>
      <c r="G21" s="135">
        <v>1.791666666666667</v>
      </c>
      <c r="H21" s="131"/>
      <c r="I21" s="131"/>
      <c r="J21" s="132">
        <f t="shared" si="10"/>
        <v>0.3958333333</v>
      </c>
      <c r="K21" s="133" t="s">
        <v>45</v>
      </c>
      <c r="L21" s="42">
        <f t="shared" si="2"/>
        <v>0</v>
      </c>
      <c r="M21" s="42">
        <f t="shared" si="3"/>
        <v>0</v>
      </c>
      <c r="N21" s="42"/>
      <c r="O21" s="42"/>
      <c r="P21" s="42"/>
      <c r="Q21" s="42"/>
      <c r="R21" s="42"/>
      <c r="S21" s="46">
        <f t="shared" si="4"/>
        <v>0</v>
      </c>
      <c r="T21" s="46"/>
      <c r="U21" s="39"/>
      <c r="V21" s="39"/>
      <c r="W21" s="47"/>
      <c r="X21" s="11"/>
      <c r="Y21" s="11"/>
      <c r="Z21" s="11"/>
    </row>
    <row r="22" ht="21.0" customHeight="1">
      <c r="A22" s="37" t="s">
        <v>43</v>
      </c>
      <c r="B22" s="129">
        <f t="shared" si="5"/>
        <v>45341</v>
      </c>
      <c r="C22" s="134" t="s">
        <v>94</v>
      </c>
      <c r="D22" s="134" t="s">
        <v>95</v>
      </c>
      <c r="E22" s="134" t="s">
        <v>93</v>
      </c>
      <c r="F22" s="135">
        <v>1.604166666666667</v>
      </c>
      <c r="G22" s="135">
        <v>1.8125</v>
      </c>
      <c r="H22" s="131"/>
      <c r="I22" s="131"/>
      <c r="J22" s="132">
        <f t="shared" si="10"/>
        <v>0.2083333333</v>
      </c>
      <c r="K22" s="133" t="s">
        <v>45</v>
      </c>
      <c r="L22" s="42">
        <f t="shared" si="2"/>
        <v>0</v>
      </c>
      <c r="M22" s="42">
        <f t="shared" si="3"/>
        <v>0</v>
      </c>
      <c r="N22" s="42"/>
      <c r="O22" s="42"/>
      <c r="P22" s="42"/>
      <c r="Q22" s="42"/>
      <c r="R22" s="42"/>
      <c r="S22" s="46">
        <f t="shared" si="4"/>
        <v>0</v>
      </c>
      <c r="T22" s="46"/>
      <c r="U22" s="39"/>
      <c r="V22" s="39"/>
      <c r="W22" s="47"/>
      <c r="X22" s="11"/>
      <c r="Y22" s="11"/>
      <c r="Z22" s="11"/>
    </row>
    <row r="23" ht="21.0" customHeight="1">
      <c r="A23" s="37" t="s">
        <v>46</v>
      </c>
      <c r="B23" s="129">
        <f t="shared" si="5"/>
        <v>45342</v>
      </c>
      <c r="C23" s="134" t="s">
        <v>94</v>
      </c>
      <c r="D23" s="134" t="s">
        <v>95</v>
      </c>
      <c r="E23" s="134" t="s">
        <v>93</v>
      </c>
      <c r="F23" s="135">
        <v>1.604166666666667</v>
      </c>
      <c r="G23" s="135">
        <v>1.8125</v>
      </c>
      <c r="H23" s="131"/>
      <c r="I23" s="131"/>
      <c r="J23" s="132">
        <f t="shared" si="10"/>
        <v>0.2083333333</v>
      </c>
      <c r="K23" s="133" t="s">
        <v>45</v>
      </c>
      <c r="L23" s="42">
        <f t="shared" si="2"/>
        <v>0</v>
      </c>
      <c r="M23" s="42">
        <f t="shared" si="3"/>
        <v>0</v>
      </c>
      <c r="N23" s="42"/>
      <c r="O23" s="42"/>
      <c r="P23" s="42"/>
      <c r="Q23" s="42"/>
      <c r="R23" s="42"/>
      <c r="S23" s="46">
        <f t="shared" si="4"/>
        <v>0</v>
      </c>
      <c r="T23" s="46"/>
      <c r="U23" s="39"/>
      <c r="V23" s="39"/>
      <c r="W23" s="47"/>
      <c r="X23" s="11"/>
      <c r="Y23" s="11"/>
      <c r="Z23" s="11"/>
    </row>
    <row r="24" ht="21.0" customHeight="1">
      <c r="A24" s="37" t="s">
        <v>47</v>
      </c>
      <c r="B24" s="129">
        <f t="shared" si="5"/>
        <v>45343</v>
      </c>
      <c r="C24" s="134" t="s">
        <v>94</v>
      </c>
      <c r="D24" s="134" t="s">
        <v>95</v>
      </c>
      <c r="E24" s="134" t="s">
        <v>93</v>
      </c>
      <c r="F24" s="135">
        <v>1.604166666666667</v>
      </c>
      <c r="G24" s="135">
        <v>1.8125</v>
      </c>
      <c r="H24" s="131"/>
      <c r="I24" s="131"/>
      <c r="J24" s="132">
        <f t="shared" si="10"/>
        <v>0.2083333333</v>
      </c>
      <c r="K24" s="133" t="s">
        <v>45</v>
      </c>
      <c r="L24" s="42">
        <f t="shared" si="2"/>
        <v>0</v>
      </c>
      <c r="M24" s="42">
        <f t="shared" si="3"/>
        <v>0</v>
      </c>
      <c r="N24" s="42"/>
      <c r="O24" s="42"/>
      <c r="P24" s="42"/>
      <c r="Q24" s="42"/>
      <c r="R24" s="42"/>
      <c r="S24" s="46">
        <f t="shared" si="4"/>
        <v>0</v>
      </c>
      <c r="T24" s="46"/>
      <c r="U24" s="39"/>
      <c r="V24" s="39"/>
      <c r="W24" s="47"/>
      <c r="X24" s="11"/>
      <c r="Y24" s="11"/>
      <c r="Z24" s="11"/>
    </row>
    <row r="25" ht="21.0" customHeight="1">
      <c r="A25" s="37" t="s">
        <v>48</v>
      </c>
      <c r="B25" s="129">
        <f t="shared" si="5"/>
        <v>45344</v>
      </c>
      <c r="C25" s="130"/>
      <c r="D25" s="130"/>
      <c r="E25" s="130"/>
      <c r="F25" s="130"/>
      <c r="G25" s="130"/>
      <c r="H25" s="131"/>
      <c r="I25" s="131"/>
      <c r="J25" s="132">
        <f t="shared" ref="J25:J26" si="11">(IF(AND(I25="",H25="",F25="",G25=""),(0*0.0416666666666667),IF(AND(I25="x",H25="x",F25&lt;&gt;""),"FEHLER",IF(AND(I25="x",H25="x",G25&lt;&gt;""),"FEHLER",IF(AND(I25="",H25="x",G25&lt;&gt;""),"FEHLER",IF(AND(I25="x",H25="",G25&lt;&gt;""),"FEHLER",IF(AND(I25="",H25="x",F25&lt;&gt;""),"FEHLER",IF(AND(I25="x",H25="",F25&lt;&gt;""),"FEHLER",IF(AND(I25="",H25="x",A25="Sonntag"),(0*0.0416666666666667),IF(AND(I25="",H25="x",A25="Samstag"),(0*0.0416666666666667),IF(AND(I25="x",H25="",A25="Sonntag"),(0*0.0416666666666667),IF(AND(I25="x",H25="",A25="Samstag"),(0*0.0416666666666667),IF(AND(I25="x",H25="x"),"FEHLER",IF(AND(I25="x",H25=""),(8*0.0416666666666667),IF(AND(H25="X",I25=""),(8*0.0416666666666667),IF(AND(I25="",H25=""),IF(G25&lt;F25,G25+1-F25,G25-F25),"Bitte nur X verwenden"))))))))))))))))</f>
        <v>0</v>
      </c>
      <c r="K25" s="133" t="s">
        <v>45</v>
      </c>
      <c r="L25" s="42">
        <f t="shared" si="2"/>
        <v>0</v>
      </c>
      <c r="M25" s="42">
        <f t="shared" si="3"/>
        <v>0</v>
      </c>
      <c r="N25" s="42"/>
      <c r="O25" s="42"/>
      <c r="P25" s="42"/>
      <c r="Q25" s="42"/>
      <c r="R25" s="42"/>
      <c r="S25" s="46">
        <f t="shared" si="4"/>
        <v>0</v>
      </c>
      <c r="T25" s="46"/>
      <c r="U25" s="39"/>
      <c r="V25" s="39"/>
      <c r="W25" s="47"/>
      <c r="X25" s="11"/>
      <c r="Y25" s="11"/>
      <c r="Z25" s="11"/>
    </row>
    <row r="26" ht="21.0" customHeight="1">
      <c r="A26" s="37" t="s">
        <v>52</v>
      </c>
      <c r="B26" s="129">
        <f t="shared" si="5"/>
        <v>45345</v>
      </c>
      <c r="C26" s="130"/>
      <c r="D26" s="130"/>
      <c r="E26" s="130"/>
      <c r="F26" s="130"/>
      <c r="G26" s="130"/>
      <c r="H26" s="131"/>
      <c r="I26" s="131"/>
      <c r="J26" s="132">
        <f t="shared" si="11"/>
        <v>0</v>
      </c>
      <c r="K26" s="133" t="s">
        <v>45</v>
      </c>
      <c r="L26" s="42">
        <f t="shared" si="2"/>
        <v>0</v>
      </c>
      <c r="M26" s="42">
        <f t="shared" si="3"/>
        <v>0</v>
      </c>
      <c r="N26" s="42"/>
      <c r="O26" s="42"/>
      <c r="P26" s="42"/>
      <c r="Q26" s="42"/>
      <c r="R26" s="42"/>
      <c r="S26" s="46">
        <f t="shared" si="4"/>
        <v>0</v>
      </c>
      <c r="T26" s="46"/>
      <c r="U26" s="39"/>
      <c r="V26" s="39"/>
      <c r="W26" s="47"/>
      <c r="X26" s="11"/>
      <c r="Y26" s="11"/>
      <c r="Z26" s="11"/>
    </row>
    <row r="27" ht="21.0" customHeight="1">
      <c r="A27" s="37" t="s">
        <v>54</v>
      </c>
      <c r="B27" s="129">
        <f t="shared" si="5"/>
        <v>45346</v>
      </c>
      <c r="C27" s="134" t="s">
        <v>71</v>
      </c>
      <c r="D27" s="134" t="s">
        <v>92</v>
      </c>
      <c r="E27" s="134" t="s">
        <v>93</v>
      </c>
      <c r="F27" s="135">
        <v>1.666666666666667</v>
      </c>
      <c r="G27" s="135">
        <v>1.875</v>
      </c>
      <c r="H27" s="131"/>
      <c r="I27" s="131"/>
      <c r="J27" s="132">
        <f>IF(AND(I27="",H27="",F27="",G27=""),(0*0.0416666666666667),IF(AND(I27="x",H27="x",F27&lt;&gt;""),"FEHLER",IF(AND(I27="x",H27="x",G27&lt;&gt;""),"FEHLER",IF(AND(I27="",H27="x",G27&lt;&gt;""),"FEHLER",IF(AND(I27="x",H27="",G27&lt;&gt;""),"FEHLER",IF(AND(I27="",H27="x",F27&lt;&gt;""),"FEHLER",IF(AND(I27="x",H27="",F27&lt;&gt;""),"FEHLER",IF(AND(I27="",H27="x",A27="Sonntag"),(0*0.0416666666666667),IF(AND(I27="",H27="x",A27="Samstag"),(0*0.0416666666666667),IF(AND(I27="x",H27="",A27="Sonntag"),(0*0.0416666666666667),IF(AND(I27="x",H27="",A27="Samstag"),(0*0.0416666666666667),IF(AND(I27="x",H27="x"),"FEHLER",IF(AND(I27="x",H27=""),(8*0.0416666666666667),IF(AND(H27="X",I27=""),(8*0.0416666666666667),IF(AND(I27="",H27=""),IF(G27&lt;F27,G27+1-F27,G27-F27),"Bitte nur X verwenden")))))))))))))))</f>
        <v>0.2083333333</v>
      </c>
      <c r="K27" s="133" t="s">
        <v>45</v>
      </c>
      <c r="L27" s="42">
        <f t="shared" si="2"/>
        <v>0</v>
      </c>
      <c r="M27" s="42">
        <f t="shared" si="3"/>
        <v>0</v>
      </c>
      <c r="N27" s="42"/>
      <c r="O27" s="42"/>
      <c r="P27" s="42"/>
      <c r="Q27" s="42"/>
      <c r="R27" s="42"/>
      <c r="S27" s="46">
        <f t="shared" si="4"/>
        <v>0</v>
      </c>
      <c r="T27" s="46"/>
      <c r="U27" s="39"/>
      <c r="V27" s="39"/>
      <c r="W27" s="47"/>
      <c r="X27" s="11"/>
      <c r="Y27" s="11"/>
      <c r="Z27" s="11"/>
    </row>
    <row r="28" ht="21.0" customHeight="1">
      <c r="A28" s="37" t="s">
        <v>55</v>
      </c>
      <c r="B28" s="129">
        <f t="shared" si="5"/>
        <v>45347</v>
      </c>
      <c r="C28" s="130"/>
      <c r="D28" s="130"/>
      <c r="E28" s="130"/>
      <c r="F28" s="135"/>
      <c r="G28" s="135"/>
      <c r="H28" s="131"/>
      <c r="I28" s="131"/>
      <c r="J28" s="132">
        <f t="shared" ref="J28:J30" si="12">(IF(AND(I28="",H28="",F28="",G28=""),(0*0.0416666666666667),IF(AND(I28="x",H28="x",F28&lt;&gt;""),"FEHLER",IF(AND(I28="x",H28="x",G28&lt;&gt;""),"FEHLER",IF(AND(I28="",H28="x",G28&lt;&gt;""),"FEHLER",IF(AND(I28="x",H28="",G28&lt;&gt;""),"FEHLER",IF(AND(I28="",H28="x",F28&lt;&gt;""),"FEHLER",IF(AND(I28="x",H28="",F28&lt;&gt;""),"FEHLER",IF(AND(I28="",H28="x",A28="Sonntag"),(0*0.0416666666666667),IF(AND(I28="",H28="x",A28="Samstag"),(0*0.0416666666666667),IF(AND(I28="x",H28="",A28="Sonntag"),(0*0.0416666666666667),IF(AND(I28="x",H28="",A28="Samstag"),(0*0.0416666666666667),IF(AND(I28="x",H28="x"),"FEHLER",IF(AND(I28="x",H28=""),(8*0.0416666666666667),IF(AND(H28="X",I28=""),(8*0.0416666666666667),IF(AND(I28="",H28=""),IF(G28&lt;F28,G28+1-F28,G28-F28),"Bitte nur X verwenden"))))))))))))))))</f>
        <v>0</v>
      </c>
      <c r="K28" s="133" t="s">
        <v>45</v>
      </c>
      <c r="L28" s="42">
        <f t="shared" si="2"/>
        <v>0</v>
      </c>
      <c r="M28" s="42">
        <f t="shared" si="3"/>
        <v>0</v>
      </c>
      <c r="N28" s="42"/>
      <c r="O28" s="42"/>
      <c r="P28" s="42"/>
      <c r="Q28" s="42"/>
      <c r="R28" s="42"/>
      <c r="S28" s="46">
        <f t="shared" si="4"/>
        <v>0</v>
      </c>
      <c r="T28" s="46"/>
      <c r="U28" s="39"/>
      <c r="V28" s="39"/>
      <c r="W28" s="47"/>
      <c r="X28" s="11"/>
      <c r="Y28" s="11"/>
      <c r="Z28" s="11"/>
    </row>
    <row r="29" ht="21.0" customHeight="1">
      <c r="A29" s="37" t="s">
        <v>43</v>
      </c>
      <c r="B29" s="129">
        <f t="shared" si="5"/>
        <v>45348</v>
      </c>
      <c r="C29" s="130"/>
      <c r="D29" s="130"/>
      <c r="E29" s="130"/>
      <c r="F29" s="135"/>
      <c r="G29" s="135"/>
      <c r="H29" s="131"/>
      <c r="I29" s="131"/>
      <c r="J29" s="132">
        <f t="shared" si="12"/>
        <v>0</v>
      </c>
      <c r="K29" s="133" t="s">
        <v>45</v>
      </c>
      <c r="L29" s="42">
        <f t="shared" si="2"/>
        <v>0</v>
      </c>
      <c r="M29" s="42">
        <f t="shared" si="3"/>
        <v>0</v>
      </c>
      <c r="N29" s="42"/>
      <c r="O29" s="42"/>
      <c r="P29" s="42"/>
      <c r="Q29" s="42"/>
      <c r="R29" s="42"/>
      <c r="S29" s="46">
        <f t="shared" si="4"/>
        <v>0</v>
      </c>
      <c r="T29" s="46"/>
      <c r="U29" s="39"/>
      <c r="V29" s="39"/>
      <c r="W29" s="47"/>
      <c r="X29" s="11"/>
      <c r="Y29" s="11"/>
      <c r="Z29" s="11"/>
    </row>
    <row r="30" ht="21.0" customHeight="1">
      <c r="A30" s="37" t="s">
        <v>46</v>
      </c>
      <c r="B30" s="129">
        <f t="shared" si="5"/>
        <v>45349</v>
      </c>
      <c r="C30" s="130"/>
      <c r="D30" s="130"/>
      <c r="E30" s="130"/>
      <c r="F30" s="130"/>
      <c r="G30" s="130"/>
      <c r="H30" s="131"/>
      <c r="I30" s="131"/>
      <c r="J30" s="132">
        <f t="shared" si="12"/>
        <v>0</v>
      </c>
      <c r="K30" s="133" t="s">
        <v>45</v>
      </c>
      <c r="L30" s="42">
        <f t="shared" si="2"/>
        <v>0</v>
      </c>
      <c r="M30" s="42">
        <f t="shared" si="3"/>
        <v>0</v>
      </c>
      <c r="N30" s="42"/>
      <c r="O30" s="42"/>
      <c r="P30" s="42"/>
      <c r="Q30" s="42"/>
      <c r="R30" s="42"/>
      <c r="S30" s="46">
        <f t="shared" si="4"/>
        <v>0</v>
      </c>
      <c r="T30" s="46"/>
      <c r="U30" s="39"/>
      <c r="V30" s="39"/>
      <c r="W30" s="47"/>
      <c r="X30" s="11"/>
      <c r="Y30" s="11"/>
      <c r="Z30" s="11"/>
    </row>
    <row r="31" ht="21.0" customHeight="1">
      <c r="A31" s="50" t="s">
        <v>47</v>
      </c>
      <c r="B31" s="136">
        <f t="shared" si="5"/>
        <v>45350</v>
      </c>
      <c r="C31" s="137" t="s">
        <v>94</v>
      </c>
      <c r="D31" s="137" t="s">
        <v>103</v>
      </c>
      <c r="E31" s="137" t="s">
        <v>93</v>
      </c>
      <c r="F31" s="135">
        <v>1.1875</v>
      </c>
      <c r="G31" s="138">
        <v>1.416666666666667</v>
      </c>
      <c r="H31" s="139"/>
      <c r="I31" s="139"/>
      <c r="J31" s="140">
        <f t="shared" ref="J31:J32" si="13">IF(AND(I31="",H31="",F31="",G31=""),(0*0.0416666666666667),IF(AND(I31="x",H31="x",F31&lt;&gt;""),"FEHLER",IF(AND(I31="x",H31="x",G31&lt;&gt;""),"FEHLER",IF(AND(I31="",H31="x",G31&lt;&gt;""),"FEHLER",IF(AND(I31="x",H31="",G31&lt;&gt;""),"FEHLER",IF(AND(I31="",H31="x",F31&lt;&gt;""),"FEHLER",IF(AND(I31="x",H31="",F31&lt;&gt;""),"FEHLER",IF(AND(I31="",H31="x",A31="Sonntag"),(0*0.0416666666666667),IF(AND(I31="",H31="x",A31="Samstag"),(0*0.0416666666666667),IF(AND(I31="x",H31="",A31="Sonntag"),(0*0.0416666666666667),IF(AND(I31="x",H31="",A31="Samstag"),(0*0.0416666666666667),IF(AND(I31="x",H31="x"),"FEHLER",IF(AND(I31="x",H31=""),(8*0.0416666666666667),IF(AND(H31="X",I31=""),(8*0.0416666666666667),IF(AND(I31="",H31=""),IF(G31&lt;F31,G31+1-F31,G31-F31),"Bitte nur X verwenden")))))))))))))))</f>
        <v>0.2291666667</v>
      </c>
      <c r="K31" s="141" t="s">
        <v>45</v>
      </c>
      <c r="L31" s="54">
        <f t="shared" si="2"/>
        <v>0</v>
      </c>
      <c r="M31" s="54">
        <f t="shared" si="3"/>
        <v>0</v>
      </c>
      <c r="N31" s="54"/>
      <c r="O31" s="54"/>
      <c r="P31" s="54"/>
      <c r="Q31" s="54"/>
      <c r="R31" s="54"/>
      <c r="S31" s="58">
        <f t="shared" si="4"/>
        <v>0</v>
      </c>
      <c r="T31" s="58"/>
      <c r="U31" s="52"/>
      <c r="V31" s="52"/>
      <c r="W31" s="59"/>
      <c r="X31" s="11"/>
      <c r="Y31" s="11"/>
      <c r="Z31" s="11"/>
    </row>
    <row r="32" ht="21.0" customHeight="1">
      <c r="A32" s="142" t="s">
        <v>48</v>
      </c>
      <c r="B32" s="143">
        <f t="shared" si="5"/>
        <v>45351</v>
      </c>
      <c r="C32" s="144"/>
      <c r="D32" s="144"/>
      <c r="E32" s="144"/>
      <c r="F32" s="145"/>
      <c r="G32" s="144"/>
      <c r="H32" s="146"/>
      <c r="I32" s="146"/>
      <c r="J32" s="147">
        <f t="shared" si="13"/>
        <v>0</v>
      </c>
      <c r="K32" s="148" t="s">
        <v>45</v>
      </c>
      <c r="L32" s="146">
        <f t="shared" si="2"/>
        <v>0</v>
      </c>
      <c r="M32" s="146">
        <f t="shared" si="3"/>
        <v>0</v>
      </c>
      <c r="N32" s="146"/>
      <c r="O32" s="146"/>
      <c r="P32" s="146"/>
      <c r="Q32" s="146"/>
      <c r="R32" s="146"/>
      <c r="S32" s="149">
        <f t="shared" si="4"/>
        <v>0</v>
      </c>
      <c r="T32" s="149"/>
      <c r="U32" s="144"/>
      <c r="V32" s="144"/>
      <c r="W32" s="150"/>
      <c r="X32" s="11"/>
      <c r="Y32" s="11"/>
      <c r="Z32" s="11"/>
    </row>
    <row r="33" ht="21.0" customHeight="1">
      <c r="A33" s="27"/>
      <c r="B33" s="115"/>
      <c r="C33" s="28"/>
      <c r="D33" s="28"/>
      <c r="E33" s="28"/>
      <c r="F33" s="70"/>
      <c r="G33" s="61" t="s">
        <v>78</v>
      </c>
      <c r="H33" s="62"/>
      <c r="I33" s="63"/>
      <c r="J33" s="64">
        <v>5.083333333333333</v>
      </c>
      <c r="K33" s="65"/>
      <c r="L33" s="31"/>
      <c r="M33" s="31"/>
      <c r="N33" s="31"/>
      <c r="O33" s="31"/>
      <c r="P33" s="31"/>
      <c r="Q33" s="31"/>
      <c r="R33" s="66"/>
      <c r="S33" s="67">
        <f t="shared" ref="S33:T33" si="14">SUM(S4:S31)</f>
        <v>0</v>
      </c>
      <c r="T33" s="68">
        <f t="shared" si="14"/>
        <v>0</v>
      </c>
      <c r="U33" s="69"/>
      <c r="V33" s="28"/>
      <c r="W33" s="28"/>
      <c r="X33" s="11"/>
      <c r="Y33" s="11"/>
      <c r="Z33" s="11"/>
    </row>
    <row r="34" ht="21.0" customHeight="1">
      <c r="A34" s="48"/>
      <c r="B34" s="111"/>
      <c r="C34" s="39"/>
      <c r="D34" s="39"/>
      <c r="E34" s="39"/>
      <c r="F34" s="70"/>
      <c r="G34" s="71" t="s">
        <v>79</v>
      </c>
      <c r="H34" s="72"/>
      <c r="I34" s="73"/>
      <c r="J34" s="74">
        <f>J33+Januar!J35</f>
        <v>12.8125</v>
      </c>
      <c r="K34" s="75"/>
      <c r="L34" s="42"/>
      <c r="M34" s="42"/>
      <c r="N34" s="42"/>
      <c r="O34" s="42"/>
      <c r="P34" s="42"/>
      <c r="Q34" s="42"/>
      <c r="R34" s="76"/>
      <c r="S34" s="77">
        <f>SUM(S33:T33)</f>
        <v>0</v>
      </c>
      <c r="T34" s="78"/>
      <c r="U34" s="79"/>
      <c r="V34" s="39"/>
      <c r="W34" s="39"/>
      <c r="X34" s="11"/>
      <c r="Y34" s="11"/>
      <c r="Z34" s="11"/>
    </row>
    <row r="35" ht="21.0" customHeight="1">
      <c r="A35" s="80"/>
      <c r="B35" s="81"/>
      <c r="C35" s="54"/>
      <c r="D35" s="39"/>
      <c r="E35" s="39"/>
      <c r="F35" s="70"/>
      <c r="G35" s="71" t="s">
        <v>80</v>
      </c>
      <c r="H35" s="72"/>
      <c r="I35" s="73"/>
      <c r="J35" s="74">
        <f>J33-J37</f>
        <v>-1.916666667</v>
      </c>
      <c r="K35" s="75"/>
      <c r="L35" s="42"/>
      <c r="M35" s="42"/>
      <c r="N35" s="42"/>
      <c r="O35" s="42"/>
      <c r="P35" s="42"/>
      <c r="Q35" s="42"/>
      <c r="R35" s="42"/>
      <c r="S35" s="82"/>
      <c r="T35" s="35"/>
      <c r="U35" s="39"/>
      <c r="V35" s="39"/>
      <c r="W35" s="39"/>
      <c r="X35" s="11"/>
      <c r="Y35" s="11"/>
      <c r="Z35" s="11"/>
    </row>
    <row r="36" ht="20.25" customHeight="1">
      <c r="A36" s="83" t="s">
        <v>98</v>
      </c>
      <c r="B36" s="63"/>
      <c r="C36" s="66">
        <f>Januar!C38</f>
        <v>30</v>
      </c>
      <c r="D36" s="79"/>
      <c r="E36" s="39"/>
      <c r="F36" s="70"/>
      <c r="G36" s="84" t="s">
        <v>82</v>
      </c>
      <c r="H36" s="72"/>
      <c r="I36" s="73"/>
      <c r="J36" s="85">
        <f>SUM(Januar!J38+J35)</f>
        <v>-1.520833333</v>
      </c>
      <c r="K36" s="75"/>
      <c r="L36" s="42"/>
      <c r="M36" s="42"/>
      <c r="N36" s="42"/>
      <c r="O36" s="42"/>
      <c r="P36" s="42"/>
      <c r="Q36" s="42"/>
      <c r="R36" s="42"/>
      <c r="S36" s="86"/>
      <c r="T36" s="46"/>
      <c r="U36" s="39"/>
      <c r="V36" s="39"/>
      <c r="W36" s="39"/>
      <c r="X36" s="11"/>
      <c r="Y36" s="11"/>
      <c r="Z36" s="11"/>
    </row>
    <row r="37" ht="20.25" customHeight="1">
      <c r="A37" s="87" t="s">
        <v>21</v>
      </c>
      <c r="B37" s="73"/>
      <c r="C37" s="76">
        <f>IF(AND(Januar!D$2-C38&gt;0,Januar!D$2-C38&lt;&gt;0),Januar!D$2-C38,Januar!D$2-Januar!D$2)</f>
        <v>0</v>
      </c>
      <c r="D37" s="79"/>
      <c r="E37" s="39"/>
      <c r="F37" s="70"/>
      <c r="G37" s="71" t="s">
        <v>83</v>
      </c>
      <c r="H37" s="72"/>
      <c r="I37" s="73"/>
      <c r="J37" s="74">
        <v>7.0</v>
      </c>
      <c r="K37" s="75"/>
      <c r="L37" s="42"/>
      <c r="M37" s="42"/>
      <c r="N37" s="42"/>
      <c r="O37" s="42"/>
      <c r="P37" s="42"/>
      <c r="Q37" s="42"/>
      <c r="R37" s="42"/>
      <c r="S37" s="86"/>
      <c r="T37" s="46"/>
      <c r="U37" s="39"/>
      <c r="V37" s="39"/>
      <c r="W37" s="39"/>
      <c r="X37" s="11"/>
      <c r="Y37" s="11"/>
      <c r="Z37" s="11"/>
    </row>
    <row r="38" ht="20.25" customHeight="1">
      <c r="A38" s="87" t="s">
        <v>84</v>
      </c>
      <c r="B38" s="73"/>
      <c r="C38" s="76">
        <f>COUNTIFS(H4:H31,"x",A4:A31,"Montag")+COUNTIFS(H4:H31,"x",A4:A31,"Dienstag")+COUNTIFS(H4:H31,"x",A4:A31,"Mittwoch")+COUNTIFS(H4:H31,"x",A4:A31,"Donnerstag")+COUNTIFS(H4:H31,"x",A4:A31,"Freitag")+Januar!C40</f>
        <v>0</v>
      </c>
      <c r="D38" s="79"/>
      <c r="E38" s="39"/>
      <c r="F38" s="70"/>
      <c r="G38" s="88" t="s">
        <v>85</v>
      </c>
      <c r="H38" s="89"/>
      <c r="I38" s="81"/>
      <c r="J38" s="118">
        <v>83.66666666666667</v>
      </c>
      <c r="K38" s="75"/>
      <c r="L38" s="42"/>
      <c r="M38" s="42"/>
      <c r="N38" s="42"/>
      <c r="O38" s="42"/>
      <c r="P38" s="42"/>
      <c r="Q38" s="42"/>
      <c r="R38" s="42"/>
      <c r="S38" s="86"/>
      <c r="T38" s="46"/>
      <c r="U38" s="39"/>
      <c r="V38" s="39"/>
      <c r="W38" s="39"/>
      <c r="X38" s="11"/>
      <c r="Y38" s="11"/>
      <c r="Z38" s="11"/>
    </row>
    <row r="39" ht="20.25" customHeight="1">
      <c r="A39" s="91" t="s">
        <v>100</v>
      </c>
      <c r="B39" s="73"/>
      <c r="C39" s="92">
        <f>Januar!C41-(COUNTIFS(H4:H31,"x",A4:A31,"Montag")+COUNTIFS(H4:H31,"x",A4:A31,"Dienstag")+COUNTIFS(H4:H31,"x",A4:A31,"Mittwoch")+COUNTIFS(H4:H31,"x",A4:A31,"Donnerstag")+COUNTIFS(H4:H31,"x",A4:A31,"Freitag"))</f>
        <v>30</v>
      </c>
      <c r="D39" s="79"/>
      <c r="E39" s="39"/>
      <c r="F39" s="93"/>
      <c r="G39" s="94"/>
      <c r="H39" s="31"/>
      <c r="I39" s="31"/>
      <c r="J39" s="94"/>
      <c r="K39" s="42"/>
      <c r="L39" s="42"/>
      <c r="M39" s="42"/>
      <c r="N39" s="42"/>
      <c r="O39" s="42"/>
      <c r="P39" s="42"/>
      <c r="Q39" s="42"/>
      <c r="R39" s="42"/>
      <c r="S39" s="86"/>
      <c r="T39" s="46"/>
      <c r="U39" s="39"/>
      <c r="V39" s="39"/>
      <c r="W39" s="39"/>
      <c r="X39" s="11"/>
      <c r="Y39" s="11"/>
      <c r="Z39" s="11"/>
    </row>
    <row r="40" ht="20.25" customHeight="1">
      <c r="A40" s="95" t="s">
        <v>101</v>
      </c>
      <c r="B40" s="81"/>
      <c r="C40" s="96">
        <f>COUNTIF(I4:I31,"x")+Januar!C42</f>
        <v>0</v>
      </c>
      <c r="D40" s="79"/>
      <c r="E40" s="39"/>
      <c r="F40" s="93"/>
      <c r="G40" s="93"/>
      <c r="H40" s="42"/>
      <c r="I40" s="42"/>
      <c r="J40" s="93"/>
      <c r="K40" s="42"/>
      <c r="L40" s="42"/>
      <c r="M40" s="42"/>
      <c r="N40" s="42"/>
      <c r="O40" s="42"/>
      <c r="P40" s="42"/>
      <c r="Q40" s="42"/>
      <c r="R40" s="42"/>
      <c r="S40" s="86"/>
      <c r="T40" s="46"/>
      <c r="U40" s="39"/>
      <c r="V40" s="39"/>
      <c r="W40" s="39"/>
      <c r="X40" s="11"/>
      <c r="Y40" s="11"/>
      <c r="Z40" s="11"/>
    </row>
    <row r="41" ht="20.25" customHeight="1">
      <c r="A41" s="28"/>
      <c r="B41" s="28"/>
      <c r="C41" s="28"/>
      <c r="D41" s="39"/>
      <c r="E41" s="39"/>
      <c r="F41" s="93"/>
      <c r="G41" s="93"/>
      <c r="H41" s="42"/>
      <c r="I41" s="42"/>
      <c r="J41" s="93"/>
      <c r="K41" s="42"/>
      <c r="L41" s="42"/>
      <c r="M41" s="42"/>
      <c r="N41" s="42"/>
      <c r="O41" s="42"/>
      <c r="P41" s="42"/>
      <c r="Q41" s="42"/>
      <c r="R41" s="42"/>
      <c r="S41" s="86"/>
      <c r="T41" s="46"/>
      <c r="U41" s="39"/>
      <c r="V41" s="39"/>
      <c r="W41" s="39"/>
      <c r="X41" s="11"/>
      <c r="Y41" s="11"/>
      <c r="Z41" s="11"/>
    </row>
    <row r="42" ht="20.25" customHeight="1">
      <c r="A42" s="48"/>
      <c r="B42" s="111"/>
      <c r="C42" s="39"/>
      <c r="D42" s="39"/>
      <c r="E42" s="39"/>
      <c r="F42" s="93"/>
      <c r="G42" s="93"/>
      <c r="H42" s="42"/>
      <c r="I42" s="42"/>
      <c r="J42" s="93"/>
      <c r="K42" s="42"/>
      <c r="L42" s="42"/>
      <c r="M42" s="42"/>
      <c r="N42" s="42"/>
      <c r="O42" s="42"/>
      <c r="P42" s="42"/>
      <c r="Q42" s="42"/>
      <c r="R42" s="42"/>
      <c r="S42" s="86"/>
      <c r="T42" s="46"/>
      <c r="U42" s="39"/>
      <c r="V42" s="39"/>
      <c r="W42" s="39"/>
      <c r="X42" s="11"/>
      <c r="Y42" s="11"/>
      <c r="Z42" s="11"/>
    </row>
    <row r="43" ht="20.25" customHeight="1">
      <c r="A43" s="48"/>
      <c r="B43" s="111"/>
      <c r="C43" s="39"/>
      <c r="D43" s="39"/>
      <c r="E43" s="39"/>
      <c r="F43" s="93"/>
      <c r="G43" s="93"/>
      <c r="H43" s="42"/>
      <c r="I43" s="42"/>
      <c r="J43" s="93"/>
      <c r="K43" s="42"/>
      <c r="L43" s="42"/>
      <c r="M43" s="42"/>
      <c r="N43" s="42"/>
      <c r="O43" s="42"/>
      <c r="P43" s="42"/>
      <c r="Q43" s="42"/>
      <c r="R43" s="42"/>
      <c r="S43" s="86"/>
      <c r="T43" s="46"/>
      <c r="U43" s="39"/>
      <c r="V43" s="39"/>
      <c r="W43" s="39"/>
      <c r="X43" s="11"/>
      <c r="Y43" s="11"/>
      <c r="Z43" s="11"/>
    </row>
    <row r="44" ht="18.0"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8.0"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8.0"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8.0"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8.0"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8.0"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8.0"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8.0"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8.0"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8.0"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8.0"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8.0"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8.0"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8.0"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8.0"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8.0"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8.0"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8.0"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8.0"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8.0"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8.0"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8.0"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8.0"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8.0"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8.0"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8.0"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8.0"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8.0"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8.0"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8.0"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8.0"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8.0"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8.0"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8.0"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8.0"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8.0"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8.0"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8.0"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8.0"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8.0"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8.0"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8.0"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8.0"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8.0"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8.0"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8.0"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8.0"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8.0"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8.0"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8.0"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8.0"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8.0"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8.0"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8.0"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8.0"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8.0"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8.0"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8.0"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8.0"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8.0"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8.0"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8.0"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8.0"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8.0"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8.0"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8.0"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8.0"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8.0"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8.0"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8.0"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8.0"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8.0"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8.0"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8.0"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8.0"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8.0"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8.0"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8.0"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8.0"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8.0"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8.0"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8.0"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8.0"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8.0"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8.0"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8.0"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8.0"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8.0"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8.0"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8.0"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8.0"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8.0"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8.0"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8.0"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8.0"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8.0"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8.0"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8.0"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8.0"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8.0"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8.0"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8.0"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8.0"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8.0"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8.0"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8.0"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8.0"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8.0"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8.0"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8.0"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8.0"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8.0"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8.0"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8.0"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8.0"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8.0"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8.0"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8.0"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8.0"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8.0"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8.0"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8.0"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8.0"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8.0"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8.0"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8.0"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8.0"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8.0"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8.0"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8.0"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8.0"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8.0"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8.0"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8.0"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8.0"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8.0"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8.0"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8.0"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8.0"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8.0"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8.0"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8.0"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8.0"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8.0"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8.0"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8.0"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8.0"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8.0"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8.0"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8.0"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8.0"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8.0"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8.0"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8.0"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8.0"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8.0"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8.0"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8.0"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8.0"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8.0"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8.0"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8.0"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8.0"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8.0"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8.0"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8.0"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8.0"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8.0"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8.0"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8.0"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8.0"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8.0"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8.0"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8.0"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8.0"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8.0"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8.0"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8.0"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8.0"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8.0"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8.0"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8.0"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8.0"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8.0"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8.0"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8.0"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8.0"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8.0"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8.0"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8.0"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8.0"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8.0"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8.0"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8.0"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8.0"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8.0"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8.0"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8.0"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8.0"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8.0"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8.0"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8.0"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8.0"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8.0"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8.0"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8.0"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8.0"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8.0"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8.0"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8.0"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8.0"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8.0"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8.0"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8.0"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8.0"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8.0"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8.0"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8.0"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8.0"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8.0"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8.0"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8.0"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8.0"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8.0"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8.0"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8.0"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8.0"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8.0"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8.0"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8.0"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8.0"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8.0"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8.0"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8.0"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8.0"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8.0"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8.0"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8.0"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8.0"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8.0"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8.0"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8.0"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8.0"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8.0"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8.0"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8.0"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8.0"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8.0"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8.0"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8.0"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8.0"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8.0"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8.0"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8.0"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8.0"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8.0"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8.0"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8.0"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8.0"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8.0"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8.0"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8.0"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8.0"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8.0"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8.0"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8.0"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8.0"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8.0"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8.0"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8.0"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8.0"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8.0"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8.0"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8.0"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8.0"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8.0"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8.0"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8.0"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8.0"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8.0"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8.0"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8.0"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8.0"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8.0"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8.0"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8.0"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8.0"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8.0"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8.0"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8.0"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8.0"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8.0"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8.0"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8.0"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8.0"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8.0"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8.0"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8.0"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8.0"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8.0"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8.0"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8.0"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8.0"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8.0"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8.0"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8.0"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8.0"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8.0"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8.0"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8.0"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8.0"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8.0"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8.0"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8.0"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8.0"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8.0"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8.0"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8.0"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8.0"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8.0"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8.0"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8.0"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8.0"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8.0"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8.0"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8.0"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8.0"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8.0"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8.0"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8.0"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8.0"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8.0"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8.0"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8.0"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8.0"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8.0"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8.0"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8.0"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8.0"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8.0"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8.0"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8.0"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8.0"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8.0"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8.0"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8.0"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8.0"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8.0"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8.0"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8.0"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8.0"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8.0"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8.0"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8.0"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8.0"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8.0"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8.0"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8.0"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8.0"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8.0"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8.0"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8.0"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8.0"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8.0"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8.0"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8.0"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8.0"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8.0"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8.0"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8.0"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8.0"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8.0"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8.0"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8.0"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8.0"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8.0"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8.0"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8.0"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8.0"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8.0"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8.0"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8.0"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8.0"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8.0"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8.0"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8.0"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8.0"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8.0"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8.0"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8.0"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8.0"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8.0"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8.0"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8.0"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8.0"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8.0"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8.0"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8.0"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8.0"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8.0"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8.0"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8.0"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8.0"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8.0"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8.0"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8.0"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8.0"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8.0"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8.0"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8.0"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8.0"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8.0"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8.0"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8.0"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8.0"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8.0"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8.0"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8.0"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8.0"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8.0"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8.0"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8.0"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8.0"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8.0"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8.0"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8.0"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8.0"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8.0"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8.0"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8.0"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8.0"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8.0"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8.0"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8.0"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8.0"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8.0"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8.0"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8.0"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8.0"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8.0"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8.0"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8.0"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8.0"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8.0"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8.0"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8.0"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8.0"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8.0"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8.0"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8.0"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8.0"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8.0"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8.0"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8.0"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8.0"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8.0"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8.0"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8.0"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8.0"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8.0"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8.0"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8.0"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8.0"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8.0"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8.0"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8.0"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8.0"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8.0"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8.0"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8.0"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8.0"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8.0"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8.0"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8.0"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8.0"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8.0"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8.0"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8.0"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8.0"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8.0"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8.0"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8.0"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8.0"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8.0"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8.0"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8.0"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8.0"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8.0"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8.0"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8.0"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8.0"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8.0"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8.0"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8.0"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8.0"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8.0"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8.0"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8.0"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8.0"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8.0"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8.0"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8.0"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8.0"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8.0"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8.0"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8.0"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8.0"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8.0"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8.0"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8.0"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8.0"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8.0"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8.0"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8.0"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8.0"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8.0"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8.0"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8.0"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8.0"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8.0"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8.0"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8.0"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8.0"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8.0"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8.0"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8.0"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8.0"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8.0"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8.0"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8.0"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8.0"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8.0"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8.0"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8.0"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8.0"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8.0"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8.0"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8.0"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8.0"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8.0"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8.0"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8.0"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8.0"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8.0"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8.0"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8.0"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8.0"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8.0"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8.0"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8.0"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8.0"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8.0"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8.0"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8.0"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8.0"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8.0"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8.0"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8.0"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8.0"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8.0"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8.0"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8.0"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8.0"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8.0"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8.0"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8.0"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8.0"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8.0"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8.0"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8.0"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8.0"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8.0"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8.0"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8.0"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8.0"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8.0"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8.0"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8.0"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8.0"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8.0"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8.0"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8.0"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8.0"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8.0"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8.0"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8.0"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8.0"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8.0"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8.0"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8.0"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8.0"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8.0"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8.0"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8.0"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8.0"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8.0"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8.0"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8.0"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8.0"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8.0"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8.0"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8.0"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8.0"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8.0"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8.0"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8.0"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8.0"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8.0"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8.0"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8.0"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8.0"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8.0"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8.0"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8.0"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8.0"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8.0"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8.0"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8.0"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8.0"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8.0"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8.0"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8.0"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8.0"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8.0"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8.0"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8.0"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8.0"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8.0"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8.0"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8.0"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8.0"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8.0"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8.0"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8.0"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8.0"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8.0"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8.0"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8.0"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8.0"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8.0"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8.0"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8.0"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8.0"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8.0"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8.0"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8.0"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8.0"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8.0"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8.0"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8.0"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8.0"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8.0"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8.0"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8.0"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8.0"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8.0"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8.0"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8.0"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8.0"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8.0"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8.0"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8.0"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8.0"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8.0"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8.0"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8.0"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8.0"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8.0"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8.0"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8.0"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8.0"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8.0"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8.0"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8.0"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8.0"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8.0"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8.0"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8.0"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8.0"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8.0"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8.0"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8.0"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8.0"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8.0"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8.0"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8.0"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8.0"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8.0"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8.0"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8.0"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8.0"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8.0"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8.0"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8.0"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8.0"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8.0"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8.0"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8.0"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8.0"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8.0"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8.0"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8.0"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8.0"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8.0"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8.0"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8.0"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8.0"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8.0"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8.0"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8.0"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8.0"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8.0"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8.0"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8.0"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8.0"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8.0"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8.0"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8.0"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8.0"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8.0"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8.0"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8.0"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8.0"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8.0"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8.0"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8.0"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8.0"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8.0"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8.0"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8.0"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8.0"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8.0"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8.0"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8.0"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8.0"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8.0"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8.0"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8.0"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8.0"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8.0"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8.0"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8.0"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8.0"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8.0"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8.0"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8.0"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8.0"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8.0"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8.0"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8.0"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8.0"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8.0"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8.0"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8.0"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8.0"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8.0"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8.0"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8.0"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8.0"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8.0"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8.0"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8.0"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8.0"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8.0"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8.0"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8.0"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8.0"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8.0"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8.0"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8.0"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8.0"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8.0"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8.0"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8.0"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8.0"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8.0"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8.0"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8.0"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8.0"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8.0"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8.0"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8.0"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8.0"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8.0"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8.0"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8.0"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8.0"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8.0"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8.0"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8.0"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8.0"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8.0"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8.0"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8.0"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8.0"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8.0"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8.0"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8.0"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8.0"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8.0"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8.0"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8.0"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8.0"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8.0"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8.0"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8.0"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8.0"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8.0"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8.0"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8.0"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8.0"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8.0"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8.0"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8.0"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8.0"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8.0"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8.0"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8.0"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8.0"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8.0"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8.0"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8.0"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8.0"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8.0"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8.0"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8.0"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8.0"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8.0"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8.0"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8.0"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8.0"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8.0"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8.0"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8.0"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8.0"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8.0"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8.0"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8.0"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8.0"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8.0"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8.0"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8.0"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8.0"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8.0"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8.0"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8.0"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8.0"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8.0"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8.0"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8.0"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8.0"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8.0"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8.0"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8.0"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8.0"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8.0"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8.0"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8.0"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8.0"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8.0"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8.0"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8.0"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8.0"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8.0"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8.0"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8.0"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8.0"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8.0"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8.0"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8.0"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8.0"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8.0"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8.0"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8.0"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8.0"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8.0"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8.0"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8.0"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8.0"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8.0"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8.0"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8.0"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8.0"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8.0"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8.0"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8.0"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8.0"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8.0"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8.0"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8.0"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8.0"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8.0"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8.0"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8.0"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8.0"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8.0"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8.0"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8.0"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8.0"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8.0"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8.0"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8.0"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8.0"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8.0"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8.0"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8.0"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8.0"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8.0"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8.0"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8.0"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8.0"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8.0"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8.0"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8.0"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8.0"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8.0"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8.0"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8.0"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8.0"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8.0"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8.0"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8.0"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8.0"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8.0"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8.0"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8.0"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8.0"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8.0"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8.0"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8.0"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8.0"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8.0"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8.0"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8.0"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8.0"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8.0"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8.0"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8.0"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8.0"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8.0"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8.0"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8.0"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8.0"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8.0"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8.0"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8.0"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8.0"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8.0"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8.0"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8.0"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8.0"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8.0"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8.0"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8.0"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8.0"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8.0"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8.0"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13">
    <mergeCell ref="G36:I36"/>
    <mergeCell ref="G37:I37"/>
    <mergeCell ref="A38:B38"/>
    <mergeCell ref="G38:I38"/>
    <mergeCell ref="A39:B39"/>
    <mergeCell ref="A40:B40"/>
    <mergeCell ref="G33:I33"/>
    <mergeCell ref="G34:I34"/>
    <mergeCell ref="S34:T34"/>
    <mergeCell ref="A35:B35"/>
    <mergeCell ref="G35:I35"/>
    <mergeCell ref="A36:B36"/>
    <mergeCell ref="A37:B37"/>
  </mergeCells>
  <conditionalFormatting sqref="A1:W1 A4:B32 A33:G34 A35 A37:A38 A41:W43 B2:W2 C35:G38 C39:W40 D32:E32 I32:J32 J33:W33 J34:R34 J35:W37 K38:W38 L4:R31 L32:R32 T4:W31 T32:W32 U34:W34">
    <cfRule type="containsText" dxfId="0" priority="1" stopIfTrue="1" operator="containsText" text="Samstag">
      <formula>NOT(ISERROR(SEARCH(("Samstag"),(A1))))</formula>
    </cfRule>
  </conditionalFormatting>
  <conditionalFormatting sqref="A1:W1 A4:B32 A33:G34 A35 A37:A38 A41:W43 B2:W2 C35:G38 C39:W40 D32:E32 I32:J32 J33:W33 J34:R34 J35:W37 K38:W38 L4:R31 L32:R32 T4:W31 T32:W32 U34:W34">
    <cfRule type="containsText" dxfId="0" priority="2" stopIfTrue="1" operator="containsText" text="Sonntag">
      <formula>NOT(ISERROR(SEARCH(("Sonntag"),(A1))))</formula>
    </cfRule>
  </conditionalFormatting>
  <conditionalFormatting sqref="D4:E8 D9:E21 D22:G22 D23:E31 F8:G8 F14:G15 F21:G21 F28:G29 I8:J20 I21:J27 I28:J31 J4:J7">
    <cfRule type="containsText" dxfId="1" priority="3" stopIfTrue="1" operator="containsText" text="Samstag">
      <formula>NOT(ISERROR(SEARCH(("Samstag"),(D4))))</formula>
    </cfRule>
  </conditionalFormatting>
  <conditionalFormatting sqref="D4:E8 D9:E21 D22:G22 D23:E31 F8:G8 F14:G15 F21:G21 F28:G29 I8:J20 I21:J27 I28:J31 J4:J7">
    <cfRule type="containsText" dxfId="1" priority="4" stopIfTrue="1" operator="containsText" text="Sonntag">
      <formula>NOT(ISERROR(SEARCH(("Sonntag"),(D4))))</formula>
    </cfRule>
  </conditionalFormatting>
  <dataValidations>
    <dataValidation type="list" allowBlank="1" showErrorMessage="1" sqref="K4:K32">
      <formula1>"Bitte auswählen,Deutschland,ORF - Österreich,Afghanistan,Ägypten,Äthiopien,Äquatorialguinea,Albanien,Algerien,Andorra,Angola,Antigua und Barbuda,Argentinien,Armenien,Aserbaidschan,Australien,– Canberra,– Sydney,Bahrain,Bangladesch,Barbados,Belgien,Benin"</formula1>
    </dataValidation>
    <dataValidation type="list" allowBlank="1" showErrorMessage="1" sqref="C4:C32">
      <formula1>"ORF,Uppercut,Triofilm,Interspot,IP Media,Videe Broadcast,BNC Deutschland,BNC Austria,Betamobil,AKK,EVS,HD Broadcast,Kobalt,Malsehn!,MDR,MMG,MVS,NEP,Outside Broadcast,Plazamedia,PRG,RBB,Red Bull Media,RT1,Seequence,Sky Austria,Smile Media,Studio Berlin"</formula1>
    </dataValidation>
  </dataValidations>
  <printOptions/>
  <pageMargins bottom="0.0" footer="0.0" header="0.0" left="0.5" right="0.5" top="0.55315"/>
  <pageSetup orientation="landscape"/>
  <headerFooter>
    <oddFooter>&amp;C000000&amp;P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12.0"/>
    <col customWidth="1" min="2" max="2" width="10.0"/>
    <col customWidth="1" min="3" max="3" width="19.14"/>
    <col customWidth="1" min="4" max="4" width="24.29"/>
    <col customWidth="1" min="5" max="5" width="14.29"/>
    <col customWidth="1" min="6" max="7" width="10.29"/>
    <col customWidth="1" min="8" max="8" width="4.86"/>
    <col customWidth="1" min="9" max="9" width="5.14"/>
    <col customWidth="1" min="10" max="10" width="7.71"/>
    <col customWidth="1" min="11" max="11" width="14.71"/>
    <col customWidth="1" hidden="1" min="12" max="13" width="12.0"/>
    <col customWidth="1" min="14" max="14" width="9.71"/>
    <col customWidth="1" min="15" max="15" width="8.71"/>
    <col customWidth="1" min="16" max="16" width="7.29"/>
    <col customWidth="1" min="17" max="17" width="8.0"/>
    <col customWidth="1" min="18" max="18" width="9.0"/>
    <col customWidth="1" min="19" max="19" width="12.0"/>
    <col customWidth="1" min="20" max="20" width="14.14"/>
    <col customWidth="1" min="21" max="21" width="15.86"/>
    <col customWidth="1" min="22" max="22" width="23.43"/>
    <col customWidth="1" min="23" max="23" width="20.29"/>
    <col customWidth="1" min="24" max="26" width="12.0"/>
  </cols>
  <sheetData>
    <row r="1" ht="25.5" customHeight="1">
      <c r="A1" s="6" t="s">
        <v>18</v>
      </c>
      <c r="B1" s="6" t="s">
        <v>19</v>
      </c>
      <c r="C1" s="6" t="s">
        <v>20</v>
      </c>
      <c r="D1" s="7"/>
      <c r="E1" s="7"/>
      <c r="F1" s="8"/>
      <c r="G1" s="8"/>
      <c r="H1" s="7"/>
      <c r="I1" s="7"/>
      <c r="J1" s="8"/>
      <c r="K1" s="7"/>
      <c r="L1" s="7"/>
      <c r="M1" s="7"/>
      <c r="N1" s="7"/>
      <c r="O1" s="7"/>
      <c r="P1" s="7"/>
      <c r="Q1" s="7"/>
      <c r="R1" s="7"/>
      <c r="S1" s="7"/>
      <c r="T1" s="9"/>
      <c r="U1" s="10"/>
      <c r="V1" s="10"/>
      <c r="W1" s="10"/>
      <c r="X1" s="11"/>
      <c r="Y1" s="11"/>
      <c r="Z1" s="11"/>
    </row>
    <row r="2" ht="26.25" customHeight="1">
      <c r="A2" s="12" t="s">
        <v>22</v>
      </c>
      <c r="B2" s="13">
        <v>3.0</v>
      </c>
      <c r="C2" s="12" t="str">
        <f>Januar!C$2</f>
        <v>Max Mustermann</v>
      </c>
      <c r="D2" s="14"/>
      <c r="E2" s="14"/>
      <c r="F2" s="15"/>
      <c r="G2" s="15"/>
      <c r="H2" s="14"/>
      <c r="I2" s="14"/>
      <c r="J2" s="15"/>
      <c r="K2" s="14"/>
      <c r="L2" s="14"/>
      <c r="M2" s="14"/>
      <c r="N2" s="14"/>
      <c r="O2" s="14"/>
      <c r="P2" s="14"/>
      <c r="Q2" s="14"/>
      <c r="R2" s="14"/>
      <c r="S2" s="14"/>
      <c r="T2" s="16"/>
      <c r="U2" s="14"/>
      <c r="V2" s="14"/>
      <c r="W2" s="14"/>
      <c r="X2" s="11"/>
      <c r="Y2" s="11"/>
      <c r="Z2" s="11"/>
    </row>
    <row r="3" ht="42.75" customHeight="1">
      <c r="A3" s="17"/>
      <c r="B3" s="18" t="s">
        <v>24</v>
      </c>
      <c r="C3" s="151" t="s">
        <v>25</v>
      </c>
      <c r="D3" s="151" t="s">
        <v>26</v>
      </c>
      <c r="E3" s="151" t="s">
        <v>27</v>
      </c>
      <c r="F3" s="18" t="s">
        <v>28</v>
      </c>
      <c r="G3" s="18" t="s">
        <v>29</v>
      </c>
      <c r="H3" s="18" t="s">
        <v>30</v>
      </c>
      <c r="I3" s="18" t="s">
        <v>31</v>
      </c>
      <c r="J3" s="19" t="s">
        <v>32</v>
      </c>
      <c r="K3" s="20" t="s">
        <v>33</v>
      </c>
      <c r="L3" s="20" t="s">
        <v>34</v>
      </c>
      <c r="M3" s="21">
        <v>1.0</v>
      </c>
      <c r="N3" s="22" t="s">
        <v>34</v>
      </c>
      <c r="O3" s="23">
        <v>1.0</v>
      </c>
      <c r="P3" s="18" t="s">
        <v>35</v>
      </c>
      <c r="Q3" s="18" t="s">
        <v>36</v>
      </c>
      <c r="R3" s="18" t="s">
        <v>37</v>
      </c>
      <c r="S3" s="18" t="s">
        <v>38</v>
      </c>
      <c r="T3" s="18" t="s">
        <v>39</v>
      </c>
      <c r="U3" s="18" t="s">
        <v>40</v>
      </c>
      <c r="V3" s="18" t="s">
        <v>41</v>
      </c>
      <c r="W3" s="24" t="s">
        <v>42</v>
      </c>
      <c r="X3" s="11"/>
      <c r="Y3" s="11"/>
      <c r="Z3" s="11"/>
    </row>
    <row r="4" ht="21.0" customHeight="1">
      <c r="A4" s="123" t="s">
        <v>52</v>
      </c>
      <c r="B4" s="124">
        <f>DATE(A2,B2,1)</f>
        <v>45352</v>
      </c>
      <c r="C4" s="134" t="s">
        <v>71</v>
      </c>
      <c r="D4" s="134" t="s">
        <v>92</v>
      </c>
      <c r="E4" s="152" t="s">
        <v>93</v>
      </c>
      <c r="F4" s="153">
        <v>1.5</v>
      </c>
      <c r="G4" s="153">
        <v>1.875</v>
      </c>
      <c r="H4" s="154"/>
      <c r="I4" s="125"/>
      <c r="J4" s="127">
        <f t="shared" ref="J4:J6" si="1">IF(AND(I4="",H4="",F4="",G4=""),(0*0.0416666666666667),IF(AND(I4="x",H4="x",F4&lt;&gt;""),"FEHLER",IF(AND(I4="x",H4="x",G4&lt;&gt;""),"FEHLER",IF(AND(I4="",H4="x",G4&lt;&gt;""),"FEHLER",IF(AND(I4="x",H4="",G4&lt;&gt;""),"FEHLER",IF(AND(I4="",H4="x",F4&lt;&gt;""),"FEHLER",IF(AND(I4="x",H4="",F4&lt;&gt;""),"FEHLER",IF(AND(I4="",H4="x",A4="Sonntag"),(0*0.0416666666666667),IF(AND(I4="",H4="x",A4="Samstag"),(0*0.0416666666666667),IF(AND(I4="x",H4="",A4="Sonntag"),(0*0.0416666666666667),IF(AND(I4="x",H4="",A4="Samstag"),(0*0.0416666666666667),IF(AND(I4="x",H4="x"),"FEHLER",IF(AND(I4="x",H4=""),(8*0.0416666666666667),IF(AND(H4="X",I4=""),(8*0.0416666666666667),IF(AND(I4="",H4=""),IF(G4&lt;F4,G4+1-F4,G4-F4),"Bitte nur X verwenden")))))))))))))))</f>
        <v>0.375</v>
      </c>
      <c r="K4" s="128" t="s">
        <v>45</v>
      </c>
      <c r="L4" s="31">
        <f t="shared" ref="L4:L34" si="2">IF(K4="Deutschland",14,IF(K4="Afghanistan",20,IF(K4="Ägypten",28,IF(K4="Äthiopien",26,IF(K4="Äquatorialguinea",24,IF(K4="Albanien",18,IF(K4="Algerien",34,IF(K4="Andorra",28,IF(K4="Angola",35,IF(K4="Antigua und Barbuda",30,IF(K4="Argentinien",24,IF(K4="Armenien",16,IF(K4="Aserbaidschan",20,IF(K4="Australien",34,IF(K4="– Canberra",34,IF(K4="– Sydney",45,IF(K4="Bahrain",30,IF(K4="Bangladesch",33,IF(K4="Barbados",35,IF(K4="Belgien",28,IF(K4="Benin",35,IF(K4="Bolivien",20,IF(K4="Bosnien und Herzegowina",16,IF(K4="Botsuana",31,IF(K4="Brasilien",34,IF(K4="– Brasilia",38,IF(K4="– Rio de Janeiro",38,IF(K4="– Sao Paulo",36,IF(K4="Brunei",35,IF(K4="Bulgarien",15,IF(K4="Burkina Faso",25,IF(K4="Burundi",24,IF(K4="Chile",29,IF(K4="China",32,IF(K4="– Chengdu",28,IF(K4="– Hongkong",49,IF(K4="– Kanton",24,IF(K4="– Peking",20,IF(K4="– Shanghai",39,IF(K4="Costa Rica",32,IF(K4="Côte d’Ivoire",40,IF(K4="Dänemark",39,IF(K4="Dominica",30,IF(K4="Dominikanische Republik",30,IF(K4="Dschibuti",44,IF(K4="Ecuador",29,IF(K4="El Salvador",29,IF(K4="Eritrea",33,IF(K4="Estland",20,IF(K4="Fidschi",23,IF(K4="Finnland",33,IF(K4="Frankreich",29,IF(K4="– Lyon",36,IF(K4="– Marseille",31,IF(K4="– Paris sowie die Departments 92, 93 und 94",39,IF(K4="– Straßburg",34,IF(K4="Gabun",35,IF(K4="Gambia",20,IF(K4="Georgien",24,IF(K4="Ghana",31,IF(K4="Grenada",30,IF(K4="Griechenland",24,IF(K4="– Athen",31,IF(K4="Guatemala",23,IF(K4="Guinea",31,IF(K4="Guinea-Bissau",16,IF(K4="Guyana",30,IF(K4="Haiti",39,IF(K4="Honduras",32,IF(K4="Indien",21,IF(K4="- Chennai",21,IF(K4="- Kalkutta",24,IF(K4="- Mumbai",33,IF(K4="- Neu Dehli",25,IF(K4="Indonesien",24,IF(K4="Iran",22,IF(K4="Irland",39,IF(K4="Island",32,IF(K4="Israel",44,IF(K4="Italien",27,IF(K4="- Mailand",30,IF(K4="- Rom",27,IF(K4="Jamaika",38,IF(K4="Japan",25,IF(K4="- Tokio",44,IF(K4="Jemen",16,IF(K4="Jordanien",31,IF(K4="Kambodscha",25,IF(K4="Kamerun",33,IF(K4="Kanada",32,IF(K4="- Ottawa",32,IF(K4="- Toronto",34,IF(K4="- Vancouver",33,IF(K4="Kap Verde",20,IF(K4="Kasachstan",30,IF(K4="Katar",37,IF(K4="Kenia",34,IF(K4="Kirgisistan",18,IF(K4="Kolumbien",31,IF(K4="Kongo, Republik",41,IF(K4="Kongo, Demokratische Republik",32,IF(K4="Korea, Demokratische Republik",19,IF(K4="Korea Republik",39,IF(K4="Kosovo",16,IF(K4="Kroatien",24,IF(K4="Kuba",31,IF(K4="Kuwait",37,IF(K4="Laos",22,IF(K4="Lesotho",16,IF(K4="Lettland",24,IF(K4="Libanon",40,IF(K4="Libyen",42,IF(K4="Liechtenstein",37,IF(K4="Litauen",17,IF(K4="Luxemburg",32,IF(K4="Madagaskar",23,IF(K4="Malawi",32,IF(K4="Malaysia",23,IF(K4="Malediven",35,IF(K4="Mali",25,IF(K4="Malta",31,IF(K4="Marokko",28,IF(K4="Marshall Inseln",42,IF(K4="Mauretanien",26,IF(K4="Mauritius",36,IF(K4="Mazedonien",20,IF(K4="Mexiko",32,IF(K4="Mikronesien",22,IF(K4="Moldau Republik",16,IF(K4="Monaco",28,IF(K4="Mongolei",18,IF(K4="Montenegro",20,IF(K4="Mosambik",25,IF(K4="Myanmar",24,IF(K4="Namibia",20,IF(K4="Nepal",24,IF(K4="Neuseeland",37,IF(K4="Nicaragua",24,IF(K4="Niederlande",32,IF(K4="Niger",28,IF(K4="Nigeria",31,IF(K4="Norwegen",53,IF(K4="Österreich",27,IF(K4="Oman",40,IF(K4="Pakistan",23,IF(K4="- Islamabad",16,IF(K4="Palau",34,IF(K4="Panama",26,IF(K4="Papua-Neuguinea",40,IF(K4="Paraguay",25,IF(K4="Peru",23,IF(K4="Philippinen",22,IF(K4="Polen",20,IF(K4="- Breslau",22,IF(K4="- Danzig",20,IF(K4="- Krakau",18,IF(K4="- Warschau",20,IF(K4="Portugal",24,IF(K4="Ruanda",31,IF(K4="Rumänien",18,IF(K4="- Bukarest",21,IF(K4="Russische Förderation",16,IF(K4="- Jekatarinenburg",19,IF(K4="- Moskau",20,IF(K4="- St.Petersburg",17,IF(K4="Sambia",24,IF(K4="Samoa",20,IF(K4="San Marino",23,IF(K4="São Tomé - Príncipe",32,IF(K4="Saudi-Arabien",32,IF(K4="- Djidda",25,IF(K4="- Riad",32,IF(K4="Schweden",33,IF(K4="Schweiz",43,IF(K4="- Genf",44,IF(K4="Senegal",28,IF(K4="Serbien",13,IF(K4="Sierra Leone",32,IF(K4="Simbabwe",30,IF(K4="Singapur",36,IF(K4="Slowakische Republik",16,IF(K4="Slowenien",22,IF(K4="Spanien",23,IF(K4="- Barcelona",23,IF(K4="- Kanarische Inseln",27,IF(K4="- Madrid",27,IF(K4="- Palma de Mallorca",24,IF(K4="Sri Lanka",28,IF(K4="St. Kitts und Nevis",30,IF(K4="St. Lucia",30,IF(K4="St. Vincent und die Grenadinen",30,IF(K4="Sudan",22,IF(K4="Südafrika",15,IF(K4="- Kapstadt",18,IF(K4="- Johannisburg",20,IF(K4="Südsudan",23,IF(K4="Suriname",30,IF(K4="Syrien",25,IF(K4="Tadschikistan",18,IF(K4="Taiwan",31,IF(K4="Tansania",32,IF(K4="Thailand",25,IF(K4="Togo",26,IF(K4="Tonga",26,IF(K4="Trinidad Tobago",30,IF(K4="Tschad",43,IF(K4="Tschechische Republik",24,IF(K4="Türkei",12,IF(K4="- Istanbul",17,IF(K4="- Izmir",20,IF(K4="Tunesien",27,IF(K4="Turkmenistan",22,IF(K4="Uganda",28,IF(K4="Ukraine",17,IF(K4="Ungarn",15,IF(K4="Uruguay",32,IF(K4="Usbekistan",23,IF(K4="Vatikanstaat",35,IF(K4="Venezuela",30,IF(K4="Vereinigte Arabische Emirate",44,IF(K4="Vereinigte Staaten von Amerika (USA)",34,IF(K4="- Atlanta",41,IF(K4="- Boston",39,IF(K4="- Chicago",36,IF(K4="- Houston",42,IF(K4="- Los Angeles",37,IF(K4="- Miami",43,IF(K4="- New York City",39,IF(K4="- San Francisco",34,IF(K4="- Washington D.C.",41,IF(K4="Vereinigtes Königreich von Großbritannien und Nordirland",30,IF(K4="- London",41,IF(K4="Vietnam",28,IF(K4="Weißrussland",13,IF(K4="Zentralafrikanische Republik",31,IF(K4="Zypern",30,0))))))))))))))))))))))))))))))))))))))))))))))))))))))))))))))))))))))))))))))))))))))))))))))))))))))))))))))))))))))))))))))))))))))))))))))))))))))))))))))))))))))))))))))))))))))))))))))))))))))))))))))))))))))))))))))))))))))))))))</f>
        <v>0</v>
      </c>
      <c r="M4" s="31">
        <f t="shared" ref="M4:M34" si="3">IF(K4="Deutschland",28,IF(K4="Afghanistan",30,IF(K4="Ägypten",41,IF(K4="Äthiopien",30,IF(K4="Äquatorialguinea",36,IF(K4="Albanien",27,IF(K4="Algerien",51,IF(K4="Andorra",41,IF(K4="Angola",52,IF(K4="Antigua und Barbuda",45,IF(K4="Argentinien",35,IF(K4="Armenien",24,IF(K4="Aserbaidschan",30,IF(K4="Australien",51,IF(K4="– Canberra",51,IF(K4="– Sydney",68,IF(K4="Bahrain",30,IF(K4="Bangladesch",50,IF(K4="Barbados",52,IF(K4="Belgien",42,IF(K4="Benin",52,IF(K4="Bolivien",30,IF(K4="Bosnien und Herzegowina",23,IF(K4="Botsuana",46,IF(K4="Brasilien",51,IF(K4="– Brasilia",57,IF(K4="– Rio de Janeiro",57,IF(K4="– Sao Paulo",53,IF(K4="Brunei",52,IF(K4="Bulgarien",22,IF(K4="Burkina Faso",38,IF(K4="Burundi",36,IF(K4="Chile",44,IF(K4="China",48,IF(K4="– Chengdu",41,IF(K4="– Hongkong",74,IF(K4="– Kanton",36,IF(K4="– Peking",30,IF(K4="– Shanghai",58,IF(K4="Costa Rica",47,IF(K4="Côte d’Ivoire",59,IF(K4="Dänemark",58,IF(K4="Dominica",45,IF(K4="Dominikanische Republik",45,IF(K4="Dschibuti",65,IF(K4="Ecuador",44,IF(K4="El Salvador",44,IF(K4="Eritrea",50,IF(K4="Estland",29,IF(K4="Fidschi",34,IF(K4="Finnland",50,IF(K4="Frankreich",44,IF(K4="– Lyon",53,IF(K4="– Marseille",46,IF(K4="– Paris sowie die Departments 92, 93 und 94",58,IF(K4="– Straßburg",51,IF(K4="Gabun",52,IF(K4="Gambia",30,IF(K4="Georgien",35,IF(K4="Ghana",46,IF(K4="Grenada",45,IF(K4="Griechenland",36,IF(K4="– Athen",46,IF(K4="Guatemala",34,IF(K4="Guinea",46,IF(K4="Guinea-Bissau",24,IF(K4="Guyana",45,IF(K4="Haiti",58,IF(K4="Honduras",48,IF(K4="Indien",32,IF(K4="- Chennai",32,IF(K4="- Kalkutta",35,IF(K4="- Mumbai",50,IF(K4="- Neu Dehli",38,IF(K4="Indonesien",36,IF(K4="Iran",33,IF(K4="Irland",58,IF(K4="Island",47,IF(K4="Israel",66,IF(K4="Italien",40,IF(K4="- Mailand",45,IF(K4="- Rom",40,IF(K4="Jamaika",57,IF(K4="Japan",52,IF(K4="- Tokio",66,IF(K4="Jemen",24,IF(K4="Jordanien",46,IF(K4="Kambodscha",38,IF(K4="Kamerun",50,IF(K4="Kanada",47,IF(K4="- Ottawa",47,IF(K4="- Toronto",51,IF(K4="- Vancouver",50,IF(K4="Kap Verde",30,IF(K4="Kasachstan",45,IF(K4="Katar",56,IF(K4="Kenia",51,IF(K4="Kirgisistan",27,IF(K4="Kolumbien",46,IF(K4="Kongo, Republik",62,IF(K4="Kongo, Demokratische Republik",70,IF(K4="Korea, Demokratische Republik",48,IF(K4="Korea Republik",58,IF(K4="Kosovo",23,IF(K4="Kroatien",35,IF(K4="Kuba",46,IF(K4="Kuwait",56,IF(K4="Laos",33,IF(K4="Lesotho",24,IF(K4="Lettland",35,IF(K4="Libanon",59,IF(K4="Libyen",63,IF(K4="Liechtenstein",56,IF(K4="Litauen",26,IF(K4="Luxemburg",47,IF(K4="Madagaskar",34,IF(K4="Malawi",47,IF(K4="Malaysia",34,IF(K4="Malediven",52,IF(K4="Mali",38,IF(K4="Malta",46,IF(K4="Marokko",42,IF(K4="Marshall Inseln",63,IF(K4="Mauretanien",39,IF(K4="Mauritius",54,IF(K4="Mazedonien",29,IF(K4="Mexiko",48,IF(K4="Mikronesien",33,IF(K4="Moldau Republik",24,IF(K4="Monaco",42,IF(K4="Mongolei",27,IF(K4="Montenegro",29,IF(K4="Mosambik",38,IF(K4="Myanmar",35,IF(K4="Namibia",30,IF(K4="Nepal",36,IF(K4="Neuseeland",56,IF(K4="Nicaragua",36,IF(K4="Niederlande",47,IF(K4="Niger",42,IF(K4="Nigeria",46,IF(K4="Norwegen",80,IF(K4="Österreich",40,IF(K4="Oman",60,IF(K4="Pakistan",34,IF(K4="- Islamabad",23,IF(K4="Palau",51,IF(K4="Panama",39,IF(K4="Papua-Neuguinea",60,IF(K4="Paraguay",38,IF(K4="Peru",34,IF(K4="Philippinen",33,IF(K4="Polen",29,IF(K4="- Breslau",33,IF(K4="- Danzig",30,IF(K4="- Krakau",27,IF(K4="- Warschau",29,IF(K4="Portugal",36,IF(K4="Ruanda",46,IF(K4="Rumänien",27,IF(K4="- Bukarest",32,IF(K4="Russische Förderation",24,IF(K4="- Jekatarinenburg",28,IF(K4="- Moskau",30,IF(K4="- St.Petersburg",26,IF(K4="Sambia",36,IF(K4="Samoa",29,IF(K4="San Marino",34,IF(K4="São Tomé - Príncipe",47,IF(K4="Saudi-Arabien",48,IF(K4="- Djidda",38,IF(K4="- Riad",48,IF(K4="Schweden",50,IF(K4="Schweiz",64,IF(K4="- Genf",66,IF(K4="Senegal",42,IF(K4="Serbien",20,IF(K4="Sierra Leone",48,IF(K4="Simbabwe",45,IF(K4="Singapur",54,IF(K4="Slowakische Republik",24,IF(K4="Slowenien",33,IF(K4="Spanien",34,IF(K4="- Barcelona",34,IF(K4="- Kanarische Inseln",40,IF(K4="- Madrid",40,IF(K4="- Palma de Mallorca",35,IF(K4="Sri Lanka",42,IF(K4="St. Kitts und Nevis",45,IF(K4="St. Lucia",45,IF(K4="St. Vincent und die Grenadinen",45,IF(K4="Sudan",33,IF(K4="Südafrika",22,IF(K4="- Kapstadt",27,IF(K4="- Johannisburg",29,IF(K4="Südsudan",34,IF(K4="Suriname",45,IF(K4="Syrien",38,IF(K4="Tadschikistan",27,IF(K4="Taiwan",46,IF(K4="Tansania",47,IF(K4="Thailand",38,IF(K4="Togo",39,IF(K4="Tonga",39,IF(K4="Trinidad Tobago",45,IF(K4="Tschad",64,IF(K4="Tschechische Republik",35,IF(K4="Türkei",17,IF(K4="- Istanbul",26,IF(K4="- Izmir",29,IF(K4="Tunesien",40,IF(K4="Turkmenistan",33,IF(K4="Uganda",41,IF(K4="Ukraine",26,IF(K4="Ungarn",22,IF(K4="Uruguay",48,IF(K4="Usbekistan",34,IF(K4="Vatikanstaat",52,IF(K4="Venezuela",45,IF(K4="Vereinigte Arabische Emirate",65,IF(K4="Vereinigte Staaten von Amerika (USA)",51,IF(K4="- Atlanta",62,IF(K4="- Boston",58,IF(K4="- Chicago",54,IF(K4="- Houston",63,IF(K4="- Los Angeles",56,IF(K4="- Miami",64,IF(K4="- New York City",58,IF(K4="- San Francisco",51,IF(K4="- Washington D.C.",62,IF(K4="Vereinigtes Königreich von Großbritannien und Nordirland",45,IF(K4="- London",62,IF(K4="Vietnam",41,IF(K4="Weißrussland",20,IF(K4="Zentralafrikanische Republik",46,IF(K4="Zypern",45,0))))))))))))))))))))))))))))))))))))))))))))))))))))))))))))))))))))))))))))))))))))))))))))))))))))))))))))))))))))))))))))))))))))))))))))))))))))))))))))))))))))))))))))))))))))))))))))))))))))))))))))))))))))))))))))))))))))))))))))</f>
        <v>0</v>
      </c>
      <c r="N4" s="31"/>
      <c r="O4" s="31"/>
      <c r="P4" s="31"/>
      <c r="Q4" s="31"/>
      <c r="R4" s="31"/>
      <c r="S4" s="155">
        <f t="shared" ref="S4:S14" si="4">IF(K4="ORF - Österreich",26.4,IF(AND(N4="x",O4="x"),"FEHLER",IF(AND(O4="x",P4="x",Q4="x",R4="x"),0,IF(AND(N4="x",P4="x",Q4="x",R4="x"),0,IF(O4="x",VALUE(M4)-IF(P4="x",VALUE(M4*0.2))-IF(Q4="x",VALUE(M4*0.4))-IF(R4="x",VALUE(M4*0.4)),IF(N4="x",IF(IF(N4="x",VALUE(L4)-IF(P4="x",VALUE(M4*0.2))-IF(Q4="x",VALUE(M4*0.4))-IF(R4="x",VALUE(M4*0.4)))&lt;0,0,IF(N4="x",VALUE(L4)-IF(P4="x",VALUE(M4*0.2))-IF(Q4="x",VALUE(M4*0.4))-IF(R4="x",VALUE(M4*0.4)))),0))))))</f>
        <v>0</v>
      </c>
      <c r="T4" s="35"/>
      <c r="U4" s="28"/>
      <c r="V4" s="28"/>
      <c r="W4" s="36"/>
      <c r="X4" s="11"/>
      <c r="Y4" s="11"/>
      <c r="Z4" s="11"/>
    </row>
    <row r="5" ht="21.0" customHeight="1">
      <c r="A5" s="37" t="s">
        <v>54</v>
      </c>
      <c r="B5" s="129">
        <f t="shared" ref="B5:B34" si="5">B4+1</f>
        <v>45353</v>
      </c>
      <c r="C5" s="134" t="s">
        <v>71</v>
      </c>
      <c r="D5" s="134" t="s">
        <v>92</v>
      </c>
      <c r="E5" s="134" t="s">
        <v>93</v>
      </c>
      <c r="F5" s="156">
        <v>1.583333333333333</v>
      </c>
      <c r="G5" s="157">
        <v>1.020833333333333</v>
      </c>
      <c r="H5" s="158"/>
      <c r="I5" s="130"/>
      <c r="J5" s="132">
        <f t="shared" si="1"/>
        <v>0.4375</v>
      </c>
      <c r="K5" s="133" t="s">
        <v>45</v>
      </c>
      <c r="L5" s="42">
        <f t="shared" si="2"/>
        <v>0</v>
      </c>
      <c r="M5" s="42">
        <f t="shared" si="3"/>
        <v>0</v>
      </c>
      <c r="N5" s="42"/>
      <c r="O5" s="42"/>
      <c r="P5" s="42"/>
      <c r="Q5" s="42"/>
      <c r="R5" s="42"/>
      <c r="S5" s="155">
        <f t="shared" si="4"/>
        <v>0</v>
      </c>
      <c r="T5" s="46"/>
      <c r="U5" s="39"/>
      <c r="V5" s="39"/>
      <c r="W5" s="47"/>
      <c r="X5" s="11"/>
      <c r="Y5" s="11"/>
      <c r="Z5" s="11"/>
    </row>
    <row r="6" ht="21.0" customHeight="1">
      <c r="A6" s="37" t="s">
        <v>55</v>
      </c>
      <c r="B6" s="129">
        <f t="shared" si="5"/>
        <v>45354</v>
      </c>
      <c r="C6" s="134" t="s">
        <v>71</v>
      </c>
      <c r="D6" s="134" t="s">
        <v>92</v>
      </c>
      <c r="E6" s="134" t="s">
        <v>93</v>
      </c>
      <c r="F6" s="156">
        <v>1.479166666666667</v>
      </c>
      <c r="G6" s="157">
        <v>1.875</v>
      </c>
      <c r="H6" s="158"/>
      <c r="I6" s="130"/>
      <c r="J6" s="132">
        <f t="shared" si="1"/>
        <v>0.3958333333</v>
      </c>
      <c r="K6" s="133" t="s">
        <v>45</v>
      </c>
      <c r="L6" s="42">
        <f t="shared" si="2"/>
        <v>0</v>
      </c>
      <c r="M6" s="42">
        <f t="shared" si="3"/>
        <v>0</v>
      </c>
      <c r="N6" s="42"/>
      <c r="O6" s="42"/>
      <c r="P6" s="42"/>
      <c r="Q6" s="42"/>
      <c r="R6" s="42"/>
      <c r="S6" s="155">
        <f t="shared" si="4"/>
        <v>0</v>
      </c>
      <c r="T6" s="46"/>
      <c r="U6" s="39"/>
      <c r="V6" s="39"/>
      <c r="W6" s="47"/>
      <c r="X6" s="11"/>
      <c r="Y6" s="11"/>
      <c r="Z6" s="11"/>
    </row>
    <row r="7" ht="21.0" customHeight="1">
      <c r="A7" s="37" t="s">
        <v>43</v>
      </c>
      <c r="B7" s="129">
        <f t="shared" si="5"/>
        <v>45355</v>
      </c>
      <c r="C7" s="134"/>
      <c r="D7" s="130"/>
      <c r="E7" s="130"/>
      <c r="F7" s="156"/>
      <c r="G7" s="157"/>
      <c r="H7" s="158"/>
      <c r="I7" s="130"/>
      <c r="J7" s="132">
        <f>(IF(AND(I7="",H7="",F7="",G7=""),(0*0.0416666666666667),IF(AND(I7="x",H7="x",F7&lt;&gt;""),"FEHLER",IF(AND(I7="x",H7="x",G7&lt;&gt;""),"FEHLER",IF(AND(I7="",H7="x",G7&lt;&gt;""),"FEHLER",IF(AND(I7="x",H7="",G7&lt;&gt;""),"FEHLER",IF(AND(I7="",H7="x",F7&lt;&gt;""),"FEHLER",IF(AND(I7="x",H7="",F7&lt;&gt;""),"FEHLER",IF(AND(I7="",H7="x",A7="Sonntag"),(0*0.0416666666666667),IF(AND(I7="",H7="x",A7="Samstag"),(0*0.0416666666666667),IF(AND(I7="x",H7="",A7="Sonntag"),(0*0.0416666666666667),IF(AND(I7="x",H7="",A7="Samstag"),(0*0.0416666666666667),IF(AND(I7="x",H7="x"),"FEHLER",IF(AND(I7="x",H7=""),(8*0.0416666666666667),IF(AND(H7="X",I7=""),(8*0.0416666666666667),IF(AND(I7="",H7=""),IF(G7&lt;F7,G7+1-F7,G7-F7),"Bitte nur X verwenden"))))))))))))))))</f>
        <v>0</v>
      </c>
      <c r="K7" s="133" t="s">
        <v>45</v>
      </c>
      <c r="L7" s="42">
        <f t="shared" si="2"/>
        <v>0</v>
      </c>
      <c r="M7" s="42">
        <f t="shared" si="3"/>
        <v>0</v>
      </c>
      <c r="N7" s="42"/>
      <c r="O7" s="42"/>
      <c r="P7" s="42"/>
      <c r="Q7" s="42"/>
      <c r="R7" s="42"/>
      <c r="S7" s="155">
        <f t="shared" si="4"/>
        <v>0</v>
      </c>
      <c r="T7" s="46"/>
      <c r="U7" s="39"/>
      <c r="V7" s="39"/>
      <c r="W7" s="47"/>
      <c r="X7" s="11"/>
      <c r="Y7" s="11"/>
      <c r="Z7" s="11"/>
    </row>
    <row r="8" ht="21.0" customHeight="1">
      <c r="A8" s="37" t="s">
        <v>46</v>
      </c>
      <c r="B8" s="129">
        <f t="shared" si="5"/>
        <v>45356</v>
      </c>
      <c r="C8" s="134" t="s">
        <v>71</v>
      </c>
      <c r="D8" s="134" t="s">
        <v>92</v>
      </c>
      <c r="E8" s="134" t="s">
        <v>93</v>
      </c>
      <c r="F8" s="156">
        <v>1.333333333333333</v>
      </c>
      <c r="G8" s="157">
        <v>1.708333333333333</v>
      </c>
      <c r="H8" s="158"/>
      <c r="I8" s="131"/>
      <c r="J8" s="132">
        <f t="shared" ref="J8:J10" si="6">IF(AND(I8="",H8="",F8="",G8=""),(0*0.0416666666666667),IF(AND(I8="x",H8="x",F8&lt;&gt;""),"FEHLER",IF(AND(I8="x",H8="x",G8&lt;&gt;""),"FEHLER",IF(AND(I8="",H8="x",G8&lt;&gt;""),"FEHLER",IF(AND(I8="x",H8="",G8&lt;&gt;""),"FEHLER",IF(AND(I8="",H8="x",F8&lt;&gt;""),"FEHLER",IF(AND(I8="x",H8="",F8&lt;&gt;""),"FEHLER",IF(AND(I8="",H8="x",A8="Sonntag"),(0*0.0416666666666667),IF(AND(I8="",H8="x",A8="Samstag"),(0*0.0416666666666667),IF(AND(I8="x",H8="",A8="Sonntag"),(0*0.0416666666666667),IF(AND(I8="x",H8="",A8="Samstag"),(0*0.0416666666666667),IF(AND(I8="x",H8="x"),"FEHLER",IF(AND(I8="x",H8=""),(8*0.0416666666666667),IF(AND(H8="X",I8=""),(8*0.0416666666666667),IF(AND(I8="",H8=""),IF(G8&lt;F8,G8+1-F8,G8-F8),"Bitte nur X verwenden")))))))))))))))</f>
        <v>0.375</v>
      </c>
      <c r="K8" s="133" t="s">
        <v>45</v>
      </c>
      <c r="L8" s="42">
        <f t="shared" si="2"/>
        <v>0</v>
      </c>
      <c r="M8" s="42">
        <f t="shared" si="3"/>
        <v>0</v>
      </c>
      <c r="N8" s="42"/>
      <c r="O8" s="42"/>
      <c r="P8" s="42"/>
      <c r="Q8" s="42"/>
      <c r="R8" s="42"/>
      <c r="S8" s="159">
        <f t="shared" si="4"/>
        <v>0</v>
      </c>
      <c r="T8" s="46"/>
      <c r="U8" s="39"/>
      <c r="V8" s="39"/>
      <c r="W8" s="47"/>
      <c r="X8" s="11"/>
      <c r="Y8" s="11"/>
      <c r="Z8" s="11"/>
    </row>
    <row r="9" ht="21.0" customHeight="1">
      <c r="A9" s="37" t="s">
        <v>47</v>
      </c>
      <c r="B9" s="160">
        <f t="shared" si="5"/>
        <v>45357</v>
      </c>
      <c r="C9" s="161" t="s">
        <v>71</v>
      </c>
      <c r="D9" s="134" t="s">
        <v>92</v>
      </c>
      <c r="E9" s="152" t="s">
        <v>93</v>
      </c>
      <c r="F9" s="157">
        <v>1.541666666666667</v>
      </c>
      <c r="G9" s="157">
        <v>1.916666666666667</v>
      </c>
      <c r="H9" s="158"/>
      <c r="I9" s="131"/>
      <c r="J9" s="132">
        <f t="shared" si="6"/>
        <v>0.375</v>
      </c>
      <c r="K9" s="133" t="s">
        <v>45</v>
      </c>
      <c r="L9" s="42">
        <f t="shared" si="2"/>
        <v>0</v>
      </c>
      <c r="M9" s="42">
        <f t="shared" si="3"/>
        <v>0</v>
      </c>
      <c r="N9" s="42"/>
      <c r="O9" s="42"/>
      <c r="P9" s="42"/>
      <c r="Q9" s="42"/>
      <c r="R9" s="42"/>
      <c r="S9" s="162">
        <f t="shared" si="4"/>
        <v>0</v>
      </c>
      <c r="T9" s="46"/>
      <c r="U9" s="39"/>
      <c r="V9" s="39"/>
      <c r="W9" s="47"/>
      <c r="X9" s="11"/>
      <c r="Y9" s="11"/>
      <c r="Z9" s="11"/>
    </row>
    <row r="10" ht="21.0" customHeight="1">
      <c r="A10" s="37" t="s">
        <v>48</v>
      </c>
      <c r="B10" s="129">
        <f t="shared" si="5"/>
        <v>45358</v>
      </c>
      <c r="C10" s="163" t="s">
        <v>71</v>
      </c>
      <c r="D10" s="134" t="s">
        <v>92</v>
      </c>
      <c r="E10" s="134" t="s">
        <v>93</v>
      </c>
      <c r="F10" s="164">
        <v>1.5</v>
      </c>
      <c r="G10" s="164">
        <v>1.875</v>
      </c>
      <c r="H10" s="130"/>
      <c r="I10" s="131"/>
      <c r="J10" s="132">
        <f t="shared" si="6"/>
        <v>0.375</v>
      </c>
      <c r="K10" s="133" t="s">
        <v>45</v>
      </c>
      <c r="L10" s="42">
        <f t="shared" si="2"/>
        <v>0</v>
      </c>
      <c r="M10" s="42">
        <f t="shared" si="3"/>
        <v>0</v>
      </c>
      <c r="N10" s="42"/>
      <c r="O10" s="42"/>
      <c r="P10" s="42"/>
      <c r="Q10" s="42"/>
      <c r="R10" s="42"/>
      <c r="S10" s="162">
        <f t="shared" si="4"/>
        <v>0</v>
      </c>
      <c r="T10" s="46"/>
      <c r="U10" s="39"/>
      <c r="V10" s="39"/>
      <c r="W10" s="47"/>
      <c r="X10" s="11"/>
      <c r="Y10" s="11"/>
      <c r="Z10" s="11"/>
    </row>
    <row r="11" ht="21.0" customHeight="1">
      <c r="A11" s="37" t="s">
        <v>52</v>
      </c>
      <c r="B11" s="165">
        <f t="shared" si="5"/>
        <v>45359</v>
      </c>
      <c r="C11" s="134" t="s">
        <v>71</v>
      </c>
      <c r="D11" s="134" t="s">
        <v>92</v>
      </c>
      <c r="E11" s="134" t="s">
        <v>93</v>
      </c>
      <c r="F11" s="135">
        <v>1.5</v>
      </c>
      <c r="G11" s="135">
        <v>1.875</v>
      </c>
      <c r="H11" s="130"/>
      <c r="I11" s="131"/>
      <c r="J11" s="132">
        <f>IF(AND(I11="",H11="",F11="",G11=""),(0*0.0416666666666667),IF(AND(I11="x",H11="x",F11&lt;&gt;""),"FEHLER",IF(AND(I11="x",H11="x",G11&lt;&gt;""),"FEHLER",IF(AND(I11="",H11="x",G11&lt;&gt;""),"FEHLER",IF(AND(I11="x",H11="",G11&lt;&gt;""),"FEHLER",IF(AND(I11="",H11="x",F11&lt;&gt;""),"FEHLER",IF(AND(I11="x",H11="",F11&lt;&gt;""),"FEHLER",IF(AND(I11="",H11="x",A11="Sonntag"),(0*0.0416666666666667),IF(AND(I11="",H11="x",A11="Samstag"),(0*0.0416666666666667),IF(AND(I11="x",H11="",A11="Sonntag"),(0*0.0416666666666667),IF(AND(I11="x",H11="",A11="Samstag"),(0*0.0416666666666667),IF(AND(I11="x",H11="x"),"FEHLER",IF(AND(I11="x",H11=""),(0*0.0416666666666667),IF(AND(H11="X",I11=""),(0*0.0416666666666667),IF(AND(I11="",H11=""),IF(G11&lt;F11,G11+1-F11,G11-F11),"Bitte nur X verwenden")))))))))))))))</f>
        <v>0.375</v>
      </c>
      <c r="K11" s="133" t="s">
        <v>45</v>
      </c>
      <c r="L11" s="42">
        <f t="shared" si="2"/>
        <v>0</v>
      </c>
      <c r="M11" s="42">
        <f t="shared" si="3"/>
        <v>0</v>
      </c>
      <c r="N11" s="42"/>
      <c r="O11" s="42"/>
      <c r="P11" s="42"/>
      <c r="Q11" s="42"/>
      <c r="R11" s="42"/>
      <c r="S11" s="162">
        <f t="shared" si="4"/>
        <v>0</v>
      </c>
      <c r="T11" s="46"/>
      <c r="U11" s="39"/>
      <c r="V11" s="39"/>
      <c r="W11" s="47"/>
      <c r="X11" s="11"/>
      <c r="Y11" s="11"/>
      <c r="Z11" s="11"/>
    </row>
    <row r="12" ht="21.0" customHeight="1">
      <c r="A12" s="37" t="s">
        <v>54</v>
      </c>
      <c r="B12" s="129">
        <f t="shared" si="5"/>
        <v>45360</v>
      </c>
      <c r="C12" s="134" t="s">
        <v>71</v>
      </c>
      <c r="D12" s="134" t="s">
        <v>92</v>
      </c>
      <c r="E12" s="134" t="s">
        <v>93</v>
      </c>
      <c r="F12" s="135">
        <v>1.604166666666667</v>
      </c>
      <c r="G12" s="135">
        <v>1.083333333333333</v>
      </c>
      <c r="H12" s="130"/>
      <c r="I12" s="131"/>
      <c r="J12" s="132">
        <f>IF(AND(I12="",H12="",F12="",G12=""),(0*0.0416666666666667),IF(AND(I12="x",H12="x",F12&lt;&gt;""),"FEHLER",IF(AND(I12="x",H12="x",G12&lt;&gt;""),"FEHLER",IF(AND(I12="",H12="x",G12&lt;&gt;""),"FEHLER",IF(AND(I12="x",H12="",G12&lt;&gt;""),"FEHLER",IF(AND(I12="",H12="x",F12&lt;&gt;""),"FEHLER",IF(AND(I12="x",H12="",F12&lt;&gt;""),"FEHLER",IF(AND(I12="",H12="x",A12="Sonntag"),(0*0.0416666666666667),IF(AND(I12="",H12="x",A12="Samstag"),(0*0.0416666666666667),IF(AND(I12="x",H12="",A12="Sonntag"),(0*0.0416666666666667),IF(AND(I12="x",H12="",A12="Samstag"),(0*0.0416666666666667),IF(AND(I12="x",H12="x"),"FEHLER",IF(AND(I12="x",H12=""),(8*0.0416666666666667),IF(AND(H12="X",I12=""),(8*0.0416666666666667),IF(AND(I12="",H12=""),IF(G12&lt;F12,G12+1-F12,G12-F12),"Bitte nur X verwenden")))))))))))))))</f>
        <v>0.4791666667</v>
      </c>
      <c r="K12" s="133" t="s">
        <v>45</v>
      </c>
      <c r="L12" s="42">
        <f t="shared" si="2"/>
        <v>0</v>
      </c>
      <c r="M12" s="42">
        <f t="shared" si="3"/>
        <v>0</v>
      </c>
      <c r="N12" s="42"/>
      <c r="O12" s="42"/>
      <c r="P12" s="42"/>
      <c r="Q12" s="42"/>
      <c r="R12" s="42"/>
      <c r="S12" s="162">
        <f t="shared" si="4"/>
        <v>0</v>
      </c>
      <c r="T12" s="46"/>
      <c r="U12" s="39"/>
      <c r="V12" s="39"/>
      <c r="W12" s="47"/>
      <c r="X12" s="11"/>
      <c r="Y12" s="11"/>
      <c r="Z12" s="11"/>
    </row>
    <row r="13" ht="21.0" customHeight="1">
      <c r="A13" s="37" t="s">
        <v>55</v>
      </c>
      <c r="B13" s="129">
        <f t="shared" si="5"/>
        <v>45361</v>
      </c>
      <c r="C13" s="130"/>
      <c r="D13" s="130"/>
      <c r="E13" s="130"/>
      <c r="F13" s="135"/>
      <c r="G13" s="135"/>
      <c r="H13" s="130"/>
      <c r="I13" s="131"/>
      <c r="J13" s="132">
        <f t="shared" ref="J13:J14" si="7">(IF(AND(I13="",H13="",F13="",G13=""),(0*0.0416666666666667),IF(AND(I13="x",H13="x",F13&lt;&gt;""),"FEHLER",IF(AND(I13="x",H13="x",G13&lt;&gt;""),"FEHLER",IF(AND(I13="",H13="x",G13&lt;&gt;""),"FEHLER",IF(AND(I13="x",H13="",G13&lt;&gt;""),"FEHLER",IF(AND(I13="",H13="x",F13&lt;&gt;""),"FEHLER",IF(AND(I13="x",H13="",F13&lt;&gt;""),"FEHLER",IF(AND(I13="",H13="x",A13="Sonntag"),(0*0.0416666666666667),IF(AND(I13="",H13="x",A13="Samstag"),(0*0.0416666666666667),IF(AND(I13="x",H13="",A13="Sonntag"),(0*0.0416666666666667),IF(AND(I13="x",H13="",A13="Samstag"),(0*0.0416666666666667),IF(AND(I13="x",H13="x"),"FEHLER",IF(AND(I13="x",H13=""),(8*0.0416666666666667),IF(AND(H13="X",I13=""),(8*0.0416666666666667),IF(AND(I13="",H13=""),IF(G13&lt;F13,G13+1-F13,G13-F13),"Bitte nur X verwenden"))))))))))))))))</f>
        <v>0</v>
      </c>
      <c r="K13" s="133" t="s">
        <v>45</v>
      </c>
      <c r="L13" s="42">
        <f t="shared" si="2"/>
        <v>0</v>
      </c>
      <c r="M13" s="42">
        <f t="shared" si="3"/>
        <v>0</v>
      </c>
      <c r="N13" s="42"/>
      <c r="O13" s="42"/>
      <c r="P13" s="42"/>
      <c r="Q13" s="42"/>
      <c r="R13" s="42"/>
      <c r="S13" s="162">
        <f t="shared" si="4"/>
        <v>0</v>
      </c>
      <c r="T13" s="46"/>
      <c r="U13" s="39"/>
      <c r="V13" s="39"/>
      <c r="W13" s="47"/>
      <c r="X13" s="11"/>
      <c r="Y13" s="11"/>
      <c r="Z13" s="11"/>
    </row>
    <row r="14" ht="21.0" customHeight="1">
      <c r="A14" s="37" t="s">
        <v>43</v>
      </c>
      <c r="B14" s="129">
        <f t="shared" si="5"/>
        <v>45362</v>
      </c>
      <c r="C14" s="130"/>
      <c r="D14" s="130"/>
      <c r="E14" s="130"/>
      <c r="F14" s="135"/>
      <c r="G14" s="135"/>
      <c r="H14" s="130"/>
      <c r="I14" s="131"/>
      <c r="J14" s="132">
        <f t="shared" si="7"/>
        <v>0</v>
      </c>
      <c r="K14" s="133" t="s">
        <v>45</v>
      </c>
      <c r="L14" s="42">
        <f t="shared" si="2"/>
        <v>0</v>
      </c>
      <c r="M14" s="42">
        <f t="shared" si="3"/>
        <v>0</v>
      </c>
      <c r="N14" s="42"/>
      <c r="O14" s="42"/>
      <c r="P14" s="42"/>
      <c r="Q14" s="42"/>
      <c r="R14" s="42"/>
      <c r="S14" s="162">
        <f t="shared" si="4"/>
        <v>0</v>
      </c>
      <c r="T14" s="46"/>
      <c r="U14" s="39"/>
      <c r="V14" s="39"/>
      <c r="W14" s="47"/>
      <c r="X14" s="11"/>
      <c r="Y14" s="11"/>
      <c r="Z14" s="11"/>
    </row>
    <row r="15" ht="21.0" customHeight="1">
      <c r="A15" s="37" t="s">
        <v>46</v>
      </c>
      <c r="B15" s="129">
        <f t="shared" si="5"/>
        <v>45363</v>
      </c>
      <c r="C15" s="134" t="s">
        <v>104</v>
      </c>
      <c r="D15" s="134" t="s">
        <v>105</v>
      </c>
      <c r="E15" s="134" t="s">
        <v>106</v>
      </c>
      <c r="F15" s="135">
        <v>1.541666666666667</v>
      </c>
      <c r="G15" s="135">
        <v>1.833333333333333</v>
      </c>
      <c r="H15" s="130"/>
      <c r="I15" s="131"/>
      <c r="J15" s="132">
        <f t="shared" ref="J15:J18" si="8">IF(AND(I15="",H15="",F15="",G15=""),(0*0.0416666666666667),IF(AND(I15="x",H15="x",F15&lt;&gt;""),"FEHLER",IF(AND(I15="x",H15="x",G15&lt;&gt;""),"FEHLER",IF(AND(I15="",H15="x",G15&lt;&gt;""),"FEHLER",IF(AND(I15="x",H15="",G15&lt;&gt;""),"FEHLER",IF(AND(I15="",H15="x",F15&lt;&gt;""),"FEHLER",IF(AND(I15="x",H15="",F15&lt;&gt;""),"FEHLER",IF(AND(I15="",H15="x",A15="Sonntag"),(0*0.0416666666666667),IF(AND(I15="",H15="x",A15="Samstag"),(0*0.0416666666666667),IF(AND(I15="x",H15="",A15="Sonntag"),(0*0.0416666666666667),IF(AND(I15="x",H15="",A15="Samstag"),(0*0.0416666666666667),IF(AND(I15="x",H15="x"),"FEHLER",IF(AND(I15="x",H15=""),(8*0.0416666666666667),IF(AND(H15="X",I15=""),(8*0.0416666666666667),IF(AND(I15="",H15=""),IF(G15&lt;F15,G15+1-F15,G15-F15),"Bitte nur X verwenden")))))))))))))))</f>
        <v>0.2916666667</v>
      </c>
      <c r="K15" s="133" t="s">
        <v>107</v>
      </c>
      <c r="L15" s="42">
        <f t="shared" si="2"/>
        <v>29</v>
      </c>
      <c r="M15" s="42">
        <f t="shared" si="3"/>
        <v>44</v>
      </c>
      <c r="N15" s="41" t="s">
        <v>44</v>
      </c>
      <c r="O15" s="41" t="s">
        <v>44</v>
      </c>
      <c r="P15" s="42"/>
      <c r="Q15" s="42"/>
      <c r="R15" s="42"/>
      <c r="S15" s="162">
        <v>32.7</v>
      </c>
      <c r="T15" s="46"/>
      <c r="U15" s="39"/>
      <c r="V15" s="39"/>
      <c r="W15" s="47"/>
      <c r="X15" s="11"/>
      <c r="Y15" s="11"/>
      <c r="Z15" s="11"/>
    </row>
    <row r="16" ht="21.0" customHeight="1">
      <c r="A16" s="37" t="s">
        <v>47</v>
      </c>
      <c r="B16" s="129">
        <f t="shared" si="5"/>
        <v>45364</v>
      </c>
      <c r="C16" s="134" t="s">
        <v>104</v>
      </c>
      <c r="D16" s="134" t="s">
        <v>105</v>
      </c>
      <c r="E16" s="134" t="s">
        <v>106</v>
      </c>
      <c r="F16" s="135">
        <v>1.40625</v>
      </c>
      <c r="G16" s="135">
        <v>1.71875</v>
      </c>
      <c r="H16" s="130"/>
      <c r="I16" s="131"/>
      <c r="J16" s="132">
        <f t="shared" si="8"/>
        <v>0.3125</v>
      </c>
      <c r="K16" s="133" t="s">
        <v>107</v>
      </c>
      <c r="L16" s="42">
        <f t="shared" si="2"/>
        <v>29</v>
      </c>
      <c r="M16" s="42">
        <f t="shared" si="3"/>
        <v>44</v>
      </c>
      <c r="N16" s="42"/>
      <c r="O16" s="41" t="s">
        <v>44</v>
      </c>
      <c r="P16" s="41" t="s">
        <v>44</v>
      </c>
      <c r="Q16" s="41" t="s">
        <v>44</v>
      </c>
      <c r="R16" s="42"/>
      <c r="S16" s="162">
        <v>21.8</v>
      </c>
      <c r="T16" s="46"/>
      <c r="U16" s="39"/>
      <c r="V16" s="39"/>
      <c r="W16" s="47"/>
      <c r="X16" s="11"/>
      <c r="Y16" s="11"/>
      <c r="Z16" s="11"/>
    </row>
    <row r="17" ht="21.0" customHeight="1">
      <c r="A17" s="37" t="s">
        <v>48</v>
      </c>
      <c r="B17" s="129">
        <f t="shared" si="5"/>
        <v>45365</v>
      </c>
      <c r="C17" s="134" t="s">
        <v>104</v>
      </c>
      <c r="D17" s="134" t="s">
        <v>105</v>
      </c>
      <c r="E17" s="134" t="s">
        <v>106</v>
      </c>
      <c r="F17" s="135">
        <v>1.583333333333333</v>
      </c>
      <c r="G17" s="135">
        <v>1.020833333333333</v>
      </c>
      <c r="H17" s="130"/>
      <c r="I17" s="131"/>
      <c r="J17" s="132">
        <f t="shared" si="8"/>
        <v>0.4375</v>
      </c>
      <c r="K17" s="133" t="s">
        <v>107</v>
      </c>
      <c r="L17" s="42">
        <f t="shared" si="2"/>
        <v>29</v>
      </c>
      <c r="M17" s="42">
        <f t="shared" si="3"/>
        <v>44</v>
      </c>
      <c r="N17" s="42"/>
      <c r="O17" s="41" t="s">
        <v>44</v>
      </c>
      <c r="P17" s="41" t="s">
        <v>44</v>
      </c>
      <c r="Q17" s="41" t="s">
        <v>44</v>
      </c>
      <c r="R17" s="42"/>
      <c r="S17" s="162">
        <v>21.8</v>
      </c>
      <c r="T17" s="46"/>
      <c r="U17" s="39"/>
      <c r="V17" s="39"/>
      <c r="W17" s="47"/>
      <c r="X17" s="11"/>
      <c r="Y17" s="11"/>
      <c r="Z17" s="11"/>
    </row>
    <row r="18" ht="33.0" customHeight="1">
      <c r="A18" s="37" t="s">
        <v>52</v>
      </c>
      <c r="B18" s="129">
        <f t="shared" si="5"/>
        <v>45366</v>
      </c>
      <c r="C18" s="134" t="s">
        <v>104</v>
      </c>
      <c r="D18" s="134" t="s">
        <v>105</v>
      </c>
      <c r="E18" s="134" t="s">
        <v>106</v>
      </c>
      <c r="F18" s="135">
        <v>1.229166666666667</v>
      </c>
      <c r="G18" s="135">
        <v>1.520833333333333</v>
      </c>
      <c r="H18" s="130"/>
      <c r="I18" s="131"/>
      <c r="J18" s="132">
        <f t="shared" si="8"/>
        <v>0.2916666667</v>
      </c>
      <c r="K18" s="133" t="s">
        <v>107</v>
      </c>
      <c r="L18" s="42">
        <f t="shared" si="2"/>
        <v>29</v>
      </c>
      <c r="M18" s="42">
        <f t="shared" si="3"/>
        <v>44</v>
      </c>
      <c r="N18" s="41" t="s">
        <v>44</v>
      </c>
      <c r="O18" s="41" t="s">
        <v>44</v>
      </c>
      <c r="P18" s="42"/>
      <c r="Q18" s="42"/>
      <c r="R18" s="42"/>
      <c r="S18" s="162">
        <v>37.1</v>
      </c>
      <c r="T18" s="46"/>
      <c r="U18" s="39"/>
      <c r="V18" s="48" t="s">
        <v>108</v>
      </c>
      <c r="W18" s="47"/>
      <c r="X18" s="11"/>
      <c r="Y18" s="11"/>
      <c r="Z18" s="11"/>
    </row>
    <row r="19" ht="21.0" customHeight="1">
      <c r="A19" s="37" t="s">
        <v>54</v>
      </c>
      <c r="B19" s="129">
        <f t="shared" si="5"/>
        <v>45367</v>
      </c>
      <c r="C19" s="134"/>
      <c r="D19" s="130"/>
      <c r="E19" s="130"/>
      <c r="F19" s="135"/>
      <c r="G19" s="130"/>
      <c r="H19" s="130"/>
      <c r="I19" s="131"/>
      <c r="J19" s="132">
        <f t="shared" ref="J19:J22" si="9">(IF(AND(I19="",H19="",F19="",G19=""),(0*0.0416666666666667),IF(AND(I19="x",H19="x",F19&lt;&gt;""),"FEHLER",IF(AND(I19="x",H19="x",G19&lt;&gt;""),"FEHLER",IF(AND(I19="",H19="x",G19&lt;&gt;""),"FEHLER",IF(AND(I19="x",H19="",G19&lt;&gt;""),"FEHLER",IF(AND(I19="",H19="x",F19&lt;&gt;""),"FEHLER",IF(AND(I19="x",H19="",F19&lt;&gt;""),"FEHLER",IF(AND(I19="",H19="x",A19="Sonntag"),(0*0.0416666666666667),IF(AND(I19="",H19="x",A19="Samstag"),(0*0.0416666666666667),IF(AND(I19="x",H19="",A19="Sonntag"),(0*0.0416666666666667),IF(AND(I19="x",H19="",A19="Samstag"),(0*0.0416666666666667),IF(AND(I19="x",H19="x"),"FEHLER",IF(AND(I19="x",H19=""),(8*0.0416666666666667),IF(AND(H19="X",I19=""),(8*0.0416666666666667),IF(AND(I19="",H19=""),IF(G19&lt;F19,G19+1-F19,G19-F19),"Bitte nur X verwenden"))))))))))))))))</f>
        <v>0</v>
      </c>
      <c r="K19" s="133" t="s">
        <v>45</v>
      </c>
      <c r="L19" s="42">
        <f t="shared" si="2"/>
        <v>0</v>
      </c>
      <c r="M19" s="42">
        <f t="shared" si="3"/>
        <v>0</v>
      </c>
      <c r="N19" s="42"/>
      <c r="O19" s="42"/>
      <c r="P19" s="42"/>
      <c r="Q19" s="42"/>
      <c r="R19" s="42"/>
      <c r="S19" s="162">
        <f t="shared" ref="S19:S34" si="10">IF(K19="ORF - Österreich",26.4,IF(AND(N19="x",O19="x"),"FEHLER",IF(AND(O19="x",P19="x",Q19="x",R19="x"),0,IF(AND(N19="x",P19="x",Q19="x",R19="x"),0,IF(O19="x",VALUE(M19)-IF(P19="x",VALUE(M19*0.2))-IF(Q19="x",VALUE(M19*0.4))-IF(R19="x",VALUE(M19*0.4)),IF(N19="x",IF(IF(N19="x",VALUE(L19)-IF(P19="x",VALUE(M19*0.2))-IF(Q19="x",VALUE(M19*0.4))-IF(R19="x",VALUE(M19*0.4)))&lt;0,0,IF(N19="x",VALUE(L19)-IF(P19="x",VALUE(M19*0.2))-IF(Q19="x",VALUE(M19*0.4))-IF(R19="x",VALUE(M19*0.4)))),0))))))</f>
        <v>0</v>
      </c>
      <c r="T19" s="46"/>
      <c r="U19" s="39"/>
      <c r="V19" s="39"/>
      <c r="W19" s="47"/>
      <c r="X19" s="11"/>
      <c r="Y19" s="11"/>
      <c r="Z19" s="11"/>
    </row>
    <row r="20" ht="21.0" customHeight="1">
      <c r="A20" s="37" t="s">
        <v>55</v>
      </c>
      <c r="B20" s="129">
        <f t="shared" si="5"/>
        <v>45368</v>
      </c>
      <c r="C20" s="134"/>
      <c r="D20" s="130"/>
      <c r="E20" s="130"/>
      <c r="F20" s="135"/>
      <c r="G20" s="130"/>
      <c r="H20" s="130"/>
      <c r="I20" s="131"/>
      <c r="J20" s="132">
        <f t="shared" si="9"/>
        <v>0</v>
      </c>
      <c r="K20" s="133" t="s">
        <v>45</v>
      </c>
      <c r="L20" s="42">
        <f t="shared" si="2"/>
        <v>0</v>
      </c>
      <c r="M20" s="42">
        <f t="shared" si="3"/>
        <v>0</v>
      </c>
      <c r="N20" s="42"/>
      <c r="O20" s="42"/>
      <c r="P20" s="42"/>
      <c r="Q20" s="42"/>
      <c r="R20" s="42"/>
      <c r="S20" s="162">
        <f t="shared" si="10"/>
        <v>0</v>
      </c>
      <c r="T20" s="46"/>
      <c r="U20" s="39"/>
      <c r="V20" s="39"/>
      <c r="W20" s="47"/>
      <c r="X20" s="11"/>
      <c r="Y20" s="11"/>
      <c r="Z20" s="11"/>
    </row>
    <row r="21" ht="21.0" customHeight="1">
      <c r="A21" s="37" t="s">
        <v>43</v>
      </c>
      <c r="B21" s="129">
        <f t="shared" si="5"/>
        <v>45369</v>
      </c>
      <c r="C21" s="134"/>
      <c r="D21" s="130"/>
      <c r="E21" s="130"/>
      <c r="F21" s="135"/>
      <c r="G21" s="135"/>
      <c r="H21" s="130"/>
      <c r="I21" s="131"/>
      <c r="J21" s="132">
        <f t="shared" si="9"/>
        <v>0</v>
      </c>
      <c r="K21" s="133" t="s">
        <v>45</v>
      </c>
      <c r="L21" s="42">
        <f t="shared" si="2"/>
        <v>0</v>
      </c>
      <c r="M21" s="42">
        <f t="shared" si="3"/>
        <v>0</v>
      </c>
      <c r="N21" s="42"/>
      <c r="O21" s="42"/>
      <c r="P21" s="42"/>
      <c r="Q21" s="42"/>
      <c r="R21" s="42"/>
      <c r="S21" s="162">
        <f t="shared" si="10"/>
        <v>0</v>
      </c>
      <c r="T21" s="46"/>
      <c r="U21" s="39"/>
      <c r="V21" s="39"/>
      <c r="W21" s="47"/>
      <c r="X21" s="11"/>
      <c r="Y21" s="11"/>
      <c r="Z21" s="11"/>
    </row>
    <row r="22" ht="21.0" customHeight="1">
      <c r="A22" s="37" t="s">
        <v>46</v>
      </c>
      <c r="B22" s="129">
        <f t="shared" si="5"/>
        <v>45370</v>
      </c>
      <c r="C22" s="134"/>
      <c r="D22" s="130"/>
      <c r="E22" s="130"/>
      <c r="F22" s="135"/>
      <c r="G22" s="135"/>
      <c r="H22" s="130"/>
      <c r="I22" s="131"/>
      <c r="J22" s="132">
        <f t="shared" si="9"/>
        <v>0</v>
      </c>
      <c r="K22" s="133" t="s">
        <v>45</v>
      </c>
      <c r="L22" s="42">
        <f t="shared" si="2"/>
        <v>0</v>
      </c>
      <c r="M22" s="42">
        <f t="shared" si="3"/>
        <v>0</v>
      </c>
      <c r="N22" s="42"/>
      <c r="O22" s="42"/>
      <c r="P22" s="42"/>
      <c r="Q22" s="42"/>
      <c r="R22" s="42"/>
      <c r="S22" s="162">
        <f t="shared" si="10"/>
        <v>0</v>
      </c>
      <c r="T22" s="46"/>
      <c r="U22" s="39"/>
      <c r="V22" s="39"/>
      <c r="W22" s="47"/>
      <c r="X22" s="11"/>
      <c r="Y22" s="11"/>
      <c r="Z22" s="11"/>
    </row>
    <row r="23" ht="21.0" customHeight="1">
      <c r="A23" s="37" t="s">
        <v>47</v>
      </c>
      <c r="B23" s="129">
        <f t="shared" si="5"/>
        <v>45371</v>
      </c>
      <c r="C23" s="134" t="s">
        <v>71</v>
      </c>
      <c r="D23" s="134" t="s">
        <v>92</v>
      </c>
      <c r="E23" s="134" t="s">
        <v>93</v>
      </c>
      <c r="F23" s="135">
        <v>1.666666666666667</v>
      </c>
      <c r="G23" s="135">
        <v>1.895833333333333</v>
      </c>
      <c r="H23" s="130"/>
      <c r="I23" s="131"/>
      <c r="J23" s="132">
        <f>IF(AND(I23="",H23="",F23="",G23=""),(0*0.0416666666666667),IF(AND(I23="x",H23="x",F23&lt;&gt;""),"FEHLER",IF(AND(I23="x",H23="x",G23&lt;&gt;""),"FEHLER",IF(AND(I23="",H23="x",G23&lt;&gt;""),"FEHLER",IF(AND(I23="x",H23="",G23&lt;&gt;""),"FEHLER",IF(AND(I23="",H23="x",F23&lt;&gt;""),"FEHLER",IF(AND(I23="x",H23="",F23&lt;&gt;""),"FEHLER",IF(AND(I23="",H23="x",A23="Sonntag"),(0*0.0416666666666667),IF(AND(I23="",H23="x",A23="Samstag"),(0*0.0416666666666667),IF(AND(I23="x",H23="",A23="Sonntag"),(0*0.0416666666666667),IF(AND(I23="x",H23="",A23="Samstag"),(0*0.0416666666666667),IF(AND(I23="x",H23="x"),"FEHLER",IF(AND(I23="x",H23=""),(8*0.0416666666666667),IF(AND(H23="X",I23=""),(8*0.0416666666666667),IF(AND(I23="",H23=""),IF(G23&lt;F23,G23+1-F23,G23-F23),"Bitte nur X verwenden")))))))))))))))</f>
        <v>0.2291666667</v>
      </c>
      <c r="K23" s="133" t="s">
        <v>45</v>
      </c>
      <c r="L23" s="42">
        <f t="shared" si="2"/>
        <v>0</v>
      </c>
      <c r="M23" s="42">
        <f t="shared" si="3"/>
        <v>0</v>
      </c>
      <c r="N23" s="42"/>
      <c r="O23" s="42"/>
      <c r="P23" s="42"/>
      <c r="Q23" s="42"/>
      <c r="R23" s="42"/>
      <c r="S23" s="162">
        <f t="shared" si="10"/>
        <v>0</v>
      </c>
      <c r="T23" s="46"/>
      <c r="U23" s="39"/>
      <c r="V23" s="39"/>
      <c r="W23" s="47"/>
      <c r="X23" s="11"/>
      <c r="Y23" s="11"/>
      <c r="Z23" s="11"/>
    </row>
    <row r="24" ht="21.0" customHeight="1">
      <c r="A24" s="37" t="s">
        <v>48</v>
      </c>
      <c r="B24" s="129">
        <f t="shared" si="5"/>
        <v>45372</v>
      </c>
      <c r="C24" s="134"/>
      <c r="D24" s="130"/>
      <c r="E24" s="130"/>
      <c r="F24" s="135"/>
      <c r="G24" s="135"/>
      <c r="H24" s="130"/>
      <c r="I24" s="131"/>
      <c r="J24" s="132">
        <f t="shared" ref="J24:J25" si="11">(IF(AND(I24="",H24="",F24="",G24=""),(0*0.0416666666666667),IF(AND(I24="x",H24="x",F24&lt;&gt;""),"FEHLER",IF(AND(I24="x",H24="x",G24&lt;&gt;""),"FEHLER",IF(AND(I24="",H24="x",G24&lt;&gt;""),"FEHLER",IF(AND(I24="x",H24="",G24&lt;&gt;""),"FEHLER",IF(AND(I24="",H24="x",F24&lt;&gt;""),"FEHLER",IF(AND(I24="x",H24="",F24&lt;&gt;""),"FEHLER",IF(AND(I24="",H24="x",A24="Sonntag"),(0*0.0416666666666667),IF(AND(I24="",H24="x",A24="Samstag"),(0*0.0416666666666667),IF(AND(I24="x",H24="",A24="Sonntag"),(0*0.0416666666666667),IF(AND(I24="x",H24="",A24="Samstag"),(0*0.0416666666666667),IF(AND(I24="x",H24="x"),"FEHLER",IF(AND(I24="x",H24=""),(8*0.0416666666666667),IF(AND(H24="X",I24=""),(8*0.0416666666666667),IF(AND(I24="",H24=""),IF(G24&lt;F24,G24+1-F24,G24-F24),"Bitte nur X verwenden"))))))))))))))))</f>
        <v>0</v>
      </c>
      <c r="K24" s="133" t="s">
        <v>45</v>
      </c>
      <c r="L24" s="42">
        <f t="shared" si="2"/>
        <v>0</v>
      </c>
      <c r="M24" s="42">
        <f t="shared" si="3"/>
        <v>0</v>
      </c>
      <c r="N24" s="42"/>
      <c r="O24" s="42"/>
      <c r="P24" s="42"/>
      <c r="Q24" s="42"/>
      <c r="R24" s="42"/>
      <c r="S24" s="162">
        <f t="shared" si="10"/>
        <v>0</v>
      </c>
      <c r="T24" s="46"/>
      <c r="U24" s="39"/>
      <c r="V24" s="39"/>
      <c r="W24" s="47"/>
      <c r="X24" s="11"/>
      <c r="Y24" s="11"/>
      <c r="Z24" s="11"/>
    </row>
    <row r="25" ht="21.0" customHeight="1">
      <c r="A25" s="37" t="s">
        <v>52</v>
      </c>
      <c r="B25" s="129">
        <f t="shared" si="5"/>
        <v>45373</v>
      </c>
      <c r="C25" s="134"/>
      <c r="D25" s="130"/>
      <c r="E25" s="130"/>
      <c r="F25" s="135"/>
      <c r="G25" s="135"/>
      <c r="H25" s="130"/>
      <c r="I25" s="131"/>
      <c r="J25" s="132">
        <f t="shared" si="11"/>
        <v>0</v>
      </c>
      <c r="K25" s="133" t="s">
        <v>45</v>
      </c>
      <c r="L25" s="42">
        <f t="shared" si="2"/>
        <v>0</v>
      </c>
      <c r="M25" s="42">
        <f t="shared" si="3"/>
        <v>0</v>
      </c>
      <c r="N25" s="42"/>
      <c r="O25" s="42"/>
      <c r="P25" s="42"/>
      <c r="Q25" s="42"/>
      <c r="R25" s="42"/>
      <c r="S25" s="162">
        <f t="shared" si="10"/>
        <v>0</v>
      </c>
      <c r="T25" s="46"/>
      <c r="U25" s="39"/>
      <c r="V25" s="39"/>
      <c r="W25" s="47"/>
      <c r="X25" s="11"/>
      <c r="Y25" s="11"/>
      <c r="Z25" s="11"/>
    </row>
    <row r="26" ht="21.0" customHeight="1">
      <c r="A26" s="37" t="s">
        <v>54</v>
      </c>
      <c r="B26" s="129">
        <f t="shared" si="5"/>
        <v>45374</v>
      </c>
      <c r="C26" s="134" t="s">
        <v>71</v>
      </c>
      <c r="D26" s="134" t="s">
        <v>92</v>
      </c>
      <c r="E26" s="134" t="s">
        <v>93</v>
      </c>
      <c r="F26" s="135">
        <v>1.041666666666667</v>
      </c>
      <c r="G26" s="135">
        <v>1.541666666666667</v>
      </c>
      <c r="H26" s="130"/>
      <c r="I26" s="131"/>
      <c r="J26" s="132">
        <v>0.4166666666666667</v>
      </c>
      <c r="K26" s="133" t="s">
        <v>45</v>
      </c>
      <c r="L26" s="42">
        <f t="shared" si="2"/>
        <v>0</v>
      </c>
      <c r="M26" s="42">
        <f t="shared" si="3"/>
        <v>0</v>
      </c>
      <c r="N26" s="42"/>
      <c r="O26" s="42"/>
      <c r="P26" s="42"/>
      <c r="Q26" s="42"/>
      <c r="R26" s="42"/>
      <c r="S26" s="162">
        <f t="shared" si="10"/>
        <v>0</v>
      </c>
      <c r="T26" s="46"/>
      <c r="U26" s="39"/>
      <c r="V26" s="39"/>
      <c r="W26" s="47"/>
      <c r="X26" s="11"/>
      <c r="Y26" s="11"/>
      <c r="Z26" s="11"/>
    </row>
    <row r="27" ht="21.0" customHeight="1">
      <c r="A27" s="37" t="s">
        <v>55</v>
      </c>
      <c r="B27" s="129">
        <f t="shared" si="5"/>
        <v>45375</v>
      </c>
      <c r="C27" s="134" t="s">
        <v>71</v>
      </c>
      <c r="D27" s="134" t="s">
        <v>92</v>
      </c>
      <c r="E27" s="134" t="s">
        <v>93</v>
      </c>
      <c r="F27" s="135">
        <v>1.125</v>
      </c>
      <c r="G27" s="135">
        <v>1.666666666666667</v>
      </c>
      <c r="H27" s="130"/>
      <c r="I27" s="131"/>
      <c r="J27" s="132">
        <f>IF(AND(I27="",H27="",F27="",G27=""),(0*0.0416666666666667),IF(AND(I27="x",H27="x",F27&lt;&gt;""),"FEHLER",IF(AND(I27="x",H27="x",G27&lt;&gt;""),"FEHLER",IF(AND(I27="",H27="x",G27&lt;&gt;""),"FEHLER",IF(AND(I27="x",H27="",G27&lt;&gt;""),"FEHLER",IF(AND(I27="",H27="x",F27&lt;&gt;""),"FEHLER",IF(AND(I27="x",H27="",F27&lt;&gt;""),"FEHLER",IF(AND(I27="",H27="x",A27="Sonntag"),(0*0.0416666666666667),IF(AND(I27="",H27="x",A27="Samstag"),(0*0.0416666666666667),IF(AND(I27="x",H27="",A27="Sonntag"),(0*0.0416666666666667),IF(AND(I27="x",H27="",A27="Samstag"),(0*0.0416666666666667),IF(AND(I27="x",H27="x"),"FEHLER",IF(AND(I27="x",H27=""),(8*0.0416666666666667),IF(AND(H27="X",I27=""),(8*0.0416666666666667),IF(AND(I27="",H27=""),IF(G27&lt;F27,G27+1-F27,G27-F27),"Bitte nur X verwenden")))))))))))))))</f>
        <v>0.5416666667</v>
      </c>
      <c r="K27" s="133" t="s">
        <v>45</v>
      </c>
      <c r="L27" s="42">
        <f t="shared" si="2"/>
        <v>0</v>
      </c>
      <c r="M27" s="42">
        <f t="shared" si="3"/>
        <v>0</v>
      </c>
      <c r="N27" s="42"/>
      <c r="O27" s="42"/>
      <c r="P27" s="42"/>
      <c r="Q27" s="42"/>
      <c r="R27" s="42"/>
      <c r="S27" s="162">
        <f t="shared" si="10"/>
        <v>0</v>
      </c>
      <c r="T27" s="46"/>
      <c r="U27" s="39"/>
      <c r="V27" s="39"/>
      <c r="W27" s="47"/>
      <c r="X27" s="11"/>
      <c r="Y27" s="11"/>
      <c r="Z27" s="11"/>
    </row>
    <row r="28" ht="21.0" customHeight="1">
      <c r="A28" s="37" t="s">
        <v>43</v>
      </c>
      <c r="B28" s="129">
        <f t="shared" si="5"/>
        <v>45376</v>
      </c>
      <c r="C28" s="130"/>
      <c r="D28" s="130"/>
      <c r="E28" s="130"/>
      <c r="F28" s="135"/>
      <c r="G28" s="135"/>
      <c r="H28" s="130"/>
      <c r="I28" s="131"/>
      <c r="J28" s="132">
        <f t="shared" ref="J28:J31" si="12">(IF(AND(I28="",H28="",F28="",G28=""),(0*0.0416666666666667),IF(AND(I28="x",H28="x",F28&lt;&gt;""),"FEHLER",IF(AND(I28="x",H28="x",G28&lt;&gt;""),"FEHLER",IF(AND(I28="",H28="x",G28&lt;&gt;""),"FEHLER",IF(AND(I28="x",H28="",G28&lt;&gt;""),"FEHLER",IF(AND(I28="",H28="x",F28&lt;&gt;""),"FEHLER",IF(AND(I28="x",H28="",F28&lt;&gt;""),"FEHLER",IF(AND(I28="",H28="x",A28="Sonntag"),(0*0.0416666666666667),IF(AND(I28="",H28="x",A28="Samstag"),(0*0.0416666666666667),IF(AND(I28="x",H28="",A28="Sonntag"),(0*0.0416666666666667),IF(AND(I28="x",H28="",A28="Samstag"),(0*0.0416666666666667),IF(AND(I28="x",H28="x"),"FEHLER",IF(AND(I28="x",H28=""),(8*0.0416666666666667),IF(AND(H28="X",I28=""),(8*0.0416666666666667),IF(AND(I28="",H28=""),IF(G28&lt;F28,G28+1-F28,G28-F28),"Bitte nur X verwenden"))))))))))))))))</f>
        <v>0</v>
      </c>
      <c r="K28" s="133" t="s">
        <v>45</v>
      </c>
      <c r="L28" s="42">
        <f t="shared" si="2"/>
        <v>0</v>
      </c>
      <c r="M28" s="42">
        <f t="shared" si="3"/>
        <v>0</v>
      </c>
      <c r="N28" s="42"/>
      <c r="O28" s="42"/>
      <c r="P28" s="42"/>
      <c r="Q28" s="42"/>
      <c r="R28" s="42"/>
      <c r="S28" s="162">
        <f t="shared" si="10"/>
        <v>0</v>
      </c>
      <c r="T28" s="46"/>
      <c r="U28" s="39"/>
      <c r="V28" s="39"/>
      <c r="W28" s="47"/>
      <c r="X28" s="11"/>
      <c r="Y28" s="11"/>
      <c r="Z28" s="11"/>
    </row>
    <row r="29" ht="21.0" customHeight="1">
      <c r="A29" s="37" t="s">
        <v>46</v>
      </c>
      <c r="B29" s="129">
        <f t="shared" si="5"/>
        <v>45377</v>
      </c>
      <c r="C29" s="130"/>
      <c r="D29" s="130"/>
      <c r="E29" s="130"/>
      <c r="F29" s="135"/>
      <c r="G29" s="135"/>
      <c r="H29" s="130"/>
      <c r="I29" s="131"/>
      <c r="J29" s="132">
        <f t="shared" si="12"/>
        <v>0</v>
      </c>
      <c r="K29" s="133" t="s">
        <v>45</v>
      </c>
      <c r="L29" s="42">
        <f t="shared" si="2"/>
        <v>0</v>
      </c>
      <c r="M29" s="42">
        <f t="shared" si="3"/>
        <v>0</v>
      </c>
      <c r="N29" s="42"/>
      <c r="O29" s="42"/>
      <c r="P29" s="42"/>
      <c r="Q29" s="42"/>
      <c r="R29" s="42"/>
      <c r="S29" s="162">
        <f t="shared" si="10"/>
        <v>0</v>
      </c>
      <c r="T29" s="46"/>
      <c r="U29" s="39"/>
      <c r="V29" s="39"/>
      <c r="W29" s="47"/>
      <c r="X29" s="11"/>
      <c r="Y29" s="11"/>
      <c r="Z29" s="11"/>
    </row>
    <row r="30" ht="21.0" customHeight="1">
      <c r="A30" s="37" t="s">
        <v>47</v>
      </c>
      <c r="B30" s="129">
        <f t="shared" si="5"/>
        <v>45378</v>
      </c>
      <c r="C30" s="130"/>
      <c r="D30" s="130"/>
      <c r="E30" s="130"/>
      <c r="F30" s="135"/>
      <c r="G30" s="135"/>
      <c r="H30" s="130"/>
      <c r="I30" s="131"/>
      <c r="J30" s="132">
        <f t="shared" si="12"/>
        <v>0</v>
      </c>
      <c r="K30" s="133" t="s">
        <v>45</v>
      </c>
      <c r="L30" s="42">
        <f t="shared" si="2"/>
        <v>0</v>
      </c>
      <c r="M30" s="42">
        <f t="shared" si="3"/>
        <v>0</v>
      </c>
      <c r="N30" s="42"/>
      <c r="O30" s="42"/>
      <c r="P30" s="42"/>
      <c r="Q30" s="42"/>
      <c r="R30" s="42"/>
      <c r="S30" s="162">
        <f t="shared" si="10"/>
        <v>0</v>
      </c>
      <c r="T30" s="46"/>
      <c r="U30" s="39"/>
      <c r="V30" s="39"/>
      <c r="W30" s="47"/>
      <c r="X30" s="11"/>
      <c r="Y30" s="11"/>
      <c r="Z30" s="11"/>
    </row>
    <row r="31" ht="21.0" customHeight="1">
      <c r="A31" s="37" t="s">
        <v>48</v>
      </c>
      <c r="B31" s="129">
        <f t="shared" si="5"/>
        <v>45379</v>
      </c>
      <c r="C31" s="134"/>
      <c r="D31" s="130"/>
      <c r="E31" s="130"/>
      <c r="F31" s="135"/>
      <c r="G31" s="135"/>
      <c r="H31" s="130"/>
      <c r="I31" s="131"/>
      <c r="J31" s="132">
        <f t="shared" si="12"/>
        <v>0</v>
      </c>
      <c r="K31" s="133" t="s">
        <v>45</v>
      </c>
      <c r="L31" s="42">
        <f t="shared" si="2"/>
        <v>0</v>
      </c>
      <c r="M31" s="42">
        <f t="shared" si="3"/>
        <v>0</v>
      </c>
      <c r="N31" s="42"/>
      <c r="O31" s="42"/>
      <c r="P31" s="42"/>
      <c r="Q31" s="42"/>
      <c r="R31" s="42"/>
      <c r="S31" s="162">
        <f t="shared" si="10"/>
        <v>0</v>
      </c>
      <c r="T31" s="46"/>
      <c r="U31" s="39"/>
      <c r="V31" s="39"/>
      <c r="W31" s="47"/>
      <c r="X31" s="11"/>
      <c r="Y31" s="11"/>
      <c r="Z31" s="11"/>
    </row>
    <row r="32" ht="21.0" customHeight="1">
      <c r="A32" s="37" t="s">
        <v>52</v>
      </c>
      <c r="B32" s="129">
        <f t="shared" si="5"/>
        <v>45380</v>
      </c>
      <c r="C32" s="134" t="s">
        <v>71</v>
      </c>
      <c r="D32" s="134" t="s">
        <v>92</v>
      </c>
      <c r="E32" s="134" t="s">
        <v>93</v>
      </c>
      <c r="F32" s="135">
        <v>1.6875</v>
      </c>
      <c r="G32" s="135">
        <v>1.916666666666667</v>
      </c>
      <c r="H32" s="130"/>
      <c r="I32" s="131"/>
      <c r="J32" s="132">
        <f>IF(AND(I32="",H32="",F32="",G32=""),(0*0.0416666666666667),IF(AND(I32="x",H32="x",F32&lt;&gt;""),"FEHLER",IF(AND(I32="x",H32="x",G32&lt;&gt;""),"FEHLER",IF(AND(I32="",H32="x",G32&lt;&gt;""),"FEHLER",IF(AND(I32="x",H32="",G32&lt;&gt;""),"FEHLER",IF(AND(I32="",H32="x",F32&lt;&gt;""),"FEHLER",IF(AND(I32="x",H32="",F32&lt;&gt;""),"FEHLER",IF(AND(I32="",H32="x",A32="Sonntag"),(0*0.0416666666666667),IF(AND(I32="",H32="x",A32="Samstag"),(0*0.0416666666666667),IF(AND(I32="x",H32="",A32="Sonntag"),(0*0.0416666666666667),IF(AND(I32="x",H32="",A32="Samstag"),(0*0.0416666666666667),IF(AND(I32="x",H32="x"),"FEHLER",IF(AND(I32="x",H32=""),(8*0.0416666666666667),IF(AND(H32="X",I32=""),(8*0.0416666666666667),IF(AND(I32="",H32=""),IF(G32&lt;F32,G32+1-F32,G32-F32),"Bitte nur X verwenden")))))))))))))))</f>
        <v>0.2291666667</v>
      </c>
      <c r="K32" s="133" t="s">
        <v>45</v>
      </c>
      <c r="L32" s="42">
        <f t="shared" si="2"/>
        <v>0</v>
      </c>
      <c r="M32" s="42">
        <f t="shared" si="3"/>
        <v>0</v>
      </c>
      <c r="N32" s="42"/>
      <c r="O32" s="42"/>
      <c r="P32" s="42"/>
      <c r="Q32" s="42"/>
      <c r="R32" s="42"/>
      <c r="S32" s="162">
        <f t="shared" si="10"/>
        <v>0</v>
      </c>
      <c r="T32" s="46"/>
      <c r="U32" s="39"/>
      <c r="V32" s="39"/>
      <c r="W32" s="47"/>
      <c r="X32" s="11"/>
      <c r="Y32" s="11"/>
      <c r="Z32" s="11"/>
    </row>
    <row r="33" ht="21.0" customHeight="1">
      <c r="A33" s="37" t="s">
        <v>54</v>
      </c>
      <c r="B33" s="129">
        <f t="shared" si="5"/>
        <v>45381</v>
      </c>
      <c r="C33" s="130"/>
      <c r="D33" s="130"/>
      <c r="E33" s="130"/>
      <c r="F33" s="135"/>
      <c r="G33" s="135"/>
      <c r="H33" s="130"/>
      <c r="I33" s="131"/>
      <c r="J33" s="132">
        <f t="shared" ref="J33:J34" si="13">(IF(AND(I33="",H33="",F33="",G33=""),(0*0.0416666666666667),IF(AND(I33="x",H33="x",F33&lt;&gt;""),"FEHLER",IF(AND(I33="x",H33="x",G33&lt;&gt;""),"FEHLER",IF(AND(I33="",H33="x",G33&lt;&gt;""),"FEHLER",IF(AND(I33="x",H33="",G33&lt;&gt;""),"FEHLER",IF(AND(I33="",H33="x",F33&lt;&gt;""),"FEHLER",IF(AND(I33="x",H33="",F33&lt;&gt;""),"FEHLER",IF(AND(I33="",H33="x",A33="Sonntag"),(0*0.0416666666666667),IF(AND(I33="",H33="x",A33="Samstag"),(0*0.0416666666666667),IF(AND(I33="x",H33="",A33="Sonntag"),(0*0.0416666666666667),IF(AND(I33="x",H33="",A33="Samstag"),(0*0.0416666666666667),IF(AND(I33="x",H33="x"),"FEHLER",IF(AND(I33="x",H33=""),(8*0.0416666666666667),IF(AND(H33="X",I33=""),(8*0.0416666666666667),IF(AND(I33="",H33=""),IF(G33&lt;F33,G33+1-F33,G33-F33),"Bitte nur X verwenden"))))))))))))))))</f>
        <v>0</v>
      </c>
      <c r="K33" s="133" t="s">
        <v>45</v>
      </c>
      <c r="L33" s="42">
        <f t="shared" si="2"/>
        <v>0</v>
      </c>
      <c r="M33" s="42">
        <f t="shared" si="3"/>
        <v>0</v>
      </c>
      <c r="N33" s="42"/>
      <c r="O33" s="42"/>
      <c r="P33" s="42"/>
      <c r="Q33" s="42"/>
      <c r="R33" s="42"/>
      <c r="S33" s="162">
        <f t="shared" si="10"/>
        <v>0</v>
      </c>
      <c r="T33" s="46"/>
      <c r="U33" s="39"/>
      <c r="V33" s="39"/>
      <c r="W33" s="47"/>
      <c r="X33" s="11"/>
      <c r="Y33" s="11"/>
      <c r="Z33" s="11"/>
    </row>
    <row r="34" ht="21.0" customHeight="1">
      <c r="A34" s="50" t="s">
        <v>55</v>
      </c>
      <c r="B34" s="136">
        <f t="shared" si="5"/>
        <v>45382</v>
      </c>
      <c r="C34" s="166"/>
      <c r="D34" s="166"/>
      <c r="E34" s="166"/>
      <c r="F34" s="138"/>
      <c r="G34" s="138"/>
      <c r="H34" s="166"/>
      <c r="I34" s="139"/>
      <c r="J34" s="140">
        <f t="shared" si="13"/>
        <v>0</v>
      </c>
      <c r="K34" s="141" t="s">
        <v>45</v>
      </c>
      <c r="L34" s="54">
        <f t="shared" si="2"/>
        <v>0</v>
      </c>
      <c r="M34" s="54">
        <f t="shared" si="3"/>
        <v>0</v>
      </c>
      <c r="N34" s="54"/>
      <c r="O34" s="54"/>
      <c r="P34" s="54"/>
      <c r="Q34" s="54"/>
      <c r="R34" s="54"/>
      <c r="S34" s="167">
        <f t="shared" si="10"/>
        <v>0</v>
      </c>
      <c r="T34" s="58"/>
      <c r="U34" s="52"/>
      <c r="V34" s="52"/>
      <c r="W34" s="59"/>
      <c r="X34" s="11"/>
      <c r="Y34" s="11"/>
      <c r="Z34" s="11"/>
    </row>
    <row r="35" ht="21.0" customHeight="1">
      <c r="A35" s="27"/>
      <c r="B35" s="115"/>
      <c r="C35" s="28"/>
      <c r="D35" s="28"/>
      <c r="E35" s="28"/>
      <c r="F35" s="60"/>
      <c r="G35" s="61" t="s">
        <v>78</v>
      </c>
      <c r="H35" s="62"/>
      <c r="I35" s="63"/>
      <c r="J35" s="64">
        <v>5.9375</v>
      </c>
      <c r="K35" s="65"/>
      <c r="L35" s="31"/>
      <c r="M35" s="31"/>
      <c r="N35" s="31"/>
      <c r="O35" s="31"/>
      <c r="P35" s="31"/>
      <c r="Q35" s="31"/>
      <c r="R35" s="66"/>
      <c r="S35" s="67">
        <f t="shared" ref="S35:T35" si="14">SUM(S4:S34)</f>
        <v>113.4</v>
      </c>
      <c r="T35" s="68">
        <f t="shared" si="14"/>
        <v>0</v>
      </c>
      <c r="U35" s="69"/>
      <c r="V35" s="28"/>
      <c r="W35" s="28"/>
      <c r="X35" s="11"/>
      <c r="Y35" s="11"/>
      <c r="Z35" s="11"/>
    </row>
    <row r="36" ht="21.0" customHeight="1">
      <c r="A36" s="48"/>
      <c r="B36" s="111"/>
      <c r="C36" s="39"/>
      <c r="D36" s="39"/>
      <c r="E36" s="39"/>
      <c r="F36" s="70"/>
      <c r="G36" s="71" t="s">
        <v>79</v>
      </c>
      <c r="H36" s="72"/>
      <c r="I36" s="73"/>
      <c r="J36" s="74">
        <f>SUM(J35+Februar!J34)</f>
        <v>18.75</v>
      </c>
      <c r="K36" s="75"/>
      <c r="L36" s="42"/>
      <c r="M36" s="42"/>
      <c r="N36" s="42"/>
      <c r="O36" s="42"/>
      <c r="P36" s="42"/>
      <c r="Q36" s="42"/>
      <c r="R36" s="76"/>
      <c r="S36" s="77">
        <f>SUM(S35:T35)</f>
        <v>113.4</v>
      </c>
      <c r="T36" s="78"/>
      <c r="U36" s="79"/>
      <c r="V36" s="39"/>
      <c r="W36" s="39"/>
      <c r="X36" s="11"/>
      <c r="Y36" s="11"/>
      <c r="Z36" s="11"/>
    </row>
    <row r="37" ht="21.0" customHeight="1">
      <c r="A37" s="80"/>
      <c r="B37" s="81"/>
      <c r="C37" s="54"/>
      <c r="D37" s="39"/>
      <c r="E37" s="39"/>
      <c r="F37" s="70"/>
      <c r="G37" s="71" t="s">
        <v>80</v>
      </c>
      <c r="H37" s="72"/>
      <c r="I37" s="73"/>
      <c r="J37" s="74">
        <f>J35-J39</f>
        <v>-1.729166667</v>
      </c>
      <c r="K37" s="75"/>
      <c r="L37" s="42"/>
      <c r="M37" s="42"/>
      <c r="N37" s="42"/>
      <c r="O37" s="42"/>
      <c r="P37" s="42"/>
      <c r="Q37" s="42"/>
      <c r="R37" s="42"/>
      <c r="S37" s="82"/>
      <c r="T37" s="35"/>
      <c r="U37" s="39"/>
      <c r="V37" s="39"/>
      <c r="W37" s="39"/>
      <c r="X37" s="11"/>
      <c r="Y37" s="11"/>
      <c r="Z37" s="11"/>
    </row>
    <row r="38" ht="20.25" customHeight="1">
      <c r="A38" s="83" t="s">
        <v>98</v>
      </c>
      <c r="B38" s="63"/>
      <c r="C38" s="66">
        <f>Januar!C38</f>
        <v>30</v>
      </c>
      <c r="D38" s="79"/>
      <c r="E38" s="39"/>
      <c r="F38" s="70"/>
      <c r="G38" s="84" t="s">
        <v>82</v>
      </c>
      <c r="H38" s="72"/>
      <c r="I38" s="73"/>
      <c r="J38" s="85">
        <f>SUM(J37+Februar!J36)</f>
        <v>-3.25</v>
      </c>
      <c r="K38" s="75"/>
      <c r="L38" s="42"/>
      <c r="M38" s="42"/>
      <c r="N38" s="42"/>
      <c r="O38" s="42"/>
      <c r="P38" s="42"/>
      <c r="Q38" s="41" t="s">
        <v>109</v>
      </c>
      <c r="R38" s="41" t="s">
        <v>110</v>
      </c>
      <c r="S38" s="86">
        <v>109.0</v>
      </c>
      <c r="T38" s="46"/>
      <c r="U38" s="39"/>
      <c r="V38" s="39"/>
      <c r="W38" s="39"/>
      <c r="X38" s="11"/>
      <c r="Y38" s="11"/>
      <c r="Z38" s="11"/>
    </row>
    <row r="39" ht="20.25" customHeight="1">
      <c r="A39" s="87" t="s">
        <v>21</v>
      </c>
      <c r="B39" s="73"/>
      <c r="C39" s="76">
        <f>IF(AND(Januar!D$2-C40&gt;0,Januar!D$2-C40&lt;&gt;0),Januar!D$2-C40,Januar!D$2-Januar!D$2)</f>
        <v>0</v>
      </c>
      <c r="D39" s="79"/>
      <c r="E39" s="39"/>
      <c r="F39" s="70"/>
      <c r="G39" s="71" t="s">
        <v>83</v>
      </c>
      <c r="H39" s="72"/>
      <c r="I39" s="73"/>
      <c r="J39" s="74">
        <v>7.666666666666667</v>
      </c>
      <c r="K39" s="75"/>
      <c r="L39" s="42"/>
      <c r="M39" s="42"/>
      <c r="N39" s="42"/>
      <c r="O39" s="42"/>
      <c r="P39" s="42"/>
      <c r="Q39" s="41" t="s">
        <v>109</v>
      </c>
      <c r="R39" s="41" t="s">
        <v>111</v>
      </c>
      <c r="S39" s="86">
        <v>4.4</v>
      </c>
      <c r="T39" s="46"/>
      <c r="U39" s="39"/>
      <c r="V39" s="39"/>
      <c r="W39" s="39"/>
      <c r="X39" s="11"/>
      <c r="Y39" s="11"/>
      <c r="Z39" s="11"/>
    </row>
    <row r="40" ht="20.25" customHeight="1">
      <c r="A40" s="87" t="s">
        <v>84</v>
      </c>
      <c r="B40" s="73"/>
      <c r="C40" s="76">
        <f>COUNTIFS(H4:H34,"x",A4:A34,"Montag")+COUNTIFS(H4:H34,"x",A4:A34,"Dienstag")+COUNTIFS(H4:H34,"x",A4:A34,"Mittwoch")+COUNTIFS(H4:H34,"x",A4:A34,"Donnerstag")+COUNTIFS(H4:H34,"x",A4:A34,"Freitag")+Februar!C38</f>
        <v>0</v>
      </c>
      <c r="D40" s="79"/>
      <c r="E40" s="39"/>
      <c r="F40" s="70"/>
      <c r="G40" s="88" t="s">
        <v>85</v>
      </c>
      <c r="H40" s="89"/>
      <c r="I40" s="81"/>
      <c r="J40" s="118">
        <v>83.66666666666667</v>
      </c>
      <c r="K40" s="75"/>
      <c r="L40" s="42"/>
      <c r="M40" s="42"/>
      <c r="N40" s="42"/>
      <c r="O40" s="42"/>
      <c r="P40" s="42"/>
      <c r="Q40" s="42"/>
      <c r="R40" s="42"/>
      <c r="S40" s="86"/>
      <c r="T40" s="46"/>
      <c r="U40" s="39"/>
      <c r="V40" s="39"/>
      <c r="W40" s="39"/>
      <c r="X40" s="11"/>
      <c r="Y40" s="11"/>
      <c r="Z40" s="11"/>
    </row>
    <row r="41" ht="20.25" customHeight="1">
      <c r="A41" s="91" t="s">
        <v>100</v>
      </c>
      <c r="B41" s="73"/>
      <c r="C41" s="92">
        <f>Februar!C39-(COUNTIFS(H4:H34,"x",A4:A34,"Montag")+COUNTIFS(H4:H34,"x",A4:A34,"Dienstag")+COUNTIFS(H4:H34,"x",A4:A34,"Mittwoch")+COUNTIFS(H4:H34,"x",A4:A34,"Donnerstag")+COUNTIFS(H4:H34,"x",A4:A34,"Freitag"))</f>
        <v>30</v>
      </c>
      <c r="D41" s="79"/>
      <c r="E41" s="39"/>
      <c r="F41" s="93"/>
      <c r="G41" s="94"/>
      <c r="H41" s="31"/>
      <c r="I41" s="31"/>
      <c r="J41" s="94"/>
      <c r="K41" s="42"/>
      <c r="L41" s="42"/>
      <c r="M41" s="42"/>
      <c r="N41" s="42"/>
      <c r="O41" s="42"/>
      <c r="P41" s="42"/>
      <c r="Q41" s="42"/>
      <c r="R41" s="42"/>
      <c r="S41" s="86"/>
      <c r="T41" s="46"/>
      <c r="U41" s="39"/>
      <c r="V41" s="39"/>
      <c r="W41" s="39"/>
      <c r="X41" s="11"/>
      <c r="Y41" s="11"/>
      <c r="Z41" s="11"/>
    </row>
    <row r="42" ht="20.25" customHeight="1">
      <c r="A42" s="95" t="s">
        <v>101</v>
      </c>
      <c r="B42" s="81"/>
      <c r="C42" s="96">
        <f>COUNTIF(I4:I34,"x")+Februar!C40</f>
        <v>0</v>
      </c>
      <c r="D42" s="79"/>
      <c r="E42" s="39"/>
      <c r="F42" s="93"/>
      <c r="G42" s="93"/>
      <c r="H42" s="42"/>
      <c r="I42" s="42"/>
      <c r="J42" s="93"/>
      <c r="K42" s="42"/>
      <c r="L42" s="42"/>
      <c r="M42" s="42"/>
      <c r="N42" s="42"/>
      <c r="O42" s="42"/>
      <c r="P42" s="42"/>
      <c r="Q42" s="42"/>
      <c r="R42" s="42"/>
      <c r="S42" s="86"/>
      <c r="T42" s="46"/>
      <c r="U42" s="39"/>
      <c r="V42" s="39"/>
      <c r="W42" s="39"/>
      <c r="X42" s="11"/>
      <c r="Y42" s="11"/>
      <c r="Z42" s="11"/>
    </row>
    <row r="43" ht="21.0" customHeight="1">
      <c r="A43" s="168" t="s">
        <v>112</v>
      </c>
      <c r="B43" s="169"/>
      <c r="C43" s="170" t="s">
        <v>113</v>
      </c>
      <c r="D43" s="79"/>
      <c r="E43" s="39"/>
      <c r="F43" s="93"/>
      <c r="G43" s="93"/>
      <c r="H43" s="42"/>
      <c r="I43" s="42"/>
      <c r="J43" s="93"/>
      <c r="K43" s="42"/>
      <c r="L43" s="42"/>
      <c r="M43" s="42"/>
      <c r="N43" s="42"/>
      <c r="O43" s="42"/>
      <c r="P43" s="42"/>
      <c r="Q43" s="42"/>
      <c r="R43" s="42"/>
      <c r="S43" s="86"/>
      <c r="T43" s="46"/>
      <c r="U43" s="39"/>
      <c r="V43" s="39"/>
      <c r="W43" s="39"/>
      <c r="X43" s="11"/>
      <c r="Y43" s="11"/>
      <c r="Z43" s="11"/>
    </row>
    <row r="44" ht="20.25" customHeight="1">
      <c r="A44" s="27"/>
      <c r="B44" s="115"/>
      <c r="C44" s="28"/>
      <c r="D44" s="39"/>
      <c r="E44" s="39"/>
      <c r="F44" s="93"/>
      <c r="G44" s="93"/>
      <c r="H44" s="42"/>
      <c r="I44" s="42"/>
      <c r="J44" s="93"/>
      <c r="K44" s="42"/>
      <c r="L44" s="42"/>
      <c r="M44" s="42"/>
      <c r="N44" s="42"/>
      <c r="O44" s="42"/>
      <c r="P44" s="42"/>
      <c r="Q44" s="42"/>
      <c r="R44" s="42"/>
      <c r="S44" s="86"/>
      <c r="T44" s="46"/>
      <c r="U44" s="39"/>
      <c r="V44" s="39"/>
      <c r="W44" s="39"/>
      <c r="X44" s="11"/>
      <c r="Y44" s="11"/>
      <c r="Z44" s="11"/>
    </row>
    <row r="45" ht="20.25" customHeight="1">
      <c r="A45" s="48"/>
      <c r="B45" s="111"/>
      <c r="C45" s="39"/>
      <c r="D45" s="39"/>
      <c r="E45" s="39"/>
      <c r="F45" s="93"/>
      <c r="G45" s="93"/>
      <c r="H45" s="42"/>
      <c r="I45" s="42"/>
      <c r="J45" s="93"/>
      <c r="K45" s="42"/>
      <c r="L45" s="42"/>
      <c r="M45" s="42"/>
      <c r="N45" s="42"/>
      <c r="O45" s="42"/>
      <c r="P45" s="42"/>
      <c r="Q45" s="42"/>
      <c r="R45" s="42"/>
      <c r="S45" s="86"/>
      <c r="T45" s="46"/>
      <c r="U45" s="39"/>
      <c r="V45" s="39"/>
      <c r="W45" s="39"/>
      <c r="X45" s="11"/>
      <c r="Y45" s="11"/>
      <c r="Z45" s="11"/>
    </row>
    <row r="46" ht="18.0"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8.0"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8.0"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8.0"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8.0"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8.0"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8.0"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8.0"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8.0"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8.0"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8.0"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8.0"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8.0"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8.0"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8.0"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8.0"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8.0"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8.0"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8.0"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8.0"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8.0"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8.0"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8.0"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8.0"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8.0"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8.0"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8.0"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8.0"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8.0"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8.0"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8.0"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8.0"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8.0"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8.0"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8.0"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8.0"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8.0"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8.0"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8.0"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8.0"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8.0"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8.0"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8.0"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8.0"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8.0"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8.0"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8.0"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8.0"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8.0"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8.0"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8.0"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8.0"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8.0"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8.0"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8.0"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8.0"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8.0"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8.0"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8.0"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8.0"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8.0"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8.0"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8.0"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8.0"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8.0"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8.0"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8.0"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8.0"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8.0"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8.0"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8.0"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8.0"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8.0"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8.0"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8.0"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8.0"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8.0"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8.0"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8.0"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8.0"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8.0"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8.0"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8.0"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8.0"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8.0"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8.0"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8.0"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8.0"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8.0"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8.0"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8.0"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8.0"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8.0"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8.0"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8.0"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8.0"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8.0"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8.0"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8.0"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8.0"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8.0"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8.0"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8.0"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8.0"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8.0"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8.0"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8.0"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8.0"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8.0"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8.0"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8.0"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8.0"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8.0"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8.0"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8.0"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8.0"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8.0"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8.0"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8.0"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8.0"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8.0"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8.0"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8.0"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8.0"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8.0"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8.0"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8.0"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8.0"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8.0"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8.0"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8.0"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8.0"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8.0"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8.0"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8.0"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8.0"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8.0"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8.0"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8.0"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8.0"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8.0"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8.0"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8.0"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8.0"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8.0"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8.0"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8.0"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8.0"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8.0"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8.0"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8.0"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8.0"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8.0"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8.0"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8.0"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8.0"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8.0"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8.0"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8.0"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8.0"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8.0"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8.0"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8.0"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8.0"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8.0"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8.0"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8.0"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8.0"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8.0"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8.0"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8.0"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8.0"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8.0"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8.0"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8.0"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8.0"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8.0"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8.0"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8.0"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8.0"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8.0"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8.0"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8.0"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8.0"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8.0"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8.0"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8.0"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8.0"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8.0"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8.0"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8.0"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8.0"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8.0"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8.0"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8.0"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8.0"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8.0"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8.0"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8.0"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8.0"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8.0"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8.0"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8.0"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8.0"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8.0"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8.0"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8.0"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8.0"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8.0"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8.0"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8.0"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8.0"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8.0"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8.0"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8.0"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8.0"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8.0"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8.0"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8.0"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8.0"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8.0"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8.0"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8.0"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8.0"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8.0"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8.0"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8.0"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8.0"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8.0"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8.0"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8.0"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8.0"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8.0"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8.0"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8.0"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8.0"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8.0"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8.0"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8.0"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8.0"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8.0"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8.0"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8.0"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8.0"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8.0"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8.0"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8.0"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8.0"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8.0"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8.0"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8.0"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8.0"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8.0"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8.0"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8.0"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8.0"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8.0"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8.0"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8.0"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8.0"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8.0"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8.0"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8.0"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8.0"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8.0"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8.0"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8.0"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8.0"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8.0"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8.0"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8.0"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8.0"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8.0"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8.0"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8.0"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8.0"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8.0"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8.0"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8.0"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8.0"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8.0"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8.0"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8.0"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8.0"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8.0"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8.0"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8.0"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8.0"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8.0"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8.0"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8.0"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8.0"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8.0"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8.0"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8.0"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8.0"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8.0"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8.0"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8.0"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8.0"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8.0"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8.0"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8.0"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8.0"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8.0"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8.0"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8.0"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8.0"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8.0"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8.0"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8.0"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8.0"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8.0"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8.0"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8.0"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8.0"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8.0"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8.0"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8.0"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8.0"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8.0"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8.0"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8.0"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8.0"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8.0"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8.0"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8.0"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8.0"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8.0"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8.0"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8.0"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8.0"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8.0"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8.0"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8.0"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8.0"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8.0"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8.0"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8.0"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8.0"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8.0"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8.0"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8.0"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8.0"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8.0"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8.0"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8.0"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8.0"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8.0"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8.0"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8.0"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8.0"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8.0"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8.0"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8.0"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8.0"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8.0"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8.0"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8.0"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8.0"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8.0"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8.0"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8.0"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8.0"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8.0"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8.0"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8.0"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8.0"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8.0"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8.0"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8.0"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8.0"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8.0"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8.0"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8.0"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8.0"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8.0"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8.0"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8.0"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8.0"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8.0"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8.0"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8.0"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8.0"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8.0"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8.0"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8.0"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8.0"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8.0"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8.0"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8.0"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8.0"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8.0"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8.0"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8.0"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8.0"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8.0"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8.0"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8.0"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8.0"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8.0"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8.0"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8.0"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8.0"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8.0"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8.0"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8.0"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8.0"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8.0"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8.0"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8.0"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8.0"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8.0"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8.0"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8.0"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8.0"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8.0"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8.0"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8.0"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8.0"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8.0"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8.0"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8.0"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8.0"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8.0"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8.0"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8.0"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8.0"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8.0"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8.0"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8.0"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8.0"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8.0"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8.0"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8.0"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8.0"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8.0"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8.0"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8.0"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8.0"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8.0"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8.0"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8.0"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8.0"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8.0"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8.0"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8.0"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8.0"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8.0"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8.0"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8.0"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8.0"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8.0"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8.0"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8.0"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8.0"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8.0"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8.0"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8.0"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8.0"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8.0"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8.0"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8.0"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8.0"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8.0"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8.0"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8.0"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8.0"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8.0"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8.0"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8.0"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8.0"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8.0"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8.0"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8.0"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8.0"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8.0"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8.0"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8.0"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8.0"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8.0"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8.0"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8.0"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8.0"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8.0"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8.0"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8.0"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8.0"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8.0"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8.0"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8.0"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8.0"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8.0"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8.0"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8.0"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8.0"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8.0"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8.0"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8.0"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8.0"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8.0"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8.0"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8.0"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8.0"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8.0"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8.0"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8.0"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8.0"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8.0"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8.0"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8.0"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8.0"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8.0"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8.0"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8.0"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8.0"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8.0"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8.0"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8.0"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8.0"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8.0"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8.0"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8.0"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8.0"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8.0"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8.0"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8.0"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8.0"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8.0"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8.0"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8.0"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8.0"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8.0"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8.0"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8.0"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8.0"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8.0"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8.0"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8.0"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8.0"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8.0"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8.0"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8.0"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8.0"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8.0"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8.0"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8.0"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8.0"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8.0"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8.0"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8.0"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8.0"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8.0"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8.0"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8.0"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8.0"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8.0"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8.0"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8.0"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8.0"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8.0"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8.0"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8.0"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8.0"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8.0"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8.0"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8.0"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8.0"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8.0"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8.0"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8.0"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8.0"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8.0"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8.0"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8.0"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8.0"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8.0"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8.0"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8.0"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8.0"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8.0"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8.0"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8.0"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8.0"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8.0"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8.0"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8.0"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8.0"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8.0"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8.0"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8.0"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8.0"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8.0"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8.0"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8.0"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8.0"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8.0"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8.0"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8.0"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8.0"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8.0"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8.0"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8.0"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8.0"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8.0"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8.0"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8.0"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8.0"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8.0"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8.0"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8.0"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8.0"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8.0"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8.0"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8.0"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8.0"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8.0"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8.0"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8.0"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8.0"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8.0"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8.0"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8.0"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8.0"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8.0"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8.0"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8.0"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8.0"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8.0"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8.0"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8.0"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8.0"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8.0"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8.0"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8.0"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8.0"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8.0"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8.0"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8.0"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8.0"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8.0"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8.0"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8.0"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8.0"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8.0"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8.0"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8.0"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8.0"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8.0"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8.0"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8.0"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8.0"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8.0"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8.0"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8.0"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8.0"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8.0"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8.0"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8.0"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8.0"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8.0"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8.0"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8.0"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8.0"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8.0"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8.0"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8.0"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8.0"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8.0"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8.0"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8.0"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8.0"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8.0"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8.0"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8.0"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8.0"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8.0"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8.0"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8.0"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8.0"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8.0"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8.0"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8.0"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8.0"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8.0"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8.0"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8.0"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8.0"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8.0"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8.0"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8.0"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8.0"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8.0"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8.0"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8.0"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8.0"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8.0"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8.0"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8.0"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8.0"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8.0"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8.0"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8.0"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8.0"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8.0"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8.0"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8.0"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8.0"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8.0"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8.0"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8.0"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8.0"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8.0"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8.0"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8.0"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8.0"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8.0"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8.0"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8.0"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8.0"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8.0"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8.0"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8.0"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8.0"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8.0"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8.0"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8.0"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8.0"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8.0"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8.0"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8.0"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8.0"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8.0"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8.0"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8.0"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8.0"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8.0"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8.0"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8.0"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8.0"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8.0"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8.0"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8.0"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8.0"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8.0"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8.0"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8.0"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8.0"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8.0"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8.0"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8.0"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8.0"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8.0"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8.0"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8.0"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8.0"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8.0"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8.0"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8.0"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8.0"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8.0"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8.0"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8.0"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8.0"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8.0"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8.0"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8.0"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8.0"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8.0"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8.0"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8.0"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8.0"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8.0"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8.0"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8.0"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8.0"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8.0"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8.0"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8.0"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8.0"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8.0"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8.0"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8.0"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8.0"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8.0"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8.0"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8.0"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8.0"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8.0"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8.0"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8.0"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8.0"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8.0"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8.0"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8.0"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8.0"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8.0"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8.0"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8.0"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8.0"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8.0"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8.0"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8.0"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8.0"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8.0"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8.0"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8.0"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8.0"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8.0"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8.0"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8.0"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8.0"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8.0"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8.0"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8.0"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8.0"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8.0"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8.0"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8.0"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8.0"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8.0"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8.0"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8.0"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8.0"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8.0"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8.0"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8.0"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8.0"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8.0"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8.0"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8.0"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8.0"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8.0"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8.0"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8.0"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8.0"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8.0"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8.0"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8.0"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8.0"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8.0"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8.0"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8.0"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8.0"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8.0"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8.0"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8.0"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8.0"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8.0"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8.0"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8.0"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8.0"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8.0"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8.0"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8.0"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8.0"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8.0"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8.0"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8.0"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8.0"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8.0"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8.0"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8.0"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8.0"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8.0"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8.0"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8.0"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8.0"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8.0"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8.0"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8.0"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8.0"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8.0"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8.0"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8.0"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8.0"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8.0"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8.0"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8.0"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8.0"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8.0"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8.0"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8.0"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8.0"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8.0"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8.0"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8.0"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8.0"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8.0"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8.0"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8.0"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8.0"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8.0"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8.0"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8.0"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8.0"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8.0"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8.0"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8.0"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8.0"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8.0"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8.0"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8.0"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8.0"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8.0"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8.0"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8.0"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8.0"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8.0"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8.0"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8.0"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8.0"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8.0"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8.0"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8.0"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8.0"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8.0"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8.0"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8.0"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8.0"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8.0"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8.0"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8.0"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8.0"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8.0"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8.0"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8.0"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8.0"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8.0"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8.0"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8.0"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8.0"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8.0"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8.0"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8.0"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8.0"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8.0"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8.0"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8.0"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8.0"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8.0"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8.0"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8.0"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8.0"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8.0"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8.0"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8.0"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8.0"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8.0"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8.0"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8.0"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8.0"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8.0"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8.0"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8.0"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14">
    <mergeCell ref="G38:I38"/>
    <mergeCell ref="G39:I39"/>
    <mergeCell ref="A40:B40"/>
    <mergeCell ref="G40:I40"/>
    <mergeCell ref="A41:B41"/>
    <mergeCell ref="A42:B42"/>
    <mergeCell ref="A43:B43"/>
    <mergeCell ref="G35:I35"/>
    <mergeCell ref="G36:I36"/>
    <mergeCell ref="S36:T36"/>
    <mergeCell ref="A37:B37"/>
    <mergeCell ref="G37:I37"/>
    <mergeCell ref="A38:B38"/>
    <mergeCell ref="A39:B39"/>
  </mergeCells>
  <conditionalFormatting sqref="A1:W1 A4:B10 A11:B35 A36:G36 A37 A39:A40 A43:A45 B2:W2 B44:W45 C35:G35 C37:G40 C41:W43 J35:W35 J36:R36 J37:W39 K40:W40 L4:M10 L11:R34 N10:R10 T4:W10 T11:W34 U36:W36">
    <cfRule type="containsText" dxfId="0" priority="1" stopIfTrue="1" operator="containsText" text="Samstag">
      <formula>NOT(ISERROR(SEARCH(("Samstag"),(A1))))</formula>
    </cfRule>
  </conditionalFormatting>
  <conditionalFormatting sqref="A1:W1 A4:B10 A11:B35 A36:G36 A37 A39:A40 A43:A45 B2:W2 B44:W45 C35:G35 C37:G40 C41:W43 J35:W35 J36:R36 J37:W39 K40:W40 L4:M10 L11:R34 N10:R10 T4:W10 T11:W34 U36:W36">
    <cfRule type="containsText" dxfId="0" priority="2" stopIfTrue="1" operator="containsText" text="Sonntag">
      <formula>NOT(ISERROR(SEARCH(("Sonntag"),(A1))))</formula>
    </cfRule>
  </conditionalFormatting>
  <conditionalFormatting sqref="D4:E12">
    <cfRule type="containsText" dxfId="2" priority="3" stopIfTrue="1" operator="containsText" text="Sonntag">
      <formula>NOT(ISERROR(SEARCH(("Sonntag"),(D4))))</formula>
    </cfRule>
  </conditionalFormatting>
  <conditionalFormatting sqref="D4:E12">
    <cfRule type="containsText" dxfId="1" priority="4" stopIfTrue="1" operator="containsText" text="Samstag">
      <formula>NOT(ISERROR(SEARCH(("Samstag"),(D4))))</formula>
    </cfRule>
  </conditionalFormatting>
  <conditionalFormatting sqref="D4:E12">
    <cfRule type="containsText" dxfId="1" priority="5" stopIfTrue="1" operator="containsText" text="Sonntag">
      <formula>NOT(ISERROR(SEARCH(("Sonntag"),(D4))))</formula>
    </cfRule>
  </conditionalFormatting>
  <conditionalFormatting sqref="D4:E12">
    <cfRule type="containsText" dxfId="2" priority="6" stopIfTrue="1" operator="containsText" text="Samstag">
      <formula>NOT(ISERROR(SEARCH(("Samstag"),(D4))))</formula>
    </cfRule>
  </conditionalFormatting>
  <conditionalFormatting sqref="D19:G34 F10:G18 I8:J34 J4:J7">
    <cfRule type="containsText" dxfId="1" priority="7" stopIfTrue="1" operator="containsText" text="Samstag">
      <formula>NOT(ISERROR(SEARCH(("Samstag"),(D19))))</formula>
    </cfRule>
  </conditionalFormatting>
  <conditionalFormatting sqref="D19:G34 F10:G18 I8:J34 J4:J7">
    <cfRule type="containsText" dxfId="1" priority="8" stopIfTrue="1" operator="containsText" text="Sonntag">
      <formula>NOT(ISERROR(SEARCH(("Sonntag"),(D19))))</formula>
    </cfRule>
  </conditionalFormatting>
  <conditionalFormatting sqref="N4:R9">
    <cfRule type="containsText" dxfId="0" priority="9" stopIfTrue="1" operator="containsText" text="Samstag">
      <formula>NOT(ISERROR(SEARCH(("Samstag"),(N4))))</formula>
    </cfRule>
  </conditionalFormatting>
  <conditionalFormatting sqref="N4:R9">
    <cfRule type="containsText" dxfId="0" priority="10" stopIfTrue="1" operator="containsText" text="Sonntag">
      <formula>NOT(ISERROR(SEARCH(("Sonntag"),(N4))))</formula>
    </cfRule>
  </conditionalFormatting>
  <conditionalFormatting sqref="F8:G9">
    <cfRule type="containsText" dxfId="2" priority="11" stopIfTrue="1" operator="containsText" text="Sonntag">
      <formula>NOT(ISERROR(SEARCH(("Sonntag"),(F8))))</formula>
    </cfRule>
  </conditionalFormatting>
  <conditionalFormatting sqref="F8:G9">
    <cfRule type="containsText" dxfId="2" priority="12" stopIfTrue="1" operator="containsText" text="Samstag">
      <formula>NOT(ISERROR(SEARCH(("Samstag"),(F8))))</formula>
    </cfRule>
  </conditionalFormatting>
  <conditionalFormatting sqref="D13:E18">
    <cfRule type="containsText" dxfId="1" priority="13" stopIfTrue="1" operator="containsText" text="Samstag">
      <formula>NOT(ISERROR(SEARCH(("Samstag"),(D13))))</formula>
    </cfRule>
  </conditionalFormatting>
  <conditionalFormatting sqref="D13:E18">
    <cfRule type="containsText" dxfId="1" priority="14" stopIfTrue="1" operator="containsText" text="Sonntag">
      <formula>NOT(ISERROR(SEARCH(("Sonntag"),(D13))))</formula>
    </cfRule>
  </conditionalFormatting>
  <conditionalFormatting sqref="D13:E18">
    <cfRule type="containsText" dxfId="2" priority="15" stopIfTrue="1" operator="containsText" text="Samstag">
      <formula>NOT(ISERROR(SEARCH(("Samstag"),(D13))))</formula>
    </cfRule>
  </conditionalFormatting>
  <dataValidations>
    <dataValidation type="list" allowBlank="1" showErrorMessage="1" sqref="K4:K34">
      <formula1>"Bitte auswählen,Deutschland,ORF - Österreich,Afghanistan,Ägypten,Äthiopien,Äquatorialguinea,Albanien,Algerien,Andorra,Angola,Antigua und Barbuda,Argentinien,Armenien,Aserbaidschan,Australien,– Canberra,– Sydney,Bahrain,Bangladesch,Barbados,Belgien,Benin"</formula1>
    </dataValidation>
  </dataValidations>
  <printOptions/>
  <pageMargins bottom="0.0" footer="0.0" header="0.0" left="0.5" right="0.5" top="0.55315"/>
  <pageSetup orientation="landscape"/>
  <headerFooter>
    <oddFooter>&amp;C000000&amp;P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12.0"/>
    <col customWidth="1" min="2" max="2" width="10.0"/>
    <col customWidth="1" min="3" max="3" width="19.14"/>
    <col customWidth="1" min="4" max="4" width="24.29"/>
    <col customWidth="1" min="5" max="5" width="14.29"/>
    <col customWidth="1" min="6" max="7" width="10.29"/>
    <col customWidth="1" min="8" max="8" width="4.86"/>
    <col customWidth="1" min="9" max="9" width="5.14"/>
    <col customWidth="1" min="10" max="10" width="7.71"/>
    <col customWidth="1" min="11" max="11" width="14.14"/>
    <col customWidth="1" hidden="1" min="12" max="13" width="12.0"/>
    <col customWidth="1" min="14" max="14" width="9.71"/>
    <col customWidth="1" min="15" max="15" width="8.71"/>
    <col customWidth="1" min="16" max="16" width="7.29"/>
    <col customWidth="1" min="17" max="17" width="8.0"/>
    <col customWidth="1" min="18" max="18" width="9.0"/>
    <col customWidth="1" min="19" max="19" width="12.0"/>
    <col customWidth="1" min="20" max="20" width="14.14"/>
    <col customWidth="1" min="21" max="21" width="15.86"/>
    <col customWidth="1" min="22" max="22" width="23.43"/>
    <col customWidth="1" min="23" max="23" width="20.29"/>
    <col customWidth="1" min="24" max="26" width="12.0"/>
  </cols>
  <sheetData>
    <row r="1" ht="25.5" customHeight="1">
      <c r="A1" s="6" t="s">
        <v>18</v>
      </c>
      <c r="B1" s="6" t="s">
        <v>19</v>
      </c>
      <c r="C1" s="6" t="s">
        <v>20</v>
      </c>
      <c r="D1" s="7"/>
      <c r="E1" s="7"/>
      <c r="F1" s="8"/>
      <c r="G1" s="8"/>
      <c r="H1" s="7"/>
      <c r="I1" s="7"/>
      <c r="J1" s="8"/>
      <c r="K1" s="7"/>
      <c r="L1" s="7"/>
      <c r="M1" s="7"/>
      <c r="N1" s="7"/>
      <c r="O1" s="7"/>
      <c r="P1" s="7"/>
      <c r="Q1" s="7"/>
      <c r="R1" s="7"/>
      <c r="S1" s="7"/>
      <c r="T1" s="9"/>
      <c r="U1" s="10"/>
      <c r="V1" s="10"/>
      <c r="W1" s="10"/>
      <c r="X1" s="11"/>
      <c r="Y1" s="11"/>
      <c r="Z1" s="11"/>
    </row>
    <row r="2" ht="26.25" customHeight="1">
      <c r="A2" s="12" t="s">
        <v>22</v>
      </c>
      <c r="B2" s="13">
        <v>4.0</v>
      </c>
      <c r="C2" s="12" t="str">
        <f>Januar!C$2</f>
        <v>Max Mustermann</v>
      </c>
      <c r="D2" s="14"/>
      <c r="E2" s="14"/>
      <c r="F2" s="15"/>
      <c r="G2" s="15"/>
      <c r="H2" s="14"/>
      <c r="I2" s="14"/>
      <c r="J2" s="15"/>
      <c r="K2" s="14"/>
      <c r="L2" s="14"/>
      <c r="M2" s="14"/>
      <c r="N2" s="14"/>
      <c r="O2" s="14"/>
      <c r="P2" s="14"/>
      <c r="Q2" s="14"/>
      <c r="R2" s="14"/>
      <c r="S2" s="14"/>
      <c r="T2" s="16"/>
      <c r="U2" s="14"/>
      <c r="V2" s="14"/>
      <c r="W2" s="14"/>
      <c r="X2" s="11"/>
      <c r="Y2" s="11"/>
      <c r="Z2" s="11"/>
    </row>
    <row r="3" ht="42.75" customHeight="1">
      <c r="A3" s="17"/>
      <c r="B3" s="18" t="s">
        <v>24</v>
      </c>
      <c r="C3" s="18" t="s">
        <v>25</v>
      </c>
      <c r="D3" s="18" t="s">
        <v>26</v>
      </c>
      <c r="E3" s="18" t="s">
        <v>27</v>
      </c>
      <c r="F3" s="18" t="s">
        <v>28</v>
      </c>
      <c r="G3" s="18" t="s">
        <v>29</v>
      </c>
      <c r="H3" s="18" t="s">
        <v>30</v>
      </c>
      <c r="I3" s="18" t="s">
        <v>31</v>
      </c>
      <c r="J3" s="19" t="s">
        <v>32</v>
      </c>
      <c r="K3" s="20" t="s">
        <v>33</v>
      </c>
      <c r="L3" s="20" t="s">
        <v>34</v>
      </c>
      <c r="M3" s="21">
        <v>1.0</v>
      </c>
      <c r="N3" s="22" t="s">
        <v>34</v>
      </c>
      <c r="O3" s="23">
        <v>1.0</v>
      </c>
      <c r="P3" s="18" t="s">
        <v>35</v>
      </c>
      <c r="Q3" s="18" t="s">
        <v>36</v>
      </c>
      <c r="R3" s="18" t="s">
        <v>37</v>
      </c>
      <c r="S3" s="18" t="s">
        <v>38</v>
      </c>
      <c r="T3" s="18" t="s">
        <v>39</v>
      </c>
      <c r="U3" s="18" t="s">
        <v>40</v>
      </c>
      <c r="V3" s="18" t="s">
        <v>41</v>
      </c>
      <c r="W3" s="24" t="s">
        <v>42</v>
      </c>
      <c r="X3" s="11"/>
      <c r="Y3" s="11"/>
      <c r="Z3" s="11"/>
    </row>
    <row r="4" ht="21.0" customHeight="1">
      <c r="A4" s="123" t="s">
        <v>43</v>
      </c>
      <c r="B4" s="171">
        <f>DATE(A2,B2,1)</f>
        <v>45383</v>
      </c>
      <c r="C4" s="172"/>
      <c r="D4" s="172"/>
      <c r="E4" s="172"/>
      <c r="F4" s="172"/>
      <c r="G4" s="172"/>
      <c r="H4" s="173"/>
      <c r="I4" s="126"/>
      <c r="J4" s="127">
        <f t="shared" ref="J4:J33" si="1">(IF(AND(I4="",H4="",F4="",G4=""),(0*0.0416666666666667),IF(AND(I4="x",H4="x",F4&lt;&gt;""),"FEHLER",IF(AND(I4="x",H4="x",G4&lt;&gt;""),"FEHLER",IF(AND(I4="",H4="x",G4&lt;&gt;""),"FEHLER",IF(AND(I4="x",H4="",G4&lt;&gt;""),"FEHLER",IF(AND(I4="",H4="x",F4&lt;&gt;""),"FEHLER",IF(AND(I4="x",H4="",F4&lt;&gt;""),"FEHLER",IF(AND(I4="",H4="x",A4="Sonntag"),(0*0.0416666666666667),IF(AND(I4="",H4="x",A4="Samstag"),(0*0.0416666666666667),IF(AND(I4="x",H4="",A4="Sonntag"),(0*0.0416666666666667),IF(AND(I4="x",H4="",A4="Samstag"),(0*0.0416666666666667),IF(AND(I4="x",H4="x"),"FEHLER",IF(AND(I4="x",H4=""),(8*0.0416666666666667),IF(AND(H4="X",I4=""),(8*0.0416666666666667),IF(AND(I4="",H4=""),IF(G4&lt;F4,G4+1-F4,G4-F4),"Bitte nur X verwenden"))))))))))))))))</f>
        <v>0</v>
      </c>
      <c r="K4" s="174" t="s">
        <v>53</v>
      </c>
      <c r="L4" s="175">
        <f t="shared" ref="L4:L33" si="2">IF(K4="Deutschland",14,IF(K4="Afghanistan",20,IF(K4="Ägypten",28,IF(K4="Äthiopien",26,IF(K4="Äquatorialguinea",24,IF(K4="Albanien",18,IF(K4="Algerien",34,IF(K4="Andorra",28,IF(K4="Angola",35,IF(K4="Antigua und Barbuda",30,IF(K4="Argentinien",24,IF(K4="Armenien",16,IF(K4="Aserbaidschan",20,IF(K4="Australien",34,IF(K4="– Canberra",34,IF(K4="– Sydney",45,IF(K4="Bahrain",30,IF(K4="Bangladesch",33,IF(K4="Barbados",35,IF(K4="Belgien",28,IF(K4="Benin",35,IF(K4="Bolivien",20,IF(K4="Bosnien und Herzegowina",16,IF(K4="Botsuana",31,IF(K4="Brasilien",34,IF(K4="– Brasilia",38,IF(K4="– Rio de Janeiro",38,IF(K4="– Sao Paulo",36,IF(K4="Brunei",35,IF(K4="Bulgarien",15,IF(K4="Burkina Faso",25,IF(K4="Burundi",24,IF(K4="Chile",29,IF(K4="China",32,IF(K4="– Chengdu",28,IF(K4="– Hongkong",49,IF(K4="– Kanton",24,IF(K4="– Peking",20,IF(K4="– Shanghai",39,IF(K4="Costa Rica",32,IF(K4="Côte d’Ivoire",40,IF(K4="Dänemark",39,IF(K4="Dominica",30,IF(K4="Dominikanische Republik",30,IF(K4="Dschibuti",44,IF(K4="Ecuador",29,IF(K4="El Salvador",29,IF(K4="Eritrea",33,IF(K4="Estland",20,IF(K4="Fidschi",23,IF(K4="Finnland",33,IF(K4="Frankreich",29,IF(K4="– Lyon",36,IF(K4="– Marseille",31,IF(K4="– Paris sowie die Departments 92, 93 und 94",39,IF(K4="– Straßburg",34,IF(K4="Gabun",35,IF(K4="Gambia",20,IF(K4="Georgien",24,IF(K4="Ghana",31,IF(K4="Grenada",30,IF(K4="Griechenland",24,IF(K4="– Athen",31,IF(K4="Guatemala",23,IF(K4="Guinea",31,IF(K4="Guinea-Bissau",16,IF(K4="Guyana",30,IF(K4="Haiti",39,IF(K4="Honduras",32,IF(K4="Indien",21,IF(K4="- Chennai",21,IF(K4="- Kalkutta",24,IF(K4="- Mumbai",33,IF(K4="- Neu Dehli",25,IF(K4="Indonesien",24,IF(K4="Iran",22,IF(K4="Irland",39,IF(K4="Island",32,IF(K4="Israel",44,IF(K4="Italien",27,IF(K4="- Mailand",30,IF(K4="- Rom",27,IF(K4="Jamaika",38,IF(K4="Japan",25,IF(K4="- Tokio",44,IF(K4="Jemen",16,IF(K4="Jordanien",31,IF(K4="Kambodscha",25,IF(K4="Kamerun",33,IF(K4="Kanada",32,IF(K4="- Ottawa",32,IF(K4="- Toronto",34,IF(K4="- Vancouver",33,IF(K4="Kap Verde",20,IF(K4="Kasachstan",30,IF(K4="Katar",37,IF(K4="Kenia",34,IF(K4="Kirgisistan",18,IF(K4="Kolumbien",31,IF(K4="Kongo, Republik",41,IF(K4="Kongo, Demokratische Republik",32,IF(K4="Korea, Demokratische Republik",19,IF(K4="Korea Republik",39,IF(K4="Kosovo",16,IF(K4="Kroatien",24,IF(K4="Kuba",31,IF(K4="Kuwait",37,IF(K4="Laos",22,IF(K4="Lesotho",16,IF(K4="Lettland",24,IF(K4="Libanon",40,IF(K4="Libyen",42,IF(K4="Liechtenstein",37,IF(K4="Litauen",17,IF(K4="Luxemburg",32,IF(K4="Madagaskar",23,IF(K4="Malawi",32,IF(K4="Malaysia",23,IF(K4="Malediven",35,IF(K4="Mali",25,IF(K4="Malta",31,IF(K4="Marokko",28,IF(K4="Marshall Inseln",42,IF(K4="Mauretanien",26,IF(K4="Mauritius",36,IF(K4="Mazedonien",20,IF(K4="Mexiko",32,IF(K4="Mikronesien",22,IF(K4="Moldau Republik",16,IF(K4="Monaco",28,IF(K4="Mongolei",18,IF(K4="Montenegro",20,IF(K4="Mosambik",25,IF(K4="Myanmar",24,IF(K4="Namibia",20,IF(K4="Nepal",24,IF(K4="Neuseeland",37,IF(K4="Nicaragua",24,IF(K4="Niederlande",32,IF(K4="Niger",28,IF(K4="Nigeria",31,IF(K4="Norwegen",53,IF(K4="Österreich",27,IF(K4="Oman",40,IF(K4="Pakistan",23,IF(K4="- Islamabad",16,IF(K4="Palau",34,IF(K4="Panama",26,IF(K4="Papua-Neuguinea",40,IF(K4="Paraguay",25,IF(K4="Peru",23,IF(K4="Philippinen",22,IF(K4="Polen",20,IF(K4="- Breslau",22,IF(K4="- Danzig",20,IF(K4="- Krakau",18,IF(K4="- Warschau",20,IF(K4="Portugal",24,IF(K4="Ruanda",31,IF(K4="Rumänien",18,IF(K4="- Bukarest",21,IF(K4="Russische Förderation",16,IF(K4="- Jekatarinenburg",19,IF(K4="- Moskau",20,IF(K4="- St.Petersburg",17,IF(K4="Sambia",24,IF(K4="Samoa",20,IF(K4="San Marino",23,IF(K4="São Tomé - Príncipe",32,IF(K4="Saudi-Arabien",32,IF(K4="- Djidda",25,IF(K4="- Riad",32,IF(K4="Schweden",33,IF(K4="Schweiz",43,IF(K4="- Genf",44,IF(K4="Senegal",28,IF(K4="Serbien",13,IF(K4="Sierra Leone",32,IF(K4="Simbabwe",30,IF(K4="Singapur",36,IF(K4="Slowakische Republik",16,IF(K4="Slowenien",22,IF(K4="Spanien",23,IF(K4="- Barcelona",23,IF(K4="- Kanarische Inseln",27,IF(K4="- Madrid",27,IF(K4="- Palma de Mallorca",24,IF(K4="Sri Lanka",28,IF(K4="St. Kitts und Nevis",30,IF(K4="St. Lucia",30,IF(K4="St. Vincent und die Grenadinen",30,IF(K4="Sudan",22,IF(K4="Südafrika",15,IF(K4="- Kapstadt",18,IF(K4="- Johannisburg",20,IF(K4="Südsudan",23,IF(K4="Suriname",30,IF(K4="Syrien",25,IF(K4="Tadschikistan",18,IF(K4="Taiwan",31,IF(K4="Tansania",32,IF(K4="Thailand",25,IF(K4="Togo",26,IF(K4="Tonga",26,IF(K4="Trinidad Tobago",30,IF(K4="Tschad",43,IF(K4="Tschechische Republik",24,IF(K4="Türkei",12,IF(K4="- Istanbul",17,IF(K4="- Izmir",20,IF(K4="Tunesien",27,IF(K4="Turkmenistan",22,IF(K4="Uganda",28,IF(K4="Ukraine",17,IF(K4="Ungarn",15,IF(K4="Uruguay",32,IF(K4="Usbekistan",23,IF(K4="Vatikanstaat",35,IF(K4="Venezuela",30,IF(K4="Vereinigte Arabische Emirate",44,IF(K4="Vereinigte Staaten von Amerika (USA)",34,IF(K4="- Atlanta",41,IF(K4="- Boston",39,IF(K4="- Chicago",36,IF(K4="- Houston",42,IF(K4="- Los Angeles",37,IF(K4="- Miami",43,IF(K4="- New York City",39,IF(K4="- San Francisco",34,IF(K4="- Washington D.C.",41,IF(K4="Vereinigtes Königreich von Großbritannien und Nordirland",30,IF(K4="- London",41,IF(K4="Vietnam",28,IF(K4="Weißrussland",13,IF(K4="Zentralafrikanische Republik",31,IF(K4="Zypern",30,0))))))))))))))))))))))))))))))))))))))))))))))))))))))))))))))))))))))))))))))))))))))))))))))))))))))))))))))))))))))))))))))))))))))))))))))))))))))))))))))))))))))))))))))))))))))))))))))))))))))))))))))))))))))))))))))))))))))))))))</f>
        <v>14</v>
      </c>
      <c r="M4" s="175">
        <f t="shared" ref="M4:M33" si="3">IF(K4="Deutschland",28,IF(K4="Afghanistan",30,IF(K4="Ägypten",41,IF(K4="Äthiopien",30,IF(K4="Äquatorialguinea",36,IF(K4="Albanien",27,IF(K4="Algerien",51,IF(K4="Andorra",41,IF(K4="Angola",52,IF(K4="Antigua und Barbuda",45,IF(K4="Argentinien",35,IF(K4="Armenien",24,IF(K4="Aserbaidschan",30,IF(K4="Australien",51,IF(K4="– Canberra",51,IF(K4="– Sydney",68,IF(K4="Bahrain",30,IF(K4="Bangladesch",50,IF(K4="Barbados",52,IF(K4="Belgien",42,IF(K4="Benin",52,IF(K4="Bolivien",30,IF(K4="Bosnien und Herzegowina",23,IF(K4="Botsuana",46,IF(K4="Brasilien",51,IF(K4="– Brasilia",57,IF(K4="– Rio de Janeiro",57,IF(K4="– Sao Paulo",53,IF(K4="Brunei",52,IF(K4="Bulgarien",22,IF(K4="Burkina Faso",38,IF(K4="Burundi",36,IF(K4="Chile",44,IF(K4="China",48,IF(K4="– Chengdu",41,IF(K4="– Hongkong",74,IF(K4="– Kanton",36,IF(K4="– Peking",30,IF(K4="– Shanghai",58,IF(K4="Costa Rica",47,IF(K4="Côte d’Ivoire",59,IF(K4="Dänemark",58,IF(K4="Dominica",45,IF(K4="Dominikanische Republik",45,IF(K4="Dschibuti",65,IF(K4="Ecuador",44,IF(K4="El Salvador",44,IF(K4="Eritrea",50,IF(K4="Estland",29,IF(K4="Fidschi",34,IF(K4="Finnland",50,IF(K4="Frankreich",44,IF(K4="– Lyon",53,IF(K4="– Marseille",46,IF(K4="– Paris sowie die Departments 92, 93 und 94",58,IF(K4="– Straßburg",51,IF(K4="Gabun",52,IF(K4="Gambia",30,IF(K4="Georgien",35,IF(K4="Ghana",46,IF(K4="Grenada",45,IF(K4="Griechenland",36,IF(K4="– Athen",46,IF(K4="Guatemala",34,IF(K4="Guinea",46,IF(K4="Guinea-Bissau",24,IF(K4="Guyana",45,IF(K4="Haiti",58,IF(K4="Honduras",48,IF(K4="Indien",32,IF(K4="- Chennai",32,IF(K4="- Kalkutta",35,IF(K4="- Mumbai",50,IF(K4="- Neu Dehli",38,IF(K4="Indonesien",36,IF(K4="Iran",33,IF(K4="Irland",58,IF(K4="Island",47,IF(K4="Israel",66,IF(K4="Italien",40,IF(K4="- Mailand",45,IF(K4="- Rom",40,IF(K4="Jamaika",57,IF(K4="Japan",52,IF(K4="- Tokio",66,IF(K4="Jemen",24,IF(K4="Jordanien",46,IF(K4="Kambodscha",38,IF(K4="Kamerun",50,IF(K4="Kanada",47,IF(K4="- Ottawa",47,IF(K4="- Toronto",51,IF(K4="- Vancouver",50,IF(K4="Kap Verde",30,IF(K4="Kasachstan",45,IF(K4="Katar",56,IF(K4="Kenia",51,IF(K4="Kirgisistan",27,IF(K4="Kolumbien",46,IF(K4="Kongo, Republik",62,IF(K4="Kongo, Demokratische Republik",70,IF(K4="Korea, Demokratische Republik",48,IF(K4="Korea Republik",58,IF(K4="Kosovo",23,IF(K4="Kroatien",35,IF(K4="Kuba",46,IF(K4="Kuwait",56,IF(K4="Laos",33,IF(K4="Lesotho",24,IF(K4="Lettland",35,IF(K4="Libanon",59,IF(K4="Libyen",63,IF(K4="Liechtenstein",56,IF(K4="Litauen",26,IF(K4="Luxemburg",47,IF(K4="Madagaskar",34,IF(K4="Malawi",47,IF(K4="Malaysia",34,IF(K4="Malediven",52,IF(K4="Mali",38,IF(K4="Malta",46,IF(K4="Marokko",42,IF(K4="Marshall Inseln",63,IF(K4="Mauretanien",39,IF(K4="Mauritius",54,IF(K4="Mazedonien",29,IF(K4="Mexiko",48,IF(K4="Mikronesien",33,IF(K4="Moldau Republik",24,IF(K4="Monaco",42,IF(K4="Mongolei",27,IF(K4="Montenegro",29,IF(K4="Mosambik",38,IF(K4="Myanmar",35,IF(K4="Namibia",30,IF(K4="Nepal",36,IF(K4="Neuseeland",56,IF(K4="Nicaragua",36,IF(K4="Niederlande",47,IF(K4="Niger",42,IF(K4="Nigeria",46,IF(K4="Norwegen",80,IF(K4="Österreich",40,IF(K4="Oman",60,IF(K4="Pakistan",34,IF(K4="- Islamabad",23,IF(K4="Palau",51,IF(K4="Panama",39,IF(K4="Papua-Neuguinea",60,IF(K4="Paraguay",38,IF(K4="Peru",34,IF(K4="Philippinen",33,IF(K4="Polen",29,IF(K4="- Breslau",33,IF(K4="- Danzig",30,IF(K4="- Krakau",27,IF(K4="- Warschau",29,IF(K4="Portugal",36,IF(K4="Ruanda",46,IF(K4="Rumänien",27,IF(K4="- Bukarest",32,IF(K4="Russische Förderation",24,IF(K4="- Jekatarinenburg",28,IF(K4="- Moskau",30,IF(K4="- St.Petersburg",26,IF(K4="Sambia",36,IF(K4="Samoa",29,IF(K4="San Marino",34,IF(K4="São Tomé - Príncipe",47,IF(K4="Saudi-Arabien",48,IF(K4="- Djidda",38,IF(K4="- Riad",48,IF(K4="Schweden",50,IF(K4="Schweiz",64,IF(K4="- Genf",66,IF(K4="Senegal",42,IF(K4="Serbien",20,IF(K4="Sierra Leone",48,IF(K4="Simbabwe",45,IF(K4="Singapur",54,IF(K4="Slowakische Republik",24,IF(K4="Slowenien",33,IF(K4="Spanien",34,IF(K4="- Barcelona",34,IF(K4="- Kanarische Inseln",40,IF(K4="- Madrid",40,IF(K4="- Palma de Mallorca",35,IF(K4="Sri Lanka",42,IF(K4="St. Kitts und Nevis",45,IF(K4="St. Lucia",45,IF(K4="St. Vincent und die Grenadinen",45,IF(K4="Sudan",33,IF(K4="Südafrika",22,IF(K4="- Kapstadt",27,IF(K4="- Johannisburg",29,IF(K4="Südsudan",34,IF(K4="Suriname",45,IF(K4="Syrien",38,IF(K4="Tadschikistan",27,IF(K4="Taiwan",46,IF(K4="Tansania",47,IF(K4="Thailand",38,IF(K4="Togo",39,IF(K4="Tonga",39,IF(K4="Trinidad Tobago",45,IF(K4="Tschad",64,IF(K4="Tschechische Republik",35,IF(K4="Türkei",17,IF(K4="- Istanbul",26,IF(K4="- Izmir",29,IF(K4="Tunesien",40,IF(K4="Turkmenistan",33,IF(K4="Uganda",41,IF(K4="Ukraine",26,IF(K4="Ungarn",22,IF(K4="Uruguay",48,IF(K4="Usbekistan",34,IF(K4="Vatikanstaat",52,IF(K4="Venezuela",45,IF(K4="Vereinigte Arabische Emirate",65,IF(K4="Vereinigte Staaten von Amerika (USA)",51,IF(K4="- Atlanta",62,IF(K4="- Boston",58,IF(K4="- Chicago",54,IF(K4="- Houston",63,IF(K4="- Los Angeles",56,IF(K4="- Miami",64,IF(K4="- New York City",58,IF(K4="- San Francisco",51,IF(K4="- Washington D.C.",62,IF(K4="Vereinigtes Königreich von Großbritannien und Nordirland",45,IF(K4="- London",62,IF(K4="Vietnam",41,IF(K4="Weißrussland",20,IF(K4="Zentralafrikanische Republik",46,IF(K4="Zypern",45,0))))))))))))))))))))))))))))))))))))))))))))))))))))))))))))))))))))))))))))))))))))))))))))))))))))))))))))))))))))))))))))))))))))))))))))))))))))))))))))))))))))))))))))))))))))))))))))))))))))))))))))))))))))))))))))))))))))))))))))</f>
        <v>28</v>
      </c>
      <c r="N4" s="126"/>
      <c r="O4" s="126"/>
      <c r="P4" s="126"/>
      <c r="Q4" s="126"/>
      <c r="R4" s="176"/>
      <c r="S4" s="177">
        <f t="shared" ref="S4:S33" si="4">IF(K4="ORF - Österreich",26.4,IF(AND(N4="x",O4="x"),"FEHLER",IF(AND(O4="x",P4="x",Q4="x",R4="x"),0,IF(AND(N4="x",P4="x",Q4="x",R4="x"),0,IF(O4="x",VALUE(M4)-IF(P4="x",VALUE(M4*0.2))-IF(Q4="x",VALUE(M4*0.4))-IF(R4="x",VALUE(M4*0.4)),IF(N4="x",IF(IF(N4="x",VALUE(L4)-IF(P4="x",VALUE(M4*0.2))-IF(Q4="x",VALUE(M4*0.4))-IF(R4="x",VALUE(M4*0.4)))&lt;0,0,IF(N4="x",VALUE(L4)-IF(P4="x",VALUE(M4*0.2))-IF(Q4="x",VALUE(M4*0.4))-IF(R4="x",VALUE(M4*0.4)))),0))))))</f>
        <v>0</v>
      </c>
      <c r="T4" s="35"/>
      <c r="U4" s="28"/>
      <c r="V4" s="28"/>
      <c r="W4" s="36"/>
      <c r="X4" s="11"/>
      <c r="Y4" s="11"/>
      <c r="Z4" s="11"/>
    </row>
    <row r="5" ht="21.0" customHeight="1">
      <c r="A5" s="37" t="s">
        <v>46</v>
      </c>
      <c r="B5" s="160">
        <f t="shared" ref="B5:B33" si="5">B4+1</f>
        <v>45384</v>
      </c>
      <c r="C5" s="178"/>
      <c r="D5" s="179"/>
      <c r="E5" s="179"/>
      <c r="F5" s="157"/>
      <c r="G5" s="157"/>
      <c r="H5" s="180"/>
      <c r="I5" s="131"/>
      <c r="J5" s="132">
        <f t="shared" si="1"/>
        <v>0</v>
      </c>
      <c r="K5" s="181" t="s">
        <v>45</v>
      </c>
      <c r="L5" s="182">
        <f t="shared" si="2"/>
        <v>0</v>
      </c>
      <c r="M5" s="182">
        <f t="shared" si="3"/>
        <v>0</v>
      </c>
      <c r="N5" s="131"/>
      <c r="O5" s="131"/>
      <c r="P5" s="131"/>
      <c r="Q5" s="131"/>
      <c r="R5" s="183"/>
      <c r="S5" s="184">
        <f t="shared" si="4"/>
        <v>0</v>
      </c>
      <c r="T5" s="46"/>
      <c r="U5" s="39"/>
      <c r="V5" s="39"/>
      <c r="W5" s="47"/>
      <c r="X5" s="11"/>
      <c r="Y5" s="11"/>
      <c r="Z5" s="11"/>
    </row>
    <row r="6" ht="21.0" customHeight="1">
      <c r="A6" s="37" t="s">
        <v>47</v>
      </c>
      <c r="B6" s="160">
        <f t="shared" si="5"/>
        <v>45385</v>
      </c>
      <c r="C6" s="179"/>
      <c r="D6" s="179"/>
      <c r="E6" s="179"/>
      <c r="F6" s="179"/>
      <c r="G6" s="179"/>
      <c r="H6" s="180"/>
      <c r="I6" s="131"/>
      <c r="J6" s="132">
        <f t="shared" si="1"/>
        <v>0</v>
      </c>
      <c r="K6" s="181" t="s">
        <v>45</v>
      </c>
      <c r="L6" s="182">
        <f t="shared" si="2"/>
        <v>0</v>
      </c>
      <c r="M6" s="182">
        <f t="shared" si="3"/>
        <v>0</v>
      </c>
      <c r="N6" s="131"/>
      <c r="O6" s="131"/>
      <c r="P6" s="131"/>
      <c r="Q6" s="131"/>
      <c r="R6" s="183"/>
      <c r="S6" s="184">
        <f t="shared" si="4"/>
        <v>0</v>
      </c>
      <c r="T6" s="46"/>
      <c r="U6" s="39"/>
      <c r="V6" s="39"/>
      <c r="W6" s="47"/>
      <c r="X6" s="11"/>
      <c r="Y6" s="11"/>
      <c r="Z6" s="11"/>
    </row>
    <row r="7" ht="21.0" customHeight="1">
      <c r="A7" s="37" t="s">
        <v>48</v>
      </c>
      <c r="B7" s="160">
        <f t="shared" si="5"/>
        <v>45386</v>
      </c>
      <c r="C7" s="179"/>
      <c r="D7" s="179"/>
      <c r="E7" s="179"/>
      <c r="F7" s="157"/>
      <c r="G7" s="157"/>
      <c r="H7" s="180"/>
      <c r="I7" s="131"/>
      <c r="J7" s="132">
        <f t="shared" si="1"/>
        <v>0</v>
      </c>
      <c r="K7" s="181" t="s">
        <v>45</v>
      </c>
      <c r="L7" s="182">
        <f t="shared" si="2"/>
        <v>0</v>
      </c>
      <c r="M7" s="182">
        <f t="shared" si="3"/>
        <v>0</v>
      </c>
      <c r="N7" s="131"/>
      <c r="O7" s="131"/>
      <c r="P7" s="131"/>
      <c r="Q7" s="131"/>
      <c r="R7" s="183"/>
      <c r="S7" s="184">
        <f t="shared" si="4"/>
        <v>0</v>
      </c>
      <c r="T7" s="46"/>
      <c r="U7" s="39"/>
      <c r="V7" s="39"/>
      <c r="W7" s="47"/>
      <c r="X7" s="11"/>
      <c r="Y7" s="11"/>
      <c r="Z7" s="11"/>
    </row>
    <row r="8" ht="21.0" customHeight="1">
      <c r="A8" s="37" t="s">
        <v>52</v>
      </c>
      <c r="B8" s="160">
        <f t="shared" si="5"/>
        <v>45387</v>
      </c>
      <c r="C8" s="179"/>
      <c r="D8" s="179"/>
      <c r="E8" s="179"/>
      <c r="F8" s="157"/>
      <c r="G8" s="157"/>
      <c r="H8" s="180"/>
      <c r="I8" s="131"/>
      <c r="J8" s="132">
        <f t="shared" si="1"/>
        <v>0</v>
      </c>
      <c r="K8" s="181" t="s">
        <v>45</v>
      </c>
      <c r="L8" s="182">
        <f t="shared" si="2"/>
        <v>0</v>
      </c>
      <c r="M8" s="182">
        <f t="shared" si="3"/>
        <v>0</v>
      </c>
      <c r="N8" s="131"/>
      <c r="O8" s="131"/>
      <c r="P8" s="131"/>
      <c r="Q8" s="131"/>
      <c r="R8" s="183"/>
      <c r="S8" s="184">
        <f t="shared" si="4"/>
        <v>0</v>
      </c>
      <c r="T8" s="46"/>
      <c r="U8" s="39"/>
      <c r="V8" s="39"/>
      <c r="W8" s="47"/>
      <c r="X8" s="11"/>
      <c r="Y8" s="11"/>
      <c r="Z8" s="11"/>
    </row>
    <row r="9" ht="21.0" customHeight="1">
      <c r="A9" s="37" t="s">
        <v>54</v>
      </c>
      <c r="B9" s="160">
        <f t="shared" si="5"/>
        <v>45388</v>
      </c>
      <c r="C9" s="179"/>
      <c r="D9" s="179"/>
      <c r="E9" s="179"/>
      <c r="F9" s="157"/>
      <c r="G9" s="157"/>
      <c r="H9" s="180"/>
      <c r="I9" s="131"/>
      <c r="J9" s="132">
        <f t="shared" si="1"/>
        <v>0</v>
      </c>
      <c r="K9" s="181" t="s">
        <v>45</v>
      </c>
      <c r="L9" s="182">
        <f t="shared" si="2"/>
        <v>0</v>
      </c>
      <c r="M9" s="182">
        <f t="shared" si="3"/>
        <v>0</v>
      </c>
      <c r="N9" s="131"/>
      <c r="O9" s="131"/>
      <c r="P9" s="131"/>
      <c r="Q9" s="131"/>
      <c r="R9" s="183"/>
      <c r="S9" s="184">
        <f t="shared" si="4"/>
        <v>0</v>
      </c>
      <c r="T9" s="46"/>
      <c r="U9" s="39"/>
      <c r="V9" s="39"/>
      <c r="W9" s="47"/>
      <c r="X9" s="11"/>
      <c r="Y9" s="11"/>
      <c r="Z9" s="11"/>
    </row>
    <row r="10" ht="21.0" customHeight="1">
      <c r="A10" s="37" t="s">
        <v>55</v>
      </c>
      <c r="B10" s="185">
        <f t="shared" si="5"/>
        <v>45389</v>
      </c>
      <c r="C10" s="179"/>
      <c r="D10" s="179"/>
      <c r="E10" s="179"/>
      <c r="F10" s="157"/>
      <c r="G10" s="157"/>
      <c r="H10" s="180"/>
      <c r="I10" s="131"/>
      <c r="J10" s="132">
        <f t="shared" si="1"/>
        <v>0</v>
      </c>
      <c r="K10" s="181" t="s">
        <v>45</v>
      </c>
      <c r="L10" s="182">
        <f t="shared" si="2"/>
        <v>0</v>
      </c>
      <c r="M10" s="182">
        <f t="shared" si="3"/>
        <v>0</v>
      </c>
      <c r="N10" s="131"/>
      <c r="O10" s="131"/>
      <c r="P10" s="131"/>
      <c r="Q10" s="131"/>
      <c r="R10" s="183"/>
      <c r="S10" s="184">
        <f t="shared" si="4"/>
        <v>0</v>
      </c>
      <c r="T10" s="46"/>
      <c r="U10" s="39"/>
      <c r="V10" s="39"/>
      <c r="W10" s="47"/>
      <c r="X10" s="11"/>
      <c r="Y10" s="11"/>
      <c r="Z10" s="11"/>
    </row>
    <row r="11" ht="21.0" customHeight="1">
      <c r="A11" s="37" t="s">
        <v>43</v>
      </c>
      <c r="B11" s="160">
        <f t="shared" si="5"/>
        <v>45390</v>
      </c>
      <c r="C11" s="178"/>
      <c r="D11" s="179"/>
      <c r="E11" s="179"/>
      <c r="F11" s="157"/>
      <c r="G11" s="157"/>
      <c r="H11" s="180"/>
      <c r="I11" s="131"/>
      <c r="J11" s="132">
        <f t="shared" si="1"/>
        <v>0</v>
      </c>
      <c r="K11" s="181" t="s">
        <v>45</v>
      </c>
      <c r="L11" s="182">
        <f t="shared" si="2"/>
        <v>0</v>
      </c>
      <c r="M11" s="182">
        <f t="shared" si="3"/>
        <v>0</v>
      </c>
      <c r="N11" s="131"/>
      <c r="O11" s="131"/>
      <c r="P11" s="131"/>
      <c r="Q11" s="131"/>
      <c r="R11" s="183"/>
      <c r="S11" s="184">
        <f t="shared" si="4"/>
        <v>0</v>
      </c>
      <c r="T11" s="46"/>
      <c r="U11" s="39"/>
      <c r="V11" s="39"/>
      <c r="W11" s="47"/>
      <c r="X11" s="11"/>
      <c r="Y11" s="11"/>
      <c r="Z11" s="11"/>
    </row>
    <row r="12" ht="21.0" customHeight="1">
      <c r="A12" s="37" t="s">
        <v>46</v>
      </c>
      <c r="B12" s="160">
        <f t="shared" si="5"/>
        <v>45391</v>
      </c>
      <c r="C12" s="178"/>
      <c r="D12" s="179"/>
      <c r="E12" s="179"/>
      <c r="F12" s="157"/>
      <c r="G12" s="157"/>
      <c r="H12" s="180"/>
      <c r="I12" s="131"/>
      <c r="J12" s="132">
        <f t="shared" si="1"/>
        <v>0</v>
      </c>
      <c r="K12" s="181" t="s">
        <v>45</v>
      </c>
      <c r="L12" s="182">
        <f t="shared" si="2"/>
        <v>0</v>
      </c>
      <c r="M12" s="182">
        <f t="shared" si="3"/>
        <v>0</v>
      </c>
      <c r="N12" s="131"/>
      <c r="O12" s="131"/>
      <c r="P12" s="131"/>
      <c r="Q12" s="131"/>
      <c r="R12" s="183"/>
      <c r="S12" s="184">
        <f t="shared" si="4"/>
        <v>0</v>
      </c>
      <c r="T12" s="46"/>
      <c r="U12" s="39"/>
      <c r="V12" s="39"/>
      <c r="W12" s="47"/>
      <c r="X12" s="11"/>
      <c r="Y12" s="11"/>
      <c r="Z12" s="11"/>
    </row>
    <row r="13" ht="21.0" customHeight="1">
      <c r="A13" s="37" t="s">
        <v>47</v>
      </c>
      <c r="B13" s="185">
        <f t="shared" si="5"/>
        <v>45392</v>
      </c>
      <c r="C13" s="179"/>
      <c r="D13" s="179"/>
      <c r="E13" s="179"/>
      <c r="F13" s="157"/>
      <c r="G13" s="157"/>
      <c r="H13" s="180"/>
      <c r="I13" s="131"/>
      <c r="J13" s="132">
        <f t="shared" si="1"/>
        <v>0</v>
      </c>
      <c r="K13" s="181" t="s">
        <v>45</v>
      </c>
      <c r="L13" s="182">
        <f t="shared" si="2"/>
        <v>0</v>
      </c>
      <c r="M13" s="182">
        <f t="shared" si="3"/>
        <v>0</v>
      </c>
      <c r="N13" s="131"/>
      <c r="O13" s="131"/>
      <c r="P13" s="131"/>
      <c r="Q13" s="131"/>
      <c r="R13" s="183"/>
      <c r="S13" s="184">
        <f t="shared" si="4"/>
        <v>0</v>
      </c>
      <c r="T13" s="46"/>
      <c r="U13" s="39"/>
      <c r="V13" s="39"/>
      <c r="W13" s="47"/>
      <c r="X13" s="11"/>
      <c r="Y13" s="11"/>
      <c r="Z13" s="11"/>
    </row>
    <row r="14" ht="21.0" customHeight="1">
      <c r="A14" s="37" t="s">
        <v>48</v>
      </c>
      <c r="B14" s="160">
        <f t="shared" si="5"/>
        <v>45393</v>
      </c>
      <c r="C14" s="179"/>
      <c r="D14" s="179"/>
      <c r="E14" s="179"/>
      <c r="F14" s="157"/>
      <c r="G14" s="157"/>
      <c r="H14" s="180"/>
      <c r="I14" s="131"/>
      <c r="J14" s="132">
        <f t="shared" si="1"/>
        <v>0</v>
      </c>
      <c r="K14" s="181" t="s">
        <v>45</v>
      </c>
      <c r="L14" s="182">
        <f t="shared" si="2"/>
        <v>0</v>
      </c>
      <c r="M14" s="182">
        <f t="shared" si="3"/>
        <v>0</v>
      </c>
      <c r="N14" s="131"/>
      <c r="O14" s="131"/>
      <c r="P14" s="131"/>
      <c r="Q14" s="131"/>
      <c r="R14" s="183"/>
      <c r="S14" s="184">
        <f t="shared" si="4"/>
        <v>0</v>
      </c>
      <c r="T14" s="46"/>
      <c r="U14" s="39"/>
      <c r="V14" s="39"/>
      <c r="W14" s="47"/>
      <c r="X14" s="11"/>
      <c r="Y14" s="11"/>
      <c r="Z14" s="11"/>
    </row>
    <row r="15" ht="21.0" customHeight="1">
      <c r="A15" s="37" t="s">
        <v>52</v>
      </c>
      <c r="B15" s="160">
        <f t="shared" si="5"/>
        <v>45394</v>
      </c>
      <c r="C15" s="179"/>
      <c r="D15" s="179"/>
      <c r="E15" s="179"/>
      <c r="F15" s="157"/>
      <c r="G15" s="157"/>
      <c r="H15" s="180"/>
      <c r="I15" s="131"/>
      <c r="J15" s="132">
        <f t="shared" si="1"/>
        <v>0</v>
      </c>
      <c r="K15" s="181" t="s">
        <v>45</v>
      </c>
      <c r="L15" s="182">
        <f t="shared" si="2"/>
        <v>0</v>
      </c>
      <c r="M15" s="182">
        <f t="shared" si="3"/>
        <v>0</v>
      </c>
      <c r="N15" s="131"/>
      <c r="O15" s="131"/>
      <c r="P15" s="131"/>
      <c r="Q15" s="131"/>
      <c r="R15" s="183"/>
      <c r="S15" s="184">
        <f t="shared" si="4"/>
        <v>0</v>
      </c>
      <c r="T15" s="46"/>
      <c r="U15" s="39"/>
      <c r="V15" s="39"/>
      <c r="W15" s="47"/>
      <c r="X15" s="11"/>
      <c r="Y15" s="11"/>
      <c r="Z15" s="11"/>
    </row>
    <row r="16" ht="21.0" customHeight="1">
      <c r="A16" s="37" t="s">
        <v>54</v>
      </c>
      <c r="B16" s="160">
        <f t="shared" si="5"/>
        <v>45395</v>
      </c>
      <c r="C16" s="179"/>
      <c r="D16" s="179"/>
      <c r="E16" s="179"/>
      <c r="F16" s="157"/>
      <c r="G16" s="157"/>
      <c r="H16" s="180"/>
      <c r="I16" s="131"/>
      <c r="J16" s="132">
        <f t="shared" si="1"/>
        <v>0</v>
      </c>
      <c r="K16" s="181" t="s">
        <v>45</v>
      </c>
      <c r="L16" s="182">
        <f t="shared" si="2"/>
        <v>0</v>
      </c>
      <c r="M16" s="182">
        <f t="shared" si="3"/>
        <v>0</v>
      </c>
      <c r="N16" s="131"/>
      <c r="O16" s="131"/>
      <c r="P16" s="131"/>
      <c r="Q16" s="131"/>
      <c r="R16" s="183"/>
      <c r="S16" s="184">
        <f t="shared" si="4"/>
        <v>0</v>
      </c>
      <c r="T16" s="46"/>
      <c r="U16" s="39"/>
      <c r="V16" s="39"/>
      <c r="W16" s="47"/>
      <c r="X16" s="11"/>
      <c r="Y16" s="11"/>
      <c r="Z16" s="11"/>
    </row>
    <row r="17" ht="21.0" customHeight="1">
      <c r="A17" s="37" t="s">
        <v>55</v>
      </c>
      <c r="B17" s="160">
        <f t="shared" si="5"/>
        <v>45396</v>
      </c>
      <c r="C17" s="179"/>
      <c r="D17" s="179"/>
      <c r="E17" s="179"/>
      <c r="F17" s="157"/>
      <c r="G17" s="157"/>
      <c r="H17" s="180"/>
      <c r="I17" s="131"/>
      <c r="J17" s="132">
        <f t="shared" si="1"/>
        <v>0</v>
      </c>
      <c r="K17" s="181" t="s">
        <v>45</v>
      </c>
      <c r="L17" s="182">
        <f t="shared" si="2"/>
        <v>0</v>
      </c>
      <c r="M17" s="182">
        <f t="shared" si="3"/>
        <v>0</v>
      </c>
      <c r="N17" s="131"/>
      <c r="O17" s="131"/>
      <c r="P17" s="131"/>
      <c r="Q17" s="131"/>
      <c r="R17" s="183"/>
      <c r="S17" s="184">
        <f t="shared" si="4"/>
        <v>0</v>
      </c>
      <c r="T17" s="46"/>
      <c r="U17" s="39"/>
      <c r="V17" s="39"/>
      <c r="W17" s="47"/>
      <c r="X17" s="11"/>
      <c r="Y17" s="11"/>
      <c r="Z17" s="11"/>
    </row>
    <row r="18" ht="21.0" customHeight="1">
      <c r="A18" s="186" t="s">
        <v>43</v>
      </c>
      <c r="B18" s="160">
        <f t="shared" si="5"/>
        <v>45397</v>
      </c>
      <c r="C18" s="178"/>
      <c r="D18" s="179"/>
      <c r="E18" s="179"/>
      <c r="F18" s="157"/>
      <c r="G18" s="157"/>
      <c r="H18" s="180"/>
      <c r="I18" s="131"/>
      <c r="J18" s="132">
        <f t="shared" si="1"/>
        <v>0</v>
      </c>
      <c r="K18" s="181" t="s">
        <v>45</v>
      </c>
      <c r="L18" s="182">
        <f t="shared" si="2"/>
        <v>0</v>
      </c>
      <c r="M18" s="182">
        <f t="shared" si="3"/>
        <v>0</v>
      </c>
      <c r="N18" s="131"/>
      <c r="O18" s="131"/>
      <c r="P18" s="131"/>
      <c r="Q18" s="131"/>
      <c r="R18" s="183"/>
      <c r="S18" s="184">
        <f t="shared" si="4"/>
        <v>0</v>
      </c>
      <c r="T18" s="46"/>
      <c r="U18" s="39"/>
      <c r="V18" s="39"/>
      <c r="W18" s="47"/>
      <c r="X18" s="11"/>
      <c r="Y18" s="11"/>
      <c r="Z18" s="11"/>
    </row>
    <row r="19" ht="21.0" customHeight="1">
      <c r="A19" s="37" t="s">
        <v>46</v>
      </c>
      <c r="B19" s="160">
        <f t="shared" si="5"/>
        <v>45398</v>
      </c>
      <c r="C19" s="178"/>
      <c r="D19" s="179"/>
      <c r="E19" s="179"/>
      <c r="F19" s="157"/>
      <c r="G19" s="157"/>
      <c r="H19" s="180"/>
      <c r="I19" s="131"/>
      <c r="J19" s="132">
        <f t="shared" si="1"/>
        <v>0</v>
      </c>
      <c r="K19" s="181" t="s">
        <v>45</v>
      </c>
      <c r="L19" s="182">
        <f t="shared" si="2"/>
        <v>0</v>
      </c>
      <c r="M19" s="182">
        <f t="shared" si="3"/>
        <v>0</v>
      </c>
      <c r="N19" s="131"/>
      <c r="O19" s="131"/>
      <c r="P19" s="131"/>
      <c r="Q19" s="131"/>
      <c r="R19" s="183"/>
      <c r="S19" s="184">
        <f t="shared" si="4"/>
        <v>0</v>
      </c>
      <c r="T19" s="46"/>
      <c r="U19" s="39"/>
      <c r="V19" s="39"/>
      <c r="W19" s="47"/>
      <c r="X19" s="11"/>
      <c r="Y19" s="11"/>
      <c r="Z19" s="11"/>
    </row>
    <row r="20" ht="21.0" customHeight="1">
      <c r="A20" s="37" t="s">
        <v>47</v>
      </c>
      <c r="B20" s="160">
        <f t="shared" si="5"/>
        <v>45399</v>
      </c>
      <c r="C20" s="178"/>
      <c r="D20" s="179"/>
      <c r="E20" s="179"/>
      <c r="F20" s="157"/>
      <c r="G20" s="157"/>
      <c r="H20" s="180"/>
      <c r="I20" s="131"/>
      <c r="J20" s="132">
        <f t="shared" si="1"/>
        <v>0</v>
      </c>
      <c r="K20" s="181" t="s">
        <v>45</v>
      </c>
      <c r="L20" s="182">
        <f t="shared" si="2"/>
        <v>0</v>
      </c>
      <c r="M20" s="182">
        <f t="shared" si="3"/>
        <v>0</v>
      </c>
      <c r="N20" s="131"/>
      <c r="O20" s="131"/>
      <c r="P20" s="131"/>
      <c r="Q20" s="131"/>
      <c r="R20" s="183"/>
      <c r="S20" s="184">
        <f t="shared" si="4"/>
        <v>0</v>
      </c>
      <c r="T20" s="46"/>
      <c r="U20" s="39"/>
      <c r="V20" s="39"/>
      <c r="W20" s="47"/>
      <c r="X20" s="11"/>
      <c r="Y20" s="11"/>
      <c r="Z20" s="11"/>
    </row>
    <row r="21" ht="21.0" customHeight="1">
      <c r="A21" s="37" t="s">
        <v>48</v>
      </c>
      <c r="B21" s="160">
        <f t="shared" si="5"/>
        <v>45400</v>
      </c>
      <c r="C21" s="178"/>
      <c r="D21" s="179"/>
      <c r="E21" s="179"/>
      <c r="F21" s="157"/>
      <c r="G21" s="157"/>
      <c r="H21" s="180"/>
      <c r="I21" s="131"/>
      <c r="J21" s="132">
        <f t="shared" si="1"/>
        <v>0</v>
      </c>
      <c r="K21" s="181" t="s">
        <v>45</v>
      </c>
      <c r="L21" s="182">
        <f t="shared" si="2"/>
        <v>0</v>
      </c>
      <c r="M21" s="182">
        <f t="shared" si="3"/>
        <v>0</v>
      </c>
      <c r="N21" s="131"/>
      <c r="O21" s="131"/>
      <c r="P21" s="131"/>
      <c r="Q21" s="131"/>
      <c r="R21" s="183"/>
      <c r="S21" s="184">
        <f t="shared" si="4"/>
        <v>0</v>
      </c>
      <c r="T21" s="46"/>
      <c r="U21" s="39"/>
      <c r="V21" s="39"/>
      <c r="W21" s="47"/>
      <c r="X21" s="11"/>
      <c r="Y21" s="11"/>
      <c r="Z21" s="11"/>
    </row>
    <row r="22" ht="21.0" customHeight="1">
      <c r="A22" s="37" t="s">
        <v>52</v>
      </c>
      <c r="B22" s="160">
        <f t="shared" si="5"/>
        <v>45401</v>
      </c>
      <c r="C22" s="178"/>
      <c r="D22" s="179"/>
      <c r="E22" s="179"/>
      <c r="F22" s="157"/>
      <c r="G22" s="157"/>
      <c r="H22" s="180"/>
      <c r="I22" s="131"/>
      <c r="J22" s="132">
        <f t="shared" si="1"/>
        <v>0</v>
      </c>
      <c r="K22" s="181" t="s">
        <v>45</v>
      </c>
      <c r="L22" s="182">
        <f t="shared" si="2"/>
        <v>0</v>
      </c>
      <c r="M22" s="182">
        <f t="shared" si="3"/>
        <v>0</v>
      </c>
      <c r="N22" s="131"/>
      <c r="O22" s="131"/>
      <c r="P22" s="131"/>
      <c r="Q22" s="131"/>
      <c r="R22" s="183"/>
      <c r="S22" s="184">
        <f t="shared" si="4"/>
        <v>0</v>
      </c>
      <c r="T22" s="46"/>
      <c r="U22" s="39"/>
      <c r="V22" s="39"/>
      <c r="W22" s="47"/>
      <c r="X22" s="11"/>
      <c r="Y22" s="11"/>
      <c r="Z22" s="11"/>
    </row>
    <row r="23" ht="21.0" customHeight="1">
      <c r="A23" s="37" t="s">
        <v>54</v>
      </c>
      <c r="B23" s="160">
        <f t="shared" si="5"/>
        <v>45402</v>
      </c>
      <c r="C23" s="178"/>
      <c r="D23" s="179"/>
      <c r="E23" s="179"/>
      <c r="F23" s="157"/>
      <c r="G23" s="157"/>
      <c r="H23" s="180"/>
      <c r="I23" s="131"/>
      <c r="J23" s="132">
        <f t="shared" si="1"/>
        <v>0</v>
      </c>
      <c r="K23" s="181" t="s">
        <v>45</v>
      </c>
      <c r="L23" s="182">
        <f t="shared" si="2"/>
        <v>0</v>
      </c>
      <c r="M23" s="182">
        <f t="shared" si="3"/>
        <v>0</v>
      </c>
      <c r="N23" s="131"/>
      <c r="O23" s="131"/>
      <c r="P23" s="131"/>
      <c r="Q23" s="131"/>
      <c r="R23" s="183"/>
      <c r="S23" s="184">
        <f t="shared" si="4"/>
        <v>0</v>
      </c>
      <c r="T23" s="46"/>
      <c r="U23" s="39"/>
      <c r="V23" s="39"/>
      <c r="W23" s="47"/>
      <c r="X23" s="11"/>
      <c r="Y23" s="11"/>
      <c r="Z23" s="11"/>
    </row>
    <row r="24" ht="21.0" customHeight="1">
      <c r="A24" s="37" t="s">
        <v>55</v>
      </c>
      <c r="B24" s="160">
        <f t="shared" si="5"/>
        <v>45403</v>
      </c>
      <c r="C24" s="178"/>
      <c r="D24" s="179"/>
      <c r="E24" s="179"/>
      <c r="F24" s="157"/>
      <c r="G24" s="157"/>
      <c r="H24" s="180"/>
      <c r="I24" s="131"/>
      <c r="J24" s="132">
        <f t="shared" si="1"/>
        <v>0</v>
      </c>
      <c r="K24" s="181" t="s">
        <v>45</v>
      </c>
      <c r="L24" s="182">
        <f t="shared" si="2"/>
        <v>0</v>
      </c>
      <c r="M24" s="182">
        <f t="shared" si="3"/>
        <v>0</v>
      </c>
      <c r="N24" s="131"/>
      <c r="O24" s="131"/>
      <c r="P24" s="131"/>
      <c r="Q24" s="131"/>
      <c r="R24" s="183"/>
      <c r="S24" s="184">
        <f t="shared" si="4"/>
        <v>0</v>
      </c>
      <c r="T24" s="46"/>
      <c r="U24" s="39"/>
      <c r="V24" s="39"/>
      <c r="W24" s="47"/>
      <c r="X24" s="11"/>
      <c r="Y24" s="11"/>
      <c r="Z24" s="11"/>
    </row>
    <row r="25" ht="21.0" customHeight="1">
      <c r="A25" s="37" t="s">
        <v>43</v>
      </c>
      <c r="B25" s="160">
        <f t="shared" si="5"/>
        <v>45404</v>
      </c>
      <c r="C25" s="178"/>
      <c r="D25" s="179"/>
      <c r="E25" s="179"/>
      <c r="F25" s="157"/>
      <c r="G25" s="157"/>
      <c r="H25" s="180"/>
      <c r="I25" s="131"/>
      <c r="J25" s="132">
        <f t="shared" si="1"/>
        <v>0</v>
      </c>
      <c r="K25" s="181" t="s">
        <v>45</v>
      </c>
      <c r="L25" s="182">
        <f t="shared" si="2"/>
        <v>0</v>
      </c>
      <c r="M25" s="182">
        <f t="shared" si="3"/>
        <v>0</v>
      </c>
      <c r="N25" s="131"/>
      <c r="O25" s="131"/>
      <c r="P25" s="131"/>
      <c r="Q25" s="131"/>
      <c r="R25" s="183"/>
      <c r="S25" s="184">
        <f t="shared" si="4"/>
        <v>0</v>
      </c>
      <c r="T25" s="46"/>
      <c r="U25" s="39"/>
      <c r="V25" s="39"/>
      <c r="W25" s="47"/>
      <c r="X25" s="11"/>
      <c r="Y25" s="11"/>
      <c r="Z25" s="11"/>
    </row>
    <row r="26" ht="21.0" customHeight="1">
      <c r="A26" s="37" t="s">
        <v>46</v>
      </c>
      <c r="B26" s="160">
        <f t="shared" si="5"/>
        <v>45405</v>
      </c>
      <c r="C26" s="178"/>
      <c r="D26" s="179"/>
      <c r="E26" s="179"/>
      <c r="F26" s="157"/>
      <c r="G26" s="157"/>
      <c r="H26" s="180"/>
      <c r="I26" s="131"/>
      <c r="J26" s="132">
        <f t="shared" si="1"/>
        <v>0</v>
      </c>
      <c r="K26" s="181" t="s">
        <v>45</v>
      </c>
      <c r="L26" s="182">
        <f t="shared" si="2"/>
        <v>0</v>
      </c>
      <c r="M26" s="182">
        <f t="shared" si="3"/>
        <v>0</v>
      </c>
      <c r="N26" s="131"/>
      <c r="O26" s="131"/>
      <c r="P26" s="131"/>
      <c r="Q26" s="131"/>
      <c r="R26" s="183"/>
      <c r="S26" s="184">
        <f t="shared" si="4"/>
        <v>0</v>
      </c>
      <c r="T26" s="46"/>
      <c r="U26" s="39"/>
      <c r="V26" s="39"/>
      <c r="W26" s="47"/>
      <c r="X26" s="11"/>
      <c r="Y26" s="11"/>
      <c r="Z26" s="11"/>
    </row>
    <row r="27" ht="21.0" customHeight="1">
      <c r="A27" s="37" t="s">
        <v>47</v>
      </c>
      <c r="B27" s="160">
        <f t="shared" si="5"/>
        <v>45406</v>
      </c>
      <c r="C27" s="178"/>
      <c r="D27" s="179"/>
      <c r="E27" s="179"/>
      <c r="F27" s="157"/>
      <c r="G27" s="157"/>
      <c r="H27" s="180"/>
      <c r="I27" s="131"/>
      <c r="J27" s="132">
        <f t="shared" si="1"/>
        <v>0</v>
      </c>
      <c r="K27" s="181" t="s">
        <v>45</v>
      </c>
      <c r="L27" s="182">
        <f t="shared" si="2"/>
        <v>0</v>
      </c>
      <c r="M27" s="182">
        <f t="shared" si="3"/>
        <v>0</v>
      </c>
      <c r="N27" s="131"/>
      <c r="O27" s="131"/>
      <c r="P27" s="131"/>
      <c r="Q27" s="131"/>
      <c r="R27" s="183"/>
      <c r="S27" s="184">
        <f t="shared" si="4"/>
        <v>0</v>
      </c>
      <c r="T27" s="46"/>
      <c r="U27" s="39"/>
      <c r="V27" s="39"/>
      <c r="W27" s="47"/>
      <c r="X27" s="11"/>
      <c r="Y27" s="11"/>
      <c r="Z27" s="11"/>
    </row>
    <row r="28" ht="21.0" customHeight="1">
      <c r="A28" s="37" t="s">
        <v>48</v>
      </c>
      <c r="B28" s="160">
        <f t="shared" si="5"/>
        <v>45407</v>
      </c>
      <c r="C28" s="178"/>
      <c r="D28" s="179"/>
      <c r="E28" s="179"/>
      <c r="F28" s="157"/>
      <c r="G28" s="157"/>
      <c r="H28" s="180"/>
      <c r="I28" s="131"/>
      <c r="J28" s="132">
        <f t="shared" si="1"/>
        <v>0</v>
      </c>
      <c r="K28" s="181" t="s">
        <v>45</v>
      </c>
      <c r="L28" s="182">
        <f t="shared" si="2"/>
        <v>0</v>
      </c>
      <c r="M28" s="182">
        <f t="shared" si="3"/>
        <v>0</v>
      </c>
      <c r="N28" s="131"/>
      <c r="O28" s="131"/>
      <c r="P28" s="131"/>
      <c r="Q28" s="131"/>
      <c r="R28" s="183"/>
      <c r="S28" s="184">
        <f t="shared" si="4"/>
        <v>0</v>
      </c>
      <c r="T28" s="46"/>
      <c r="U28" s="39"/>
      <c r="V28" s="39"/>
      <c r="W28" s="47"/>
      <c r="X28" s="11"/>
      <c r="Y28" s="11"/>
      <c r="Z28" s="11"/>
    </row>
    <row r="29" ht="21.0" customHeight="1">
      <c r="A29" s="37" t="s">
        <v>52</v>
      </c>
      <c r="B29" s="160">
        <f t="shared" si="5"/>
        <v>45408</v>
      </c>
      <c r="C29" s="178"/>
      <c r="D29" s="179"/>
      <c r="E29" s="179"/>
      <c r="F29" s="157"/>
      <c r="G29" s="157"/>
      <c r="H29" s="180"/>
      <c r="I29" s="131"/>
      <c r="J29" s="132">
        <f t="shared" si="1"/>
        <v>0</v>
      </c>
      <c r="K29" s="181" t="s">
        <v>45</v>
      </c>
      <c r="L29" s="182">
        <f t="shared" si="2"/>
        <v>0</v>
      </c>
      <c r="M29" s="182">
        <f t="shared" si="3"/>
        <v>0</v>
      </c>
      <c r="N29" s="131"/>
      <c r="O29" s="131"/>
      <c r="P29" s="131"/>
      <c r="Q29" s="131"/>
      <c r="R29" s="183"/>
      <c r="S29" s="184">
        <f t="shared" si="4"/>
        <v>0</v>
      </c>
      <c r="T29" s="46"/>
      <c r="U29" s="39"/>
      <c r="V29" s="39"/>
      <c r="W29" s="47"/>
      <c r="X29" s="11"/>
      <c r="Y29" s="11"/>
      <c r="Z29" s="11"/>
    </row>
    <row r="30" ht="21.0" customHeight="1">
      <c r="A30" s="37" t="s">
        <v>54</v>
      </c>
      <c r="B30" s="160">
        <f t="shared" si="5"/>
        <v>45409</v>
      </c>
      <c r="C30" s="178"/>
      <c r="D30" s="179"/>
      <c r="E30" s="179"/>
      <c r="F30" s="157"/>
      <c r="G30" s="157"/>
      <c r="H30" s="180"/>
      <c r="I30" s="131"/>
      <c r="J30" s="132">
        <f t="shared" si="1"/>
        <v>0</v>
      </c>
      <c r="K30" s="181" t="s">
        <v>45</v>
      </c>
      <c r="L30" s="182">
        <f t="shared" si="2"/>
        <v>0</v>
      </c>
      <c r="M30" s="182">
        <f t="shared" si="3"/>
        <v>0</v>
      </c>
      <c r="N30" s="131"/>
      <c r="O30" s="131"/>
      <c r="P30" s="131"/>
      <c r="Q30" s="131"/>
      <c r="R30" s="183"/>
      <c r="S30" s="184">
        <f t="shared" si="4"/>
        <v>0</v>
      </c>
      <c r="T30" s="46"/>
      <c r="U30" s="39"/>
      <c r="V30" s="39"/>
      <c r="W30" s="47"/>
      <c r="X30" s="11"/>
      <c r="Y30" s="11"/>
      <c r="Z30" s="11"/>
    </row>
    <row r="31" ht="21.0" customHeight="1">
      <c r="A31" s="37" t="s">
        <v>55</v>
      </c>
      <c r="B31" s="160">
        <f t="shared" si="5"/>
        <v>45410</v>
      </c>
      <c r="C31" s="178"/>
      <c r="D31" s="179"/>
      <c r="E31" s="179"/>
      <c r="F31" s="157"/>
      <c r="G31" s="157"/>
      <c r="H31" s="180"/>
      <c r="I31" s="131"/>
      <c r="J31" s="132">
        <f t="shared" si="1"/>
        <v>0</v>
      </c>
      <c r="K31" s="181" t="s">
        <v>45</v>
      </c>
      <c r="L31" s="182">
        <f t="shared" si="2"/>
        <v>0</v>
      </c>
      <c r="M31" s="182">
        <f t="shared" si="3"/>
        <v>0</v>
      </c>
      <c r="N31" s="131"/>
      <c r="O31" s="131"/>
      <c r="P31" s="131"/>
      <c r="Q31" s="131"/>
      <c r="R31" s="183"/>
      <c r="S31" s="184">
        <f t="shared" si="4"/>
        <v>0</v>
      </c>
      <c r="T31" s="46"/>
      <c r="U31" s="39"/>
      <c r="V31" s="39"/>
      <c r="W31" s="47"/>
      <c r="X31" s="11"/>
      <c r="Y31" s="11"/>
      <c r="Z31" s="11"/>
    </row>
    <row r="32" ht="21.0" customHeight="1">
      <c r="A32" s="37" t="s">
        <v>43</v>
      </c>
      <c r="B32" s="160">
        <f t="shared" si="5"/>
        <v>45411</v>
      </c>
      <c r="C32" s="179"/>
      <c r="D32" s="179"/>
      <c r="E32" s="179"/>
      <c r="F32" s="157"/>
      <c r="G32" s="157"/>
      <c r="H32" s="180"/>
      <c r="I32" s="131"/>
      <c r="J32" s="132">
        <f t="shared" si="1"/>
        <v>0</v>
      </c>
      <c r="K32" s="181" t="s">
        <v>45</v>
      </c>
      <c r="L32" s="182">
        <f t="shared" si="2"/>
        <v>0</v>
      </c>
      <c r="M32" s="182">
        <f t="shared" si="3"/>
        <v>0</v>
      </c>
      <c r="N32" s="131"/>
      <c r="O32" s="131"/>
      <c r="P32" s="131"/>
      <c r="Q32" s="131"/>
      <c r="R32" s="183"/>
      <c r="S32" s="184">
        <f t="shared" si="4"/>
        <v>0</v>
      </c>
      <c r="T32" s="46"/>
      <c r="U32" s="39"/>
      <c r="V32" s="39"/>
      <c r="W32" s="47"/>
      <c r="X32" s="11"/>
      <c r="Y32" s="11"/>
      <c r="Z32" s="11"/>
    </row>
    <row r="33" ht="21.0" customHeight="1">
      <c r="A33" s="50" t="s">
        <v>46</v>
      </c>
      <c r="B33" s="187">
        <f t="shared" si="5"/>
        <v>45412</v>
      </c>
      <c r="C33" s="188"/>
      <c r="D33" s="188"/>
      <c r="E33" s="188"/>
      <c r="F33" s="189"/>
      <c r="G33" s="189"/>
      <c r="H33" s="190"/>
      <c r="I33" s="139"/>
      <c r="J33" s="140">
        <f t="shared" si="1"/>
        <v>0</v>
      </c>
      <c r="K33" s="191" t="s">
        <v>45</v>
      </c>
      <c r="L33" s="192">
        <f t="shared" si="2"/>
        <v>0</v>
      </c>
      <c r="M33" s="192">
        <f t="shared" si="3"/>
        <v>0</v>
      </c>
      <c r="N33" s="139"/>
      <c r="O33" s="139"/>
      <c r="P33" s="139"/>
      <c r="Q33" s="139"/>
      <c r="R33" s="193"/>
      <c r="S33" s="194">
        <f t="shared" si="4"/>
        <v>0</v>
      </c>
      <c r="T33" s="58"/>
      <c r="U33" s="52"/>
      <c r="V33" s="52"/>
      <c r="W33" s="59"/>
      <c r="X33" s="11"/>
      <c r="Y33" s="11"/>
      <c r="Z33" s="11"/>
    </row>
    <row r="34" ht="21.0" customHeight="1">
      <c r="A34" s="27"/>
      <c r="B34" s="115"/>
      <c r="C34" s="28"/>
      <c r="D34" s="28"/>
      <c r="E34" s="28"/>
      <c r="F34" s="60"/>
      <c r="G34" s="61" t="s">
        <v>78</v>
      </c>
      <c r="H34" s="62"/>
      <c r="I34" s="63"/>
      <c r="J34" s="64">
        <v>0.0</v>
      </c>
      <c r="K34" s="65"/>
      <c r="L34" s="31"/>
      <c r="M34" s="31"/>
      <c r="N34" s="31"/>
      <c r="O34" s="31"/>
      <c r="P34" s="31"/>
      <c r="Q34" s="31"/>
      <c r="R34" s="66"/>
      <c r="S34" s="67">
        <f t="shared" ref="S34:T34" si="6">SUM(S4:S33)</f>
        <v>0</v>
      </c>
      <c r="T34" s="68">
        <f t="shared" si="6"/>
        <v>0</v>
      </c>
      <c r="U34" s="69"/>
      <c r="V34" s="28"/>
      <c r="W34" s="28"/>
      <c r="X34" s="11"/>
      <c r="Y34" s="11"/>
      <c r="Z34" s="11"/>
    </row>
    <row r="35" ht="21.0" customHeight="1">
      <c r="A35" s="48"/>
      <c r="B35" s="111"/>
      <c r="C35" s="39"/>
      <c r="D35" s="39"/>
      <c r="E35" s="39"/>
      <c r="F35" s="70"/>
      <c r="G35" s="71" t="s">
        <v>79</v>
      </c>
      <c r="H35" s="72"/>
      <c r="I35" s="73"/>
      <c r="J35" s="74">
        <f>SUM(J34+'März'!J36)</f>
        <v>18.75</v>
      </c>
      <c r="K35" s="75"/>
      <c r="L35" s="42"/>
      <c r="M35" s="42"/>
      <c r="N35" s="42"/>
      <c r="O35" s="42"/>
      <c r="P35" s="42"/>
      <c r="Q35" s="42"/>
      <c r="R35" s="76"/>
      <c r="S35" s="77">
        <f>SUM(S34:T34)</f>
        <v>0</v>
      </c>
      <c r="T35" s="78"/>
      <c r="U35" s="79"/>
      <c r="V35" s="39"/>
      <c r="W35" s="39"/>
      <c r="X35" s="11"/>
      <c r="Y35" s="11"/>
      <c r="Z35" s="11"/>
    </row>
    <row r="36" ht="21.0" customHeight="1">
      <c r="A36" s="80"/>
      <c r="B36" s="81"/>
      <c r="C36" s="54"/>
      <c r="D36" s="39"/>
      <c r="E36" s="39"/>
      <c r="F36" s="70"/>
      <c r="G36" s="71" t="s">
        <v>80</v>
      </c>
      <c r="H36" s="72"/>
      <c r="I36" s="73"/>
      <c r="J36" s="74">
        <f>J34-J38</f>
        <v>-6.666666667</v>
      </c>
      <c r="K36" s="75"/>
      <c r="L36" s="42"/>
      <c r="M36" s="42"/>
      <c r="N36" s="42"/>
      <c r="O36" s="42"/>
      <c r="P36" s="42"/>
      <c r="Q36" s="42"/>
      <c r="R36" s="42"/>
      <c r="S36" s="82"/>
      <c r="T36" s="35"/>
      <c r="U36" s="39"/>
      <c r="V36" s="39"/>
      <c r="W36" s="39"/>
      <c r="X36" s="11"/>
      <c r="Y36" s="11"/>
      <c r="Z36" s="11"/>
    </row>
    <row r="37" ht="20.25" customHeight="1">
      <c r="A37" s="83" t="s">
        <v>98</v>
      </c>
      <c r="B37" s="63"/>
      <c r="C37" s="66">
        <f>Januar!C38</f>
        <v>30</v>
      </c>
      <c r="D37" s="79"/>
      <c r="E37" s="39"/>
      <c r="F37" s="70"/>
      <c r="G37" s="84" t="s">
        <v>82</v>
      </c>
      <c r="H37" s="72"/>
      <c r="I37" s="73"/>
      <c r="J37" s="85">
        <f>SUM(J36+'März'!J38)</f>
        <v>-9.916666667</v>
      </c>
      <c r="K37" s="75"/>
      <c r="L37" s="42"/>
      <c r="M37" s="42"/>
      <c r="N37" s="42"/>
      <c r="O37" s="42"/>
      <c r="P37" s="42"/>
      <c r="Q37" s="42"/>
      <c r="R37" s="42"/>
      <c r="S37" s="86"/>
      <c r="T37" s="46"/>
      <c r="U37" s="39"/>
      <c r="V37" s="39"/>
      <c r="W37" s="39"/>
      <c r="X37" s="11"/>
      <c r="Y37" s="11"/>
      <c r="Z37" s="11"/>
    </row>
    <row r="38" ht="20.25" customHeight="1">
      <c r="A38" s="87" t="s">
        <v>21</v>
      </c>
      <c r="B38" s="73"/>
      <c r="C38" s="195" t="str">
        <f>IF('März'!C43="x",(IF(AND(Januar!D$2-C39&gt;0,Januar!D$2-C39&lt;&gt;0),Januar!D$2-C39,"")),"")</f>
        <v/>
      </c>
      <c r="D38" s="79"/>
      <c r="E38" s="39"/>
      <c r="F38" s="70"/>
      <c r="G38" s="71" t="s">
        <v>83</v>
      </c>
      <c r="H38" s="72"/>
      <c r="I38" s="73"/>
      <c r="J38" s="74">
        <v>6.666666666666667</v>
      </c>
      <c r="K38" s="75"/>
      <c r="L38" s="42"/>
      <c r="M38" s="42"/>
      <c r="N38" s="42"/>
      <c r="O38" s="42"/>
      <c r="P38" s="42"/>
      <c r="Q38" s="42"/>
      <c r="R38" s="42"/>
      <c r="S38" s="86"/>
      <c r="T38" s="46"/>
      <c r="U38" s="39"/>
      <c r="V38" s="39"/>
      <c r="W38" s="39"/>
      <c r="X38" s="11"/>
      <c r="Y38" s="11"/>
      <c r="Z38" s="11"/>
    </row>
    <row r="39" ht="20.25" customHeight="1">
      <c r="A39" s="87" t="s">
        <v>84</v>
      </c>
      <c r="B39" s="73"/>
      <c r="C39" s="76">
        <f>COUNTIFS(H4:H33,"x",A4:A33,"Montag")+COUNTIFS(H4:H33,"x",A4:A33,"Dienstag")+COUNTIFS(H4:H33,"x",A4:A33,"Mittwoch")+COUNTIFS(H4:H33,"x",A4:A33,"Donnerstag")+COUNTIFS(H4:H33,"x",A4:A33,"Freitag")+'März'!C40</f>
        <v>0</v>
      </c>
      <c r="D39" s="79"/>
      <c r="E39" s="39"/>
      <c r="F39" s="70"/>
      <c r="G39" s="88" t="s">
        <v>85</v>
      </c>
      <c r="H39" s="89"/>
      <c r="I39" s="81"/>
      <c r="J39" s="118">
        <v>83.66666666666667</v>
      </c>
      <c r="K39" s="75"/>
      <c r="L39" s="42"/>
      <c r="M39" s="42"/>
      <c r="N39" s="42"/>
      <c r="O39" s="42"/>
      <c r="P39" s="42"/>
      <c r="Q39" s="42"/>
      <c r="R39" s="42"/>
      <c r="S39" s="86"/>
      <c r="T39" s="46"/>
      <c r="U39" s="39"/>
      <c r="V39" s="39"/>
      <c r="W39" s="39"/>
      <c r="X39" s="11"/>
      <c r="Y39" s="11"/>
      <c r="Z39" s="11"/>
    </row>
    <row r="40" ht="20.25" customHeight="1">
      <c r="A40" s="91" t="s">
        <v>100</v>
      </c>
      <c r="B40" s="73"/>
      <c r="C40" s="92">
        <f>IF('März'!C43="x",('März'!C41-(COUNTIFS(H4:H33,"x",A4:A33,"Montag")+COUNTIFS(H4:H33,"x",A4:A33,"Dienstag")+COUNTIFS(H4:H33,"x",A4:A33,"Mittwoch")+COUNTIFS(H4:H33,"x",A4:A33,"Donnerstag")+COUNTIFS(H4:H33,"x",A4:A33,"Freitag"))),(('März'!C41-(COUNTIFS(H4:H33,"x",A4:A33,"Montag")+COUNTIFS(H4:H33,"x",A4:A33,"Dienstag")+COUNTIFS(H4:H33,"x",A4:A33,"Mittwoch")+COUNTIFS(H4:H33,"x",A4:A33,"Donnerstag")+COUNTIFS(H4:H33,"x",A4:A33,"Freitag"))-'März'!C39)))</f>
        <v>30</v>
      </c>
      <c r="D40" s="79"/>
      <c r="E40" s="39"/>
      <c r="F40" s="93"/>
      <c r="G40" s="94"/>
      <c r="H40" s="31"/>
      <c r="I40" s="31"/>
      <c r="J40" s="94"/>
      <c r="K40" s="42"/>
      <c r="L40" s="42"/>
      <c r="M40" s="42"/>
      <c r="N40" s="42"/>
      <c r="O40" s="42"/>
      <c r="P40" s="42"/>
      <c r="Q40" s="42"/>
      <c r="R40" s="42"/>
      <c r="S40" s="86"/>
      <c r="T40" s="46"/>
      <c r="U40" s="39"/>
      <c r="V40" s="39"/>
      <c r="W40" s="39"/>
      <c r="X40" s="11"/>
      <c r="Y40" s="11"/>
      <c r="Z40" s="11"/>
    </row>
    <row r="41" ht="20.25" customHeight="1">
      <c r="A41" s="95" t="s">
        <v>101</v>
      </c>
      <c r="B41" s="81"/>
      <c r="C41" s="96">
        <f>COUNTIF(I4:I33,"x")+'März'!C42</f>
        <v>0</v>
      </c>
      <c r="D41" s="79"/>
      <c r="E41" s="39"/>
      <c r="F41" s="93"/>
      <c r="G41" s="93"/>
      <c r="H41" s="42"/>
      <c r="I41" s="42"/>
      <c r="J41" s="93"/>
      <c r="K41" s="42"/>
      <c r="L41" s="42"/>
      <c r="M41" s="42"/>
      <c r="N41" s="42"/>
      <c r="O41" s="42"/>
      <c r="P41" s="42"/>
      <c r="Q41" s="42"/>
      <c r="R41" s="42"/>
      <c r="S41" s="86"/>
      <c r="T41" s="46"/>
      <c r="U41" s="39"/>
      <c r="V41" s="39"/>
      <c r="W41" s="39"/>
      <c r="X41" s="11"/>
      <c r="Y41" s="11"/>
      <c r="Z41" s="11"/>
    </row>
    <row r="42" ht="20.25" customHeight="1">
      <c r="A42" s="28"/>
      <c r="B42" s="28"/>
      <c r="C42" s="28"/>
      <c r="D42" s="39"/>
      <c r="E42" s="39"/>
      <c r="F42" s="93"/>
      <c r="G42" s="93"/>
      <c r="H42" s="42"/>
      <c r="I42" s="42"/>
      <c r="J42" s="93"/>
      <c r="K42" s="42"/>
      <c r="L42" s="42"/>
      <c r="M42" s="42"/>
      <c r="N42" s="42"/>
      <c r="O42" s="42"/>
      <c r="P42" s="42"/>
      <c r="Q42" s="42"/>
      <c r="R42" s="42"/>
      <c r="S42" s="86"/>
      <c r="T42" s="46"/>
      <c r="U42" s="39"/>
      <c r="V42" s="39"/>
      <c r="W42" s="39"/>
      <c r="X42" s="11"/>
      <c r="Y42" s="11"/>
      <c r="Z42" s="11"/>
    </row>
    <row r="43" ht="20.25" customHeight="1">
      <c r="A43" s="48"/>
      <c r="B43" s="111"/>
      <c r="C43" s="39"/>
      <c r="D43" s="39"/>
      <c r="E43" s="39"/>
      <c r="F43" s="93"/>
      <c r="G43" s="93"/>
      <c r="H43" s="42"/>
      <c r="I43" s="42"/>
      <c r="J43" s="93"/>
      <c r="K43" s="42"/>
      <c r="L43" s="42"/>
      <c r="M43" s="42"/>
      <c r="N43" s="42"/>
      <c r="O43" s="42"/>
      <c r="P43" s="42"/>
      <c r="Q43" s="42"/>
      <c r="R43" s="42"/>
      <c r="S43" s="86"/>
      <c r="T43" s="46"/>
      <c r="U43" s="39"/>
      <c r="V43" s="39"/>
      <c r="W43" s="39"/>
      <c r="X43" s="11"/>
      <c r="Y43" s="11"/>
      <c r="Z43" s="11"/>
    </row>
    <row r="44" ht="20.25" customHeight="1">
      <c r="A44" s="48"/>
      <c r="B44" s="111"/>
      <c r="C44" s="39"/>
      <c r="D44" s="39"/>
      <c r="E44" s="39"/>
      <c r="F44" s="93"/>
      <c r="G44" s="93"/>
      <c r="H44" s="42"/>
      <c r="I44" s="42"/>
      <c r="J44" s="93"/>
      <c r="K44" s="42"/>
      <c r="L44" s="42"/>
      <c r="M44" s="42"/>
      <c r="N44" s="42"/>
      <c r="O44" s="42"/>
      <c r="P44" s="42"/>
      <c r="Q44" s="42"/>
      <c r="R44" s="42"/>
      <c r="S44" s="86"/>
      <c r="T44" s="46"/>
      <c r="U44" s="39"/>
      <c r="V44" s="39"/>
      <c r="W44" s="39"/>
      <c r="X44" s="11"/>
      <c r="Y44" s="11"/>
      <c r="Z44" s="11"/>
    </row>
    <row r="45" ht="18.0"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8.0"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8.0"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8.0"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8.0"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8.0"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8.0"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8.0"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8.0"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8.0"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8.0"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8.0"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8.0"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8.0"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8.0"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8.0"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8.0"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8.0"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8.0"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8.0"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8.0"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8.0"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8.0"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8.0"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8.0"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8.0"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8.0"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8.0"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8.0"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8.0"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8.0"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8.0"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8.0"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8.0"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8.0"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8.0"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8.0"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8.0"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8.0"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8.0"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8.0"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8.0"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8.0"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8.0"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8.0"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8.0"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8.0"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8.0"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8.0"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8.0"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8.0"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8.0"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8.0"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8.0"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8.0"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8.0"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8.0"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8.0"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8.0"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8.0"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8.0"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8.0"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8.0"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8.0"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8.0"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8.0"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8.0"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8.0"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8.0"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8.0"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8.0"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8.0"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8.0"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8.0"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8.0"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8.0"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8.0"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8.0"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8.0"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8.0"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8.0"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8.0"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8.0"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8.0"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8.0"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8.0"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8.0"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8.0"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8.0"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8.0"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8.0"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8.0"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8.0"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8.0"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8.0"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8.0"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8.0"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8.0"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8.0"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8.0"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8.0"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8.0"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8.0"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8.0"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8.0"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8.0"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8.0"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8.0"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8.0"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8.0"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8.0"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8.0"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8.0"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8.0"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8.0"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8.0"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8.0"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8.0"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8.0"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8.0"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8.0"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8.0"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8.0"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8.0"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8.0"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8.0"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8.0"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8.0"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8.0"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8.0"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8.0"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8.0"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8.0"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8.0"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8.0"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8.0"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8.0"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8.0"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8.0"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8.0"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8.0"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8.0"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8.0"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8.0"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8.0"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8.0"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8.0"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8.0"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8.0"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8.0"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8.0"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8.0"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8.0"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8.0"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8.0"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8.0"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8.0"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8.0"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8.0"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8.0"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8.0"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8.0"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8.0"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8.0"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8.0"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8.0"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8.0"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8.0"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8.0"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8.0"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8.0"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8.0"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8.0"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8.0"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8.0"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8.0"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8.0"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8.0"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8.0"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8.0"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8.0"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8.0"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8.0"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8.0"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8.0"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8.0"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8.0"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8.0"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8.0"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8.0"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8.0"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8.0"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8.0"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8.0"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8.0"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8.0"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8.0"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8.0"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8.0"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8.0"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8.0"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8.0"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8.0"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8.0"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8.0"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8.0"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8.0"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8.0"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8.0"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8.0"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8.0"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8.0"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8.0"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8.0"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8.0"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8.0"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8.0"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8.0"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8.0"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8.0"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8.0"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8.0"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8.0"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8.0"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8.0"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8.0"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8.0"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8.0"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8.0"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8.0"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8.0"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8.0"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8.0"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8.0"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8.0"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8.0"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8.0"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8.0"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8.0"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8.0"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8.0"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8.0"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8.0"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8.0"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8.0"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8.0"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8.0"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8.0"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8.0"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8.0"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8.0"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8.0"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8.0"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8.0"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8.0"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8.0"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8.0"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8.0"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8.0"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8.0"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8.0"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8.0"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8.0"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8.0"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8.0"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8.0"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8.0"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8.0"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8.0"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8.0"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8.0"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8.0"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8.0"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8.0"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8.0"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8.0"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8.0"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8.0"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8.0"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8.0"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8.0"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8.0"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8.0"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8.0"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8.0"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8.0"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8.0"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8.0"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8.0"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8.0"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8.0"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8.0"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8.0"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8.0"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8.0"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8.0"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8.0"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8.0"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8.0"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8.0"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8.0"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8.0"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8.0"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8.0"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8.0"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8.0"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8.0"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8.0"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8.0"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8.0"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8.0"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8.0"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8.0"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8.0"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8.0"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8.0"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8.0"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8.0"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8.0"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8.0"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8.0"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8.0"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8.0"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8.0"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8.0"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8.0"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8.0"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8.0"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8.0"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8.0"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8.0"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8.0"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8.0"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8.0"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8.0"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8.0"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8.0"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8.0"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8.0"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8.0"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8.0"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8.0"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8.0"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8.0"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8.0"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8.0"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8.0"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8.0"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8.0"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8.0"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8.0"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8.0"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8.0"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8.0"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8.0"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8.0"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8.0"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8.0"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8.0"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8.0"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8.0"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8.0"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8.0"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8.0"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8.0"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8.0"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8.0"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8.0"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8.0"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8.0"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8.0"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8.0"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8.0"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8.0"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8.0"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8.0"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8.0"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8.0"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8.0"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8.0"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8.0"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8.0"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8.0"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8.0"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8.0"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8.0"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8.0"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8.0"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8.0"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8.0"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8.0"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8.0"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8.0"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8.0"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8.0"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8.0"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8.0"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8.0"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8.0"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8.0"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8.0"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8.0"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8.0"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8.0"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8.0"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8.0"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8.0"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8.0"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8.0"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8.0"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8.0"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8.0"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8.0"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8.0"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8.0"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8.0"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8.0"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8.0"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8.0"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8.0"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8.0"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8.0"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8.0"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8.0"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8.0"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8.0"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8.0"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8.0"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8.0"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8.0"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8.0"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8.0"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8.0"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8.0"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8.0"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8.0"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8.0"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8.0"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8.0"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8.0"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8.0"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8.0"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8.0"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8.0"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8.0"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8.0"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8.0"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8.0"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8.0"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8.0"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8.0"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8.0"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8.0"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8.0"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8.0"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8.0"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8.0"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8.0"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8.0"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8.0"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8.0"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8.0"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8.0"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8.0"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8.0"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8.0"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8.0"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8.0"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8.0"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8.0"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8.0"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8.0"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8.0"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8.0"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8.0"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8.0"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8.0"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8.0"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8.0"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8.0"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8.0"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8.0"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8.0"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8.0"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8.0"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8.0"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8.0"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8.0"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8.0"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8.0"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8.0"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8.0"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8.0"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8.0"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8.0"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8.0"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8.0"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8.0"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8.0"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8.0"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8.0"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8.0"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8.0"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8.0"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8.0"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8.0"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8.0"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8.0"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8.0"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8.0"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8.0"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8.0"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8.0"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8.0"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8.0"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8.0"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8.0"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8.0"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8.0"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8.0"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8.0"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8.0"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8.0"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8.0"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8.0"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8.0"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8.0"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8.0"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8.0"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8.0"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8.0"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8.0"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8.0"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8.0"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8.0"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8.0"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8.0"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8.0"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8.0"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8.0"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8.0"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8.0"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8.0"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8.0"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8.0"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8.0"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8.0"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8.0"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8.0"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8.0"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8.0"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8.0"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8.0"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8.0"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8.0"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8.0"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8.0"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8.0"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8.0"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8.0"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8.0"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8.0"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8.0"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8.0"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8.0"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8.0"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8.0"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8.0"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8.0"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8.0"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8.0"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8.0"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8.0"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8.0"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8.0"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8.0"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8.0"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8.0"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8.0"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8.0"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8.0"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8.0"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8.0"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8.0"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8.0"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8.0"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8.0"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8.0"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8.0"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8.0"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8.0"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8.0"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8.0"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8.0"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8.0"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8.0"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8.0"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8.0"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8.0"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8.0"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8.0"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8.0"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8.0"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8.0"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8.0"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8.0"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8.0"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8.0"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8.0"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8.0"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8.0"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8.0"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8.0"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8.0"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8.0"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8.0"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8.0"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8.0"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8.0"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8.0"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8.0"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8.0"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8.0"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8.0"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8.0"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8.0"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8.0"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8.0"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8.0"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8.0"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8.0"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8.0"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8.0"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8.0"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8.0"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8.0"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8.0"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8.0"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8.0"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8.0"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8.0"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8.0"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8.0"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8.0"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8.0"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8.0"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8.0"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8.0"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8.0"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8.0"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8.0"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8.0"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8.0"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8.0"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8.0"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8.0"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8.0"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8.0"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8.0"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8.0"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8.0"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8.0"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8.0"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8.0"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8.0"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8.0"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8.0"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8.0"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8.0"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8.0"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8.0"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8.0"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8.0"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8.0"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8.0"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8.0"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8.0"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8.0"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8.0"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8.0"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8.0"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8.0"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8.0"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8.0"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8.0"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8.0"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8.0"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8.0"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8.0"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8.0"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8.0"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8.0"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8.0"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8.0"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8.0"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8.0"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8.0"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8.0"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8.0"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8.0"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8.0"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8.0"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8.0"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8.0"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8.0"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8.0"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8.0"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8.0"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8.0"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8.0"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8.0"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8.0"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8.0"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8.0"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8.0"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8.0"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8.0"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8.0"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8.0"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8.0"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8.0"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8.0"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8.0"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8.0"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8.0"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8.0"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8.0"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8.0"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8.0"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8.0"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8.0"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8.0"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8.0"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8.0"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8.0"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8.0"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8.0"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8.0"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8.0"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8.0"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8.0"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8.0"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8.0"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8.0"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8.0"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8.0"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8.0"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8.0"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8.0"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8.0"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8.0"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8.0"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8.0"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8.0"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8.0"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8.0"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8.0"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8.0"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8.0"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8.0"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8.0"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8.0"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8.0"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8.0"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8.0"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8.0"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8.0"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8.0"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8.0"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8.0"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8.0"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8.0"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8.0"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8.0"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8.0"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8.0"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8.0"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8.0"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8.0"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8.0"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8.0"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8.0"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8.0"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8.0"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8.0"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8.0"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8.0"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8.0"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8.0"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8.0"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8.0"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8.0"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8.0"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8.0"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8.0"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8.0"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8.0"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8.0"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8.0"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8.0"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8.0"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8.0"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8.0"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8.0"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8.0"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8.0"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8.0"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8.0"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8.0"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8.0"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8.0"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8.0"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8.0"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8.0"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8.0"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8.0"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8.0"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8.0"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8.0"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8.0"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8.0"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8.0"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8.0"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8.0"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8.0"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8.0"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8.0"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8.0"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8.0"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8.0"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8.0"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8.0"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8.0"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8.0"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8.0"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8.0"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8.0"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8.0"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8.0"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8.0"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8.0"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8.0"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8.0"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8.0"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8.0"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8.0"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8.0"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8.0"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8.0"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8.0"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8.0"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8.0"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8.0"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8.0"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8.0"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8.0"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8.0"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8.0"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8.0"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8.0"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8.0"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8.0"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8.0"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8.0"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8.0"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8.0"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8.0"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8.0"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8.0"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8.0"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8.0"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8.0"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8.0"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8.0"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8.0"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8.0"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8.0"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8.0"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8.0"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8.0"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8.0"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8.0"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8.0"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8.0"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8.0"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8.0"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8.0"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8.0"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8.0"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8.0"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8.0"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8.0"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8.0"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8.0"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8.0"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8.0"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8.0"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8.0"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8.0"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8.0"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8.0"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8.0"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8.0"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8.0"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8.0"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8.0"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8.0"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8.0"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8.0"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8.0"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8.0"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8.0"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8.0"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8.0"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8.0"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8.0"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8.0"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8.0"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8.0"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8.0"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8.0"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8.0"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8.0"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8.0"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8.0"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8.0"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8.0"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8.0"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8.0"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8.0"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8.0"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8.0"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8.0"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8.0"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8.0"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8.0"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8.0"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8.0"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8.0"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8.0"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8.0"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8.0"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8.0"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8.0"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8.0"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8.0"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8.0"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8.0"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8.0"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8.0"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8.0"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8.0"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8.0"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8.0"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8.0"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8.0"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13">
    <mergeCell ref="G37:I37"/>
    <mergeCell ref="G38:I38"/>
    <mergeCell ref="A39:B39"/>
    <mergeCell ref="G39:I39"/>
    <mergeCell ref="A40:B40"/>
    <mergeCell ref="A41:B41"/>
    <mergeCell ref="G34:I34"/>
    <mergeCell ref="G35:I35"/>
    <mergeCell ref="S35:T35"/>
    <mergeCell ref="A36:B36"/>
    <mergeCell ref="G36:I36"/>
    <mergeCell ref="A37:B37"/>
    <mergeCell ref="A38:B38"/>
  </mergeCells>
  <conditionalFormatting sqref="A1:W1 A4:B34 A35:G35 A36 A38:A39 A42:W44 B2:W2 C34:G34 C36:G39 C40:W41 J34:W34 J35:R35 J36:W38 K39:W39 L4:M33 T4:W33 U35:W35">
    <cfRule type="containsText" dxfId="0" priority="1" stopIfTrue="1" operator="containsText" text="Samstag">
      <formula>NOT(ISERROR(SEARCH(("Samstag"),(A1))))</formula>
    </cfRule>
  </conditionalFormatting>
  <conditionalFormatting sqref="A1:W1 A4:B34 A35:G35 A36 A38:A39 A42:W44 B2:W2 C34:G34 C36:G39 C40:W41 J34:W34 J35:R35 J36:W38 K39:W39 L4:M33 T4:W33 U35:W35">
    <cfRule type="containsText" dxfId="0" priority="2" stopIfTrue="1" operator="containsText" text="Sonntag">
      <formula>NOT(ISERROR(SEARCH(("Sonntag"),(A1))))</formula>
    </cfRule>
  </conditionalFormatting>
  <conditionalFormatting sqref="D4:E33 F8:G33">
    <cfRule type="containsText" dxfId="2" priority="3" stopIfTrue="1" operator="containsText" text="Sonntag">
      <formula>NOT(ISERROR(SEARCH(("Sonntag"),(D4))))</formula>
    </cfRule>
  </conditionalFormatting>
  <conditionalFormatting sqref="D4:E33 F8:G33">
    <cfRule type="containsText" dxfId="2" priority="4" stopIfTrue="1" operator="containsText" text="Samstag">
      <formula>NOT(ISERROR(SEARCH(("Samstag"),(D4))))</formula>
    </cfRule>
  </conditionalFormatting>
  <conditionalFormatting sqref="I8:J33 J4:J7 N4:R33">
    <cfRule type="containsText" dxfId="1" priority="5" stopIfTrue="1" operator="containsText" text="Samstag">
      <formula>NOT(ISERROR(SEARCH(("Samstag"),(I8))))</formula>
    </cfRule>
  </conditionalFormatting>
  <conditionalFormatting sqref="I8:J33 J4:J7 N4:R33">
    <cfRule type="containsText" dxfId="1" priority="6" stopIfTrue="1" operator="containsText" text="Sonntag">
      <formula>NOT(ISERROR(SEARCH(("Sonntag"),(I8))))</formula>
    </cfRule>
  </conditionalFormatting>
  <dataValidations>
    <dataValidation type="list" allowBlank="1" showErrorMessage="1" sqref="K4:K33">
      <formula1>"Bitte auswählen,Deutschland,ORF - Österreich,Afghanistan,Ägypten,Äthiopien,Äquatorialguinea,Albanien,Algerien,Andorra,Angola,Antigua und Barbuda,Argentinien,Armenien,Aserbaidschan,Australien,– Canberra,– Sydney,Bahrain,Bangladesch,Barbados,Belgien,Benin"</formula1>
    </dataValidation>
  </dataValidations>
  <printOptions/>
  <pageMargins bottom="0.0" footer="0.0" header="0.0" left="0.5" right="0.5" top="0.55315"/>
  <pageSetup orientation="landscape"/>
  <headerFooter>
    <oddFooter>&amp;C000000&amp;P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12.0"/>
    <col customWidth="1" min="2" max="2" width="10.0"/>
    <col customWidth="1" min="3" max="3" width="19.14"/>
    <col customWidth="1" min="4" max="4" width="24.29"/>
    <col customWidth="1" min="5" max="5" width="14.29"/>
    <col customWidth="1" min="6" max="7" width="10.29"/>
    <col customWidth="1" min="8" max="8" width="4.86"/>
    <col customWidth="1" min="9" max="9" width="5.14"/>
    <col customWidth="1" min="10" max="10" width="7.71"/>
    <col customWidth="1" min="11" max="11" width="14.86"/>
    <col customWidth="1" hidden="1" min="12" max="13" width="12.0"/>
    <col customWidth="1" min="14" max="14" width="9.86"/>
    <col customWidth="1" min="15" max="15" width="8.71"/>
    <col customWidth="1" min="16" max="16" width="7.29"/>
    <col customWidth="1" min="17" max="17" width="8.0"/>
    <col customWidth="1" min="18" max="18" width="9.0"/>
    <col customWidth="1" min="19" max="19" width="12.0"/>
    <col customWidth="1" min="20" max="20" width="14.14"/>
    <col customWidth="1" min="21" max="21" width="15.86"/>
    <col customWidth="1" min="22" max="22" width="23.43"/>
    <col customWidth="1" min="23" max="23" width="20.29"/>
    <col customWidth="1" min="24" max="26" width="12.0"/>
  </cols>
  <sheetData>
    <row r="1" ht="25.5" customHeight="1">
      <c r="A1" s="6" t="s">
        <v>18</v>
      </c>
      <c r="B1" s="6" t="s">
        <v>19</v>
      </c>
      <c r="C1" s="6" t="s">
        <v>20</v>
      </c>
      <c r="D1" s="7"/>
      <c r="E1" s="7"/>
      <c r="F1" s="8"/>
      <c r="G1" s="8"/>
      <c r="H1" s="7"/>
      <c r="I1" s="7"/>
      <c r="J1" s="8"/>
      <c r="K1" s="7"/>
      <c r="L1" s="7"/>
      <c r="M1" s="7"/>
      <c r="N1" s="7"/>
      <c r="O1" s="7"/>
      <c r="P1" s="7"/>
      <c r="Q1" s="7"/>
      <c r="R1" s="7"/>
      <c r="S1" s="7"/>
      <c r="T1" s="9"/>
      <c r="U1" s="10"/>
      <c r="V1" s="10"/>
      <c r="W1" s="10"/>
      <c r="X1" s="11"/>
      <c r="Y1" s="11"/>
      <c r="Z1" s="11"/>
    </row>
    <row r="2" ht="26.25" customHeight="1">
      <c r="A2" s="12" t="s">
        <v>22</v>
      </c>
      <c r="B2" s="13">
        <v>5.0</v>
      </c>
      <c r="C2" s="12" t="str">
        <f>Januar!C$2</f>
        <v>Max Mustermann</v>
      </c>
      <c r="D2" s="14"/>
      <c r="E2" s="14"/>
      <c r="F2" s="15"/>
      <c r="G2" s="15"/>
      <c r="H2" s="14"/>
      <c r="I2" s="14"/>
      <c r="J2" s="15"/>
      <c r="K2" s="14"/>
      <c r="L2" s="14"/>
      <c r="M2" s="14"/>
      <c r="N2" s="14"/>
      <c r="O2" s="14"/>
      <c r="P2" s="14"/>
      <c r="Q2" s="14"/>
      <c r="R2" s="14"/>
      <c r="S2" s="14"/>
      <c r="T2" s="16"/>
      <c r="U2" s="14"/>
      <c r="V2" s="14"/>
      <c r="W2" s="14"/>
      <c r="X2" s="11"/>
      <c r="Y2" s="11"/>
      <c r="Z2" s="11"/>
    </row>
    <row r="3" ht="42.75" customHeight="1">
      <c r="A3" s="17"/>
      <c r="B3" s="18" t="s">
        <v>24</v>
      </c>
      <c r="C3" s="196" t="s">
        <v>25</v>
      </c>
      <c r="D3" s="196" t="s">
        <v>26</v>
      </c>
      <c r="E3" s="196" t="s">
        <v>27</v>
      </c>
      <c r="F3" s="18" t="s">
        <v>28</v>
      </c>
      <c r="G3" s="18" t="s">
        <v>29</v>
      </c>
      <c r="H3" s="18" t="s">
        <v>30</v>
      </c>
      <c r="I3" s="18" t="s">
        <v>31</v>
      </c>
      <c r="J3" s="19" t="s">
        <v>32</v>
      </c>
      <c r="K3" s="20" t="s">
        <v>33</v>
      </c>
      <c r="L3" s="20" t="s">
        <v>34</v>
      </c>
      <c r="M3" s="21">
        <v>1.0</v>
      </c>
      <c r="N3" s="22" t="s">
        <v>34</v>
      </c>
      <c r="O3" s="23">
        <v>1.0</v>
      </c>
      <c r="P3" s="18" t="s">
        <v>35</v>
      </c>
      <c r="Q3" s="18" t="s">
        <v>36</v>
      </c>
      <c r="R3" s="18" t="s">
        <v>37</v>
      </c>
      <c r="S3" s="18" t="s">
        <v>38</v>
      </c>
      <c r="T3" s="18" t="s">
        <v>39</v>
      </c>
      <c r="U3" s="18" t="s">
        <v>40</v>
      </c>
      <c r="V3" s="18" t="s">
        <v>41</v>
      </c>
      <c r="W3" s="24" t="s">
        <v>42</v>
      </c>
      <c r="X3" s="11"/>
      <c r="Y3" s="11"/>
      <c r="Z3" s="11"/>
    </row>
    <row r="4" ht="21.0" customHeight="1">
      <c r="A4" s="123" t="s">
        <v>47</v>
      </c>
      <c r="B4" s="197">
        <f>DATE(A2,B2,1)</f>
        <v>45413</v>
      </c>
      <c r="C4" s="48"/>
      <c r="D4" s="39"/>
      <c r="E4" s="39"/>
      <c r="F4" s="110"/>
      <c r="G4" s="110"/>
      <c r="H4" s="28"/>
      <c r="I4" s="28"/>
      <c r="J4" s="198">
        <f t="shared" ref="J4:J34" si="1">IF(AND(I4="",H4="",F4="",G4=""),(0*0.0416666666666667),IF(AND(I4="x",H4="x",F4&lt;&gt;""),"FEHLER",IF(AND(I4="x",H4="x",G4&lt;&gt;""),"FEHLER",IF(AND(I4="",H4="x",G4&lt;&gt;""),"FEHLER",IF(AND(I4="x",H4="",G4&lt;&gt;""),"FEHLER",IF(AND(I4="",H4="x",F4&lt;&gt;""),"FEHLER",IF(AND(I4="x",H4="",F4&lt;&gt;""),"FEHLER",IF(AND(I4="",H4="x",A4="Sonntag"),(0*0.0416666666666667),IF(AND(I4="",H4="x",A4="Samstag"),(0*0.0416666666666667),IF(AND(I4="x",H4="",A4="Sonntag"),(0*0.0416666666666667),IF(AND(I4="x",H4="",A4="Samstag"),(0*0.0416666666666667),IF(AND(I4="x",H4="x"),"FEHLER",IF(AND(I4="x",H4=""),(0*0.0416666666666667),IF(AND(H4="X",I4=""),(0*0.0416666666666667),IF(AND(I4="",H4=""),IF(G4&lt;F4,G4+1-F4,G4-F4),"Bitte nur X verwenden")))))))))))))))</f>
        <v>0</v>
      </c>
      <c r="K4" s="33" t="s">
        <v>45</v>
      </c>
      <c r="L4" s="31">
        <f t="shared" ref="L4:L34" si="2">IF(K4="Deutschland",14,IF(K4="Afghanistan",20,IF(K4="Ägypten",28,IF(K4="Äthiopien",26,IF(K4="Äquatorialguinea",24,IF(K4="Albanien",18,IF(K4="Algerien",34,IF(K4="Andorra",28,IF(K4="Angola",35,IF(K4="Antigua und Barbuda",30,IF(K4="Argentinien",24,IF(K4="Armenien",16,IF(K4="Aserbaidschan",20,IF(K4="Australien",34,IF(K4="– Canberra",34,IF(K4="– Sydney",45,IF(K4="Bahrain",30,IF(K4="Bangladesch",33,IF(K4="Barbados",35,IF(K4="Belgien",28,IF(K4="Benin",35,IF(K4="Bolivien",20,IF(K4="Bosnien und Herzegowina",16,IF(K4="Botsuana",31,IF(K4="Brasilien",34,IF(K4="– Brasilia",38,IF(K4="– Rio de Janeiro",38,IF(K4="– Sao Paulo",36,IF(K4="Brunei",35,IF(K4="Bulgarien",15,IF(K4="Burkina Faso",25,IF(K4="Burundi",24,IF(K4="Chile",29,IF(K4="China",32,IF(K4="– Chengdu",28,IF(K4="– Hongkong",49,IF(K4="– Kanton",24,IF(K4="– Peking",20,IF(K4="– Shanghai",39,IF(K4="Costa Rica",32,IF(K4="Côte d’Ivoire",40,IF(K4="Dänemark",39,IF(K4="Dominica",30,IF(K4="Dominikanische Republik",30,IF(K4="Dschibuti",44,IF(K4="Ecuador",29,IF(K4="El Salvador",29,IF(K4="Eritrea",33,IF(K4="Estland",20,IF(K4="Fidschi",23,IF(K4="Finnland",33,IF(K4="Frankreich",29,IF(K4="– Lyon",36,IF(K4="– Marseille",31,IF(K4="– Paris sowie die Departments 92, 93 und 94",39,IF(K4="– Straßburg",34,IF(K4="Gabun",35,IF(K4="Gambia",20,IF(K4="Georgien",24,IF(K4="Ghana",31,IF(K4="Grenada",30,IF(K4="Griechenland",24,IF(K4="– Athen",31,IF(K4="Guatemala",23,IF(K4="Guinea",31,IF(K4="Guinea-Bissau",16,IF(K4="Guyana",30,IF(K4="Haiti",39,IF(K4="Honduras",32,IF(K4="Indien",21,IF(K4="- Chennai",21,IF(K4="- Kalkutta",24,IF(K4="- Mumbai",33,IF(K4="- Neu Dehli",25,IF(K4="Indonesien",24,IF(K4="Iran",22,IF(K4="Irland",39,IF(K4="Island",32,IF(K4="Israel",44,IF(K4="Italien",27,IF(K4="- Mailand",30,IF(K4="- Rom",27,IF(K4="Jamaika",38,IF(K4="Japan",25,IF(K4="- Tokio",44,IF(K4="Jemen",16,IF(K4="Jordanien",31,IF(K4="Kambodscha",25,IF(K4="Kamerun",33,IF(K4="Kanada",32,IF(K4="- Ottawa",32,IF(K4="- Toronto",34,IF(K4="- Vancouver",33,IF(K4="Kap Verde",20,IF(K4="Kasachstan",30,IF(K4="Katar",37,IF(K4="Kenia",34,IF(K4="Kirgisistan",18,IF(K4="Kolumbien",31,IF(K4="Kongo, Republik",41,IF(K4="Kongo, Demokratische Republik",32,IF(K4="Korea, Demokratische Republik",19,IF(K4="Korea Republik",39,IF(K4="Kosovo",16,IF(K4="Kroatien",24,IF(K4="Kuba",31,IF(K4="Kuwait",37,IF(K4="Laos",22,IF(K4="Lesotho",16,IF(K4="Lettland",24,IF(K4="Libanon",40,IF(K4="Libyen",42,IF(K4="Liechtenstein",37,IF(K4="Litauen",17,IF(K4="Luxemburg",32,IF(K4="Madagaskar",23,IF(K4="Malawi",32,IF(K4="Malaysia",23,IF(K4="Malediven",35,IF(K4="Mali",25,IF(K4="Malta",31,IF(K4="Marokko",28,IF(K4="Marshall Inseln",42,IF(K4="Mauretanien",26,IF(K4="Mauritius",36,IF(K4="Mazedonien",20,IF(K4="Mexiko",32,IF(K4="Mikronesien",22,IF(K4="Moldau Republik",16,IF(K4="Monaco",28,IF(K4="Mongolei",18,IF(K4="Montenegro",20,IF(K4="Mosambik",25,IF(K4="Myanmar",24,IF(K4="Namibia",20,IF(K4="Nepal",24,IF(K4="Neuseeland",37,IF(K4="Nicaragua",24,IF(K4="Niederlande",32,IF(K4="Niger",28,IF(K4="Nigeria",31,IF(K4="Norwegen",53,IF(K4="Österreich",27,IF(K4="Oman",40,IF(K4="Pakistan",23,IF(K4="- Islamabad",16,IF(K4="Palau",34,IF(K4="Panama",26,IF(K4="Papua-Neuguinea",40,IF(K4="Paraguay",25,IF(K4="Peru",23,IF(K4="Philippinen",22,IF(K4="Polen",20,IF(K4="- Breslau",22,IF(K4="- Danzig",20,IF(K4="- Krakau",18,IF(K4="- Warschau",20,IF(K4="Portugal",24,IF(K4="Ruanda",31,IF(K4="Rumänien",18,IF(K4="- Bukarest",21,IF(K4="Russische Förderation",16,IF(K4="- Jekatarinenburg",19,IF(K4="- Moskau",20,IF(K4="- St.Petersburg",17,IF(K4="Sambia",24,IF(K4="Samoa",20,IF(K4="San Marino",23,IF(K4="São Tomé - Príncipe",32,IF(K4="Saudi-Arabien",32,IF(K4="- Djidda",25,IF(K4="- Riad",32,IF(K4="Schweden",33,IF(K4="Schweiz",43,IF(K4="- Genf",44,IF(K4="Senegal",28,IF(K4="Serbien",13,IF(K4="Sierra Leone",32,IF(K4="Simbabwe",30,IF(K4="Singapur",36,IF(K4="Slowakische Republik",16,IF(K4="Slowenien",22,IF(K4="Spanien",23,IF(K4="- Barcelona",23,IF(K4="- Kanarische Inseln",27,IF(K4="- Madrid",27,IF(K4="- Palma de Mallorca",24,IF(K4="Sri Lanka",28,IF(K4="St. Kitts und Nevis",30,IF(K4="St. Lucia",30,IF(K4="St. Vincent und die Grenadinen",30,IF(K4="Sudan",22,IF(K4="Südafrika",15,IF(K4="- Kapstadt",18,IF(K4="- Johannisburg",20,IF(K4="Südsudan",23,IF(K4="Suriname",30,IF(K4="Syrien",25,IF(K4="Tadschikistan",18,IF(K4="Taiwan",31,IF(K4="Tansania",32,IF(K4="Thailand",25,IF(K4="Togo",26,IF(K4="Tonga",26,IF(K4="Trinidad Tobago",30,IF(K4="Tschad",43,IF(K4="Tschechische Republik",24,IF(K4="Türkei",12,IF(K4="- Istanbul",17,IF(K4="- Izmir",20,IF(K4="Tunesien",27,IF(K4="Turkmenistan",22,IF(K4="Uganda",28,IF(K4="Ukraine",17,IF(K4="Ungarn",15,IF(K4="Uruguay",32,IF(K4="Usbekistan",23,IF(K4="Vatikanstaat",35,IF(K4="Venezuela",30,IF(K4="Vereinigte Arabische Emirate",44,IF(K4="Vereinigte Staaten von Amerika (USA)",34,IF(K4="- Atlanta",41,IF(K4="- Boston",39,IF(K4="- Chicago",36,IF(K4="- Houston",42,IF(K4="- Los Angeles",37,IF(K4="- Miami",43,IF(K4="- New York City",39,IF(K4="- San Francisco",34,IF(K4="- Washington D.C.",41,IF(K4="Vereinigtes Königreich von Großbritannien und Nordirland",30,IF(K4="- London",41,IF(K4="Vietnam",28,IF(K4="Weißrussland",13,IF(K4="Zentralafrikanische Republik",31,IF(K4="Zypern",30,0))))))))))))))))))))))))))))))))))))))))))))))))))))))))))))))))))))))))))))))))))))))))))))))))))))))))))))))))))))))))))))))))))))))))))))))))))))))))))))))))))))))))))))))))))))))))))))))))))))))))))))))))))))))))))))))))))))))))))))</f>
        <v>0</v>
      </c>
      <c r="M4" s="31">
        <f t="shared" ref="M4:M34" si="3">IF(K4="Deutschland",28,IF(K4="Afghanistan",30,IF(K4="Ägypten",41,IF(K4="Äthiopien",30,IF(K4="Äquatorialguinea",36,IF(K4="Albanien",27,IF(K4="Algerien",51,IF(K4="Andorra",41,IF(K4="Angola",52,IF(K4="Antigua und Barbuda",45,IF(K4="Argentinien",35,IF(K4="Armenien",24,IF(K4="Aserbaidschan",30,IF(K4="Australien",51,IF(K4="– Canberra",51,IF(K4="– Sydney",68,IF(K4="Bahrain",30,IF(K4="Bangladesch",50,IF(K4="Barbados",52,IF(K4="Belgien",42,IF(K4="Benin",52,IF(K4="Bolivien",30,IF(K4="Bosnien und Herzegowina",23,IF(K4="Botsuana",46,IF(K4="Brasilien",51,IF(K4="– Brasilia",57,IF(K4="– Rio de Janeiro",57,IF(K4="– Sao Paulo",53,IF(K4="Brunei",52,IF(K4="Bulgarien",22,IF(K4="Burkina Faso",38,IF(K4="Burundi",36,IF(K4="Chile",44,IF(K4="China",48,IF(K4="– Chengdu",41,IF(K4="– Hongkong",74,IF(K4="– Kanton",36,IF(K4="– Peking",30,IF(K4="– Shanghai",58,IF(K4="Costa Rica",47,IF(K4="Côte d’Ivoire",59,IF(K4="Dänemark",58,IF(K4="Dominica",45,IF(K4="Dominikanische Republik",45,IF(K4="Dschibuti",65,IF(K4="Ecuador",44,IF(K4="El Salvador",44,IF(K4="Eritrea",50,IF(K4="Estland",29,IF(K4="Fidschi",34,IF(K4="Finnland",50,IF(K4="Frankreich",44,IF(K4="– Lyon",53,IF(K4="– Marseille",46,IF(K4="– Paris sowie die Departments 92, 93 und 94",58,IF(K4="– Straßburg",51,IF(K4="Gabun",52,IF(K4="Gambia",30,IF(K4="Georgien",35,IF(K4="Ghana",46,IF(K4="Grenada",45,IF(K4="Griechenland",36,IF(K4="– Athen",46,IF(K4="Guatemala",34,IF(K4="Guinea",46,IF(K4="Guinea-Bissau",24,IF(K4="Guyana",45,IF(K4="Haiti",58,IF(K4="Honduras",48,IF(K4="Indien",32,IF(K4="- Chennai",32,IF(K4="- Kalkutta",35,IF(K4="- Mumbai",50,IF(K4="- Neu Dehli",38,IF(K4="Indonesien",36,IF(K4="Iran",33,IF(K4="Irland",58,IF(K4="Island",47,IF(K4="Israel",66,IF(K4="Italien",40,IF(K4="- Mailand",45,IF(K4="- Rom",40,IF(K4="Jamaika",57,IF(K4="Japan",52,IF(K4="- Tokio",66,IF(K4="Jemen",24,IF(K4="Jordanien",46,IF(K4="Kambodscha",38,IF(K4="Kamerun",50,IF(K4="Kanada",47,IF(K4="- Ottawa",47,IF(K4="- Toronto",51,IF(K4="- Vancouver",50,IF(K4="Kap Verde",30,IF(K4="Kasachstan",45,IF(K4="Katar",56,IF(K4="Kenia",51,IF(K4="Kirgisistan",27,IF(K4="Kolumbien",46,IF(K4="Kongo, Republik",62,IF(K4="Kongo, Demokratische Republik",70,IF(K4="Korea, Demokratische Republik",48,IF(K4="Korea Republik",58,IF(K4="Kosovo",23,IF(K4="Kroatien",35,IF(K4="Kuba",46,IF(K4="Kuwait",56,IF(K4="Laos",33,IF(K4="Lesotho",24,IF(K4="Lettland",35,IF(K4="Libanon",59,IF(K4="Libyen",63,IF(K4="Liechtenstein",56,IF(K4="Litauen",26,IF(K4="Luxemburg",47,IF(K4="Madagaskar",34,IF(K4="Malawi",47,IF(K4="Malaysia",34,IF(K4="Malediven",52,IF(K4="Mali",38,IF(K4="Malta",46,IF(K4="Marokko",42,IF(K4="Marshall Inseln",63,IF(K4="Mauretanien",39,IF(K4="Mauritius",54,IF(K4="Mazedonien",29,IF(K4="Mexiko",48,IF(K4="Mikronesien",33,IF(K4="Moldau Republik",24,IF(K4="Monaco",42,IF(K4="Mongolei",27,IF(K4="Montenegro",29,IF(K4="Mosambik",38,IF(K4="Myanmar",35,IF(K4="Namibia",30,IF(K4="Nepal",36,IF(K4="Neuseeland",56,IF(K4="Nicaragua",36,IF(K4="Niederlande",47,IF(K4="Niger",42,IF(K4="Nigeria",46,IF(K4="Norwegen",80,IF(K4="Österreich",40,IF(K4="Oman",60,IF(K4="Pakistan",34,IF(K4="- Islamabad",23,IF(K4="Palau",51,IF(K4="Panama",39,IF(K4="Papua-Neuguinea",60,IF(K4="Paraguay",38,IF(K4="Peru",34,IF(K4="Philippinen",33,IF(K4="Polen",29,IF(K4="- Breslau",33,IF(K4="- Danzig",30,IF(K4="- Krakau",27,IF(K4="- Warschau",29,IF(K4="Portugal",36,IF(K4="Ruanda",46,IF(K4="Rumänien",27,IF(K4="- Bukarest",32,IF(K4="Russische Förderation",24,IF(K4="- Jekatarinenburg",28,IF(K4="- Moskau",30,IF(K4="- St.Petersburg",26,IF(K4="Sambia",36,IF(K4="Samoa",29,IF(K4="San Marino",34,IF(K4="São Tomé - Príncipe",47,IF(K4="Saudi-Arabien",48,IF(K4="- Djidda",38,IF(K4="- Riad",48,IF(K4="Schweden",50,IF(K4="Schweiz",64,IF(K4="- Genf",66,IF(K4="Senegal",42,IF(K4="Serbien",20,IF(K4="Sierra Leone",48,IF(K4="Simbabwe",45,IF(K4="Singapur",54,IF(K4="Slowakische Republik",24,IF(K4="Slowenien",33,IF(K4="Spanien",34,IF(K4="- Barcelona",34,IF(K4="- Kanarische Inseln",40,IF(K4="- Madrid",40,IF(K4="- Palma de Mallorca",35,IF(K4="Sri Lanka",42,IF(K4="St. Kitts und Nevis",45,IF(K4="St. Lucia",45,IF(K4="St. Vincent und die Grenadinen",45,IF(K4="Sudan",33,IF(K4="Südafrika",22,IF(K4="- Kapstadt",27,IF(K4="- Johannisburg",29,IF(K4="Südsudan",34,IF(K4="Suriname",45,IF(K4="Syrien",38,IF(K4="Tadschikistan",27,IF(K4="Taiwan",46,IF(K4="Tansania",47,IF(K4="Thailand",38,IF(K4="Togo",39,IF(K4="Tonga",39,IF(K4="Trinidad Tobago",45,IF(K4="Tschad",64,IF(K4="Tschechische Republik",35,IF(K4="Türkei",17,IF(K4="- Istanbul",26,IF(K4="- Izmir",29,IF(K4="Tunesien",40,IF(K4="Turkmenistan",33,IF(K4="Uganda",41,IF(K4="Ukraine",26,IF(K4="Ungarn",22,IF(K4="Uruguay",48,IF(K4="Usbekistan",34,IF(K4="Vatikanstaat",52,IF(K4="Venezuela",45,IF(K4="Vereinigte Arabische Emirate",65,IF(K4="Vereinigte Staaten von Amerika (USA)",51,IF(K4="- Atlanta",62,IF(K4="- Boston",58,IF(K4="- Chicago",54,IF(K4="- Houston",63,IF(K4="- Los Angeles",56,IF(K4="- Miami",64,IF(K4="- New York City",58,IF(K4="- San Francisco",51,IF(K4="- Washington D.C.",62,IF(K4="Vereinigtes Königreich von Großbritannien und Nordirland",45,IF(K4="- London",62,IF(K4="Vietnam",41,IF(K4="Weißrussland",20,IF(K4="Zentralafrikanische Republik",46,IF(K4="Zypern",45,0))))))))))))))))))))))))))))))))))))))))))))))))))))))))))))))))))))))))))))))))))))))))))))))))))))))))))))))))))))))))))))))))))))))))))))))))))))))))))))))))))))))))))))))))))))))))))))))))))))))))))))))))))))))))))))))))))))))))))))</f>
        <v>0</v>
      </c>
      <c r="N4" s="31"/>
      <c r="O4" s="31"/>
      <c r="P4" s="31"/>
      <c r="Q4" s="31"/>
      <c r="R4" s="31"/>
      <c r="S4" s="35">
        <f t="shared" ref="S4:S34" si="4">IF(K4="ORF - Österreich",26.4,IF(AND(N4="x",O4="x"),"FEHLER",IF(AND(O4="x",P4="x",Q4="x",R4="x"),0,IF(AND(N4="x",P4="x",Q4="x",R4="x"),0,IF(O4="x",VALUE(M4)-IF(P4="x",VALUE(M4*0.2))-IF(Q4="x",VALUE(M4*0.4))-IF(R4="x",VALUE(M4*0.4)),IF(N4="x",IF(IF(N4="x",VALUE(L4)-IF(P4="x",VALUE(M4*0.2))-IF(Q4="x",VALUE(M4*0.4))-IF(R4="x",VALUE(M4*0.4)))&lt;0,0,IF(N4="x",VALUE(L4)-IF(P4="x",VALUE(M4*0.2))-IF(Q4="x",VALUE(M4*0.4))-IF(R4="x",VALUE(M4*0.4)))),0))))))</f>
        <v>0</v>
      </c>
      <c r="T4" s="35"/>
      <c r="U4" s="28"/>
      <c r="V4" s="28"/>
      <c r="W4" s="36"/>
      <c r="X4" s="11"/>
      <c r="Y4" s="11"/>
      <c r="Z4" s="11"/>
    </row>
    <row r="5" ht="21.0" customHeight="1">
      <c r="A5" s="37" t="s">
        <v>48</v>
      </c>
      <c r="B5" s="111">
        <f t="shared" ref="B5:B34" si="5">B4+1</f>
        <v>45414</v>
      </c>
      <c r="C5" s="48"/>
      <c r="D5" s="39"/>
      <c r="E5" s="39"/>
      <c r="F5" s="112"/>
      <c r="G5" s="112"/>
      <c r="H5" s="39"/>
      <c r="I5" s="39"/>
      <c r="J5" s="113">
        <f t="shared" si="1"/>
        <v>0</v>
      </c>
      <c r="K5" s="44" t="s">
        <v>45</v>
      </c>
      <c r="L5" s="42">
        <f t="shared" si="2"/>
        <v>0</v>
      </c>
      <c r="M5" s="42">
        <f t="shared" si="3"/>
        <v>0</v>
      </c>
      <c r="N5" s="42"/>
      <c r="O5" s="42"/>
      <c r="P5" s="42"/>
      <c r="Q5" s="42"/>
      <c r="R5" s="42"/>
      <c r="S5" s="46">
        <f t="shared" si="4"/>
        <v>0</v>
      </c>
      <c r="T5" s="46"/>
      <c r="U5" s="39"/>
      <c r="V5" s="39"/>
      <c r="W5" s="47"/>
      <c r="X5" s="11"/>
      <c r="Y5" s="11"/>
      <c r="Z5" s="11"/>
    </row>
    <row r="6" ht="21.0" customHeight="1">
      <c r="A6" s="37" t="s">
        <v>52</v>
      </c>
      <c r="B6" s="111">
        <f t="shared" si="5"/>
        <v>45415</v>
      </c>
      <c r="C6" s="48"/>
      <c r="D6" s="39"/>
      <c r="E6" s="39"/>
      <c r="F6" s="112"/>
      <c r="G6" s="112"/>
      <c r="H6" s="39"/>
      <c r="I6" s="39"/>
      <c r="J6" s="113">
        <f t="shared" si="1"/>
        <v>0</v>
      </c>
      <c r="K6" s="44" t="s">
        <v>45</v>
      </c>
      <c r="L6" s="42">
        <f t="shared" si="2"/>
        <v>0</v>
      </c>
      <c r="M6" s="42">
        <f t="shared" si="3"/>
        <v>0</v>
      </c>
      <c r="N6" s="42"/>
      <c r="O6" s="42"/>
      <c r="P6" s="42"/>
      <c r="Q6" s="42"/>
      <c r="R6" s="42"/>
      <c r="S6" s="46">
        <f t="shared" si="4"/>
        <v>0</v>
      </c>
      <c r="T6" s="46"/>
      <c r="U6" s="39"/>
      <c r="V6" s="39"/>
      <c r="W6" s="47"/>
      <c r="X6" s="11"/>
      <c r="Y6" s="11"/>
      <c r="Z6" s="11"/>
    </row>
    <row r="7" ht="21.0" customHeight="1">
      <c r="A7" s="37" t="s">
        <v>54</v>
      </c>
      <c r="B7" s="111">
        <f t="shared" si="5"/>
        <v>45416</v>
      </c>
      <c r="C7" s="48"/>
      <c r="D7" s="39"/>
      <c r="E7" s="39"/>
      <c r="F7" s="112"/>
      <c r="G7" s="112"/>
      <c r="H7" s="39"/>
      <c r="I7" s="39"/>
      <c r="J7" s="113">
        <f t="shared" si="1"/>
        <v>0</v>
      </c>
      <c r="K7" s="44" t="s">
        <v>45</v>
      </c>
      <c r="L7" s="42">
        <f t="shared" si="2"/>
        <v>0</v>
      </c>
      <c r="M7" s="42">
        <f t="shared" si="3"/>
        <v>0</v>
      </c>
      <c r="N7" s="42"/>
      <c r="O7" s="42"/>
      <c r="P7" s="42"/>
      <c r="Q7" s="42"/>
      <c r="R7" s="42"/>
      <c r="S7" s="46">
        <f t="shared" si="4"/>
        <v>0</v>
      </c>
      <c r="T7" s="46"/>
      <c r="U7" s="39"/>
      <c r="V7" s="39"/>
      <c r="W7" s="47"/>
      <c r="X7" s="11"/>
      <c r="Y7" s="11"/>
      <c r="Z7" s="11"/>
    </row>
    <row r="8" ht="21.0" customHeight="1">
      <c r="A8" s="37" t="s">
        <v>55</v>
      </c>
      <c r="B8" s="111">
        <f t="shared" si="5"/>
        <v>45417</v>
      </c>
      <c r="C8" s="48"/>
      <c r="D8" s="39"/>
      <c r="E8" s="39"/>
      <c r="F8" s="112"/>
      <c r="G8" s="112"/>
      <c r="H8" s="39"/>
      <c r="I8" s="42"/>
      <c r="J8" s="113">
        <f t="shared" si="1"/>
        <v>0</v>
      </c>
      <c r="K8" s="44" t="s">
        <v>45</v>
      </c>
      <c r="L8" s="42">
        <f t="shared" si="2"/>
        <v>0</v>
      </c>
      <c r="M8" s="42">
        <f t="shared" si="3"/>
        <v>0</v>
      </c>
      <c r="N8" s="42"/>
      <c r="O8" s="42"/>
      <c r="P8" s="42"/>
      <c r="Q8" s="42"/>
      <c r="R8" s="42"/>
      <c r="S8" s="46">
        <f t="shared" si="4"/>
        <v>0</v>
      </c>
      <c r="T8" s="46"/>
      <c r="U8" s="39"/>
      <c r="V8" s="39"/>
      <c r="W8" s="47"/>
      <c r="X8" s="11"/>
      <c r="Y8" s="11"/>
      <c r="Z8" s="11"/>
    </row>
    <row r="9" ht="21.0" customHeight="1">
      <c r="A9" s="37" t="s">
        <v>43</v>
      </c>
      <c r="B9" s="111">
        <f t="shared" si="5"/>
        <v>45418</v>
      </c>
      <c r="C9" s="48"/>
      <c r="D9" s="39"/>
      <c r="E9" s="39"/>
      <c r="F9" s="112"/>
      <c r="G9" s="112"/>
      <c r="H9" s="39"/>
      <c r="I9" s="42"/>
      <c r="J9" s="113">
        <f t="shared" si="1"/>
        <v>0</v>
      </c>
      <c r="K9" s="44" t="s">
        <v>45</v>
      </c>
      <c r="L9" s="42">
        <f t="shared" si="2"/>
        <v>0</v>
      </c>
      <c r="M9" s="42">
        <f t="shared" si="3"/>
        <v>0</v>
      </c>
      <c r="N9" s="42"/>
      <c r="O9" s="42"/>
      <c r="P9" s="42"/>
      <c r="Q9" s="42"/>
      <c r="R9" s="42"/>
      <c r="S9" s="46">
        <f t="shared" si="4"/>
        <v>0</v>
      </c>
      <c r="T9" s="46"/>
      <c r="U9" s="39"/>
      <c r="V9" s="39"/>
      <c r="W9" s="47"/>
      <c r="X9" s="11"/>
      <c r="Y9" s="11"/>
      <c r="Z9" s="11"/>
    </row>
    <row r="10" ht="21.0" customHeight="1">
      <c r="A10" s="37" t="s">
        <v>46</v>
      </c>
      <c r="B10" s="111">
        <f t="shared" si="5"/>
        <v>45419</v>
      </c>
      <c r="C10" s="39"/>
      <c r="D10" s="39"/>
      <c r="E10" s="39"/>
      <c r="F10" s="112"/>
      <c r="G10" s="112"/>
      <c r="H10" s="39"/>
      <c r="I10" s="42"/>
      <c r="J10" s="113">
        <f t="shared" si="1"/>
        <v>0</v>
      </c>
      <c r="K10" s="44" t="s">
        <v>45</v>
      </c>
      <c r="L10" s="42">
        <f t="shared" si="2"/>
        <v>0</v>
      </c>
      <c r="M10" s="42">
        <f t="shared" si="3"/>
        <v>0</v>
      </c>
      <c r="N10" s="42"/>
      <c r="O10" s="42"/>
      <c r="P10" s="42"/>
      <c r="Q10" s="42"/>
      <c r="R10" s="42"/>
      <c r="S10" s="46">
        <f t="shared" si="4"/>
        <v>0</v>
      </c>
      <c r="T10" s="46"/>
      <c r="U10" s="39"/>
      <c r="V10" s="39"/>
      <c r="W10" s="47"/>
      <c r="X10" s="11"/>
      <c r="Y10" s="11"/>
      <c r="Z10" s="11"/>
    </row>
    <row r="11" ht="21.0" customHeight="1">
      <c r="A11" s="37" t="s">
        <v>47</v>
      </c>
      <c r="B11" s="111">
        <f t="shared" si="5"/>
        <v>45420</v>
      </c>
      <c r="C11" s="48"/>
      <c r="D11" s="39"/>
      <c r="E11" s="39"/>
      <c r="F11" s="112"/>
      <c r="G11" s="112"/>
      <c r="H11" s="39"/>
      <c r="I11" s="42"/>
      <c r="J11" s="113">
        <f t="shared" si="1"/>
        <v>0</v>
      </c>
      <c r="K11" s="44" t="s">
        <v>45</v>
      </c>
      <c r="L11" s="42">
        <f t="shared" si="2"/>
        <v>0</v>
      </c>
      <c r="M11" s="42">
        <f t="shared" si="3"/>
        <v>0</v>
      </c>
      <c r="N11" s="42"/>
      <c r="O11" s="42"/>
      <c r="P11" s="42"/>
      <c r="Q11" s="42"/>
      <c r="R11" s="42"/>
      <c r="S11" s="46">
        <f t="shared" si="4"/>
        <v>0</v>
      </c>
      <c r="T11" s="46"/>
      <c r="U11" s="39"/>
      <c r="V11" s="39"/>
      <c r="W11" s="47"/>
      <c r="X11" s="11"/>
      <c r="Y11" s="11"/>
      <c r="Z11" s="11"/>
    </row>
    <row r="12" ht="21.0" customHeight="1">
      <c r="A12" s="37" t="s">
        <v>48</v>
      </c>
      <c r="B12" s="111">
        <f t="shared" si="5"/>
        <v>45421</v>
      </c>
      <c r="C12" s="48"/>
      <c r="D12" s="39"/>
      <c r="E12" s="39"/>
      <c r="F12" s="112"/>
      <c r="G12" s="112"/>
      <c r="H12" s="39"/>
      <c r="I12" s="42"/>
      <c r="J12" s="113">
        <f t="shared" si="1"/>
        <v>0</v>
      </c>
      <c r="K12" s="44" t="s">
        <v>45</v>
      </c>
      <c r="L12" s="42">
        <f t="shared" si="2"/>
        <v>0</v>
      </c>
      <c r="M12" s="42">
        <f t="shared" si="3"/>
        <v>0</v>
      </c>
      <c r="N12" s="42"/>
      <c r="O12" s="42"/>
      <c r="P12" s="42"/>
      <c r="Q12" s="42"/>
      <c r="R12" s="42"/>
      <c r="S12" s="46">
        <f t="shared" si="4"/>
        <v>0</v>
      </c>
      <c r="T12" s="46"/>
      <c r="U12" s="39"/>
      <c r="V12" s="39"/>
      <c r="W12" s="47"/>
      <c r="X12" s="11"/>
      <c r="Y12" s="11"/>
      <c r="Z12" s="11"/>
    </row>
    <row r="13" ht="21.0" customHeight="1">
      <c r="A13" s="37" t="s">
        <v>52</v>
      </c>
      <c r="B13" s="111">
        <f t="shared" si="5"/>
        <v>45422</v>
      </c>
      <c r="C13" s="48"/>
      <c r="D13" s="39"/>
      <c r="E13" s="39"/>
      <c r="F13" s="112"/>
      <c r="G13" s="112"/>
      <c r="H13" s="39"/>
      <c r="I13" s="42"/>
      <c r="J13" s="113">
        <f t="shared" si="1"/>
        <v>0</v>
      </c>
      <c r="K13" s="44" t="s">
        <v>45</v>
      </c>
      <c r="L13" s="42">
        <f t="shared" si="2"/>
        <v>0</v>
      </c>
      <c r="M13" s="42">
        <f t="shared" si="3"/>
        <v>0</v>
      </c>
      <c r="N13" s="42"/>
      <c r="O13" s="42"/>
      <c r="P13" s="42"/>
      <c r="Q13" s="42"/>
      <c r="R13" s="42"/>
      <c r="S13" s="46">
        <f t="shared" si="4"/>
        <v>0</v>
      </c>
      <c r="T13" s="46"/>
      <c r="U13" s="39"/>
      <c r="V13" s="39"/>
      <c r="W13" s="47"/>
      <c r="X13" s="11"/>
      <c r="Y13" s="11"/>
      <c r="Z13" s="11"/>
    </row>
    <row r="14" ht="21.0" customHeight="1">
      <c r="A14" s="37" t="s">
        <v>54</v>
      </c>
      <c r="B14" s="111">
        <f t="shared" si="5"/>
        <v>45423</v>
      </c>
      <c r="C14" s="48"/>
      <c r="D14" s="39"/>
      <c r="E14" s="39"/>
      <c r="F14" s="112"/>
      <c r="G14" s="112"/>
      <c r="H14" s="39"/>
      <c r="I14" s="42"/>
      <c r="J14" s="113">
        <f t="shared" si="1"/>
        <v>0</v>
      </c>
      <c r="K14" s="44" t="s">
        <v>45</v>
      </c>
      <c r="L14" s="42">
        <f t="shared" si="2"/>
        <v>0</v>
      </c>
      <c r="M14" s="42">
        <f t="shared" si="3"/>
        <v>0</v>
      </c>
      <c r="N14" s="42"/>
      <c r="O14" s="42"/>
      <c r="P14" s="42"/>
      <c r="Q14" s="42"/>
      <c r="R14" s="42"/>
      <c r="S14" s="46">
        <f t="shared" si="4"/>
        <v>0</v>
      </c>
      <c r="T14" s="46"/>
      <c r="U14" s="39"/>
      <c r="V14" s="39"/>
      <c r="W14" s="47"/>
      <c r="X14" s="11"/>
      <c r="Y14" s="11"/>
      <c r="Z14" s="11"/>
    </row>
    <row r="15" ht="21.0" customHeight="1">
      <c r="A15" s="37" t="s">
        <v>55</v>
      </c>
      <c r="B15" s="111">
        <f t="shared" si="5"/>
        <v>45424</v>
      </c>
      <c r="C15" s="48"/>
      <c r="D15" s="39"/>
      <c r="E15" s="39"/>
      <c r="F15" s="112"/>
      <c r="G15" s="112"/>
      <c r="H15" s="39"/>
      <c r="I15" s="42"/>
      <c r="J15" s="113">
        <f t="shared" si="1"/>
        <v>0</v>
      </c>
      <c r="K15" s="44" t="s">
        <v>45</v>
      </c>
      <c r="L15" s="42">
        <f t="shared" si="2"/>
        <v>0</v>
      </c>
      <c r="M15" s="42">
        <f t="shared" si="3"/>
        <v>0</v>
      </c>
      <c r="N15" s="42"/>
      <c r="O15" s="42"/>
      <c r="P15" s="42"/>
      <c r="Q15" s="42"/>
      <c r="R15" s="42"/>
      <c r="S15" s="46">
        <f t="shared" si="4"/>
        <v>0</v>
      </c>
      <c r="T15" s="46"/>
      <c r="U15" s="39"/>
      <c r="V15" s="39"/>
      <c r="W15" s="47"/>
      <c r="X15" s="11"/>
      <c r="Y15" s="11"/>
      <c r="Z15" s="11"/>
    </row>
    <row r="16" ht="21.0" customHeight="1">
      <c r="A16" s="37" t="s">
        <v>43</v>
      </c>
      <c r="B16" s="111">
        <f t="shared" si="5"/>
        <v>45425</v>
      </c>
      <c r="C16" s="39"/>
      <c r="D16" s="39"/>
      <c r="E16" s="39"/>
      <c r="F16" s="112"/>
      <c r="G16" s="112"/>
      <c r="H16" s="39"/>
      <c r="I16" s="42"/>
      <c r="J16" s="113">
        <f t="shared" si="1"/>
        <v>0</v>
      </c>
      <c r="K16" s="44" t="s">
        <v>45</v>
      </c>
      <c r="L16" s="42">
        <f t="shared" si="2"/>
        <v>0</v>
      </c>
      <c r="M16" s="42">
        <f t="shared" si="3"/>
        <v>0</v>
      </c>
      <c r="N16" s="42"/>
      <c r="O16" s="42"/>
      <c r="P16" s="42"/>
      <c r="Q16" s="42"/>
      <c r="R16" s="42"/>
      <c r="S16" s="46">
        <f t="shared" si="4"/>
        <v>0</v>
      </c>
      <c r="T16" s="46"/>
      <c r="U16" s="39"/>
      <c r="V16" s="39"/>
      <c r="W16" s="47"/>
      <c r="X16" s="11"/>
      <c r="Y16" s="11"/>
      <c r="Z16" s="11"/>
    </row>
    <row r="17" ht="21.0" customHeight="1">
      <c r="A17" s="37" t="s">
        <v>46</v>
      </c>
      <c r="B17" s="111">
        <f t="shared" si="5"/>
        <v>45426</v>
      </c>
      <c r="C17" s="39"/>
      <c r="D17" s="39"/>
      <c r="E17" s="39"/>
      <c r="F17" s="112"/>
      <c r="G17" s="112"/>
      <c r="H17" s="39"/>
      <c r="I17" s="42"/>
      <c r="J17" s="113">
        <f t="shared" si="1"/>
        <v>0</v>
      </c>
      <c r="K17" s="44" t="s">
        <v>45</v>
      </c>
      <c r="L17" s="42">
        <f t="shared" si="2"/>
        <v>0</v>
      </c>
      <c r="M17" s="42">
        <f t="shared" si="3"/>
        <v>0</v>
      </c>
      <c r="N17" s="42"/>
      <c r="O17" s="42"/>
      <c r="P17" s="42"/>
      <c r="Q17" s="42"/>
      <c r="R17" s="42"/>
      <c r="S17" s="46">
        <f t="shared" si="4"/>
        <v>0</v>
      </c>
      <c r="T17" s="46"/>
      <c r="U17" s="39"/>
      <c r="V17" s="39"/>
      <c r="W17" s="47"/>
      <c r="X17" s="11"/>
      <c r="Y17" s="11"/>
      <c r="Z17" s="11"/>
    </row>
    <row r="18" ht="21.0" customHeight="1">
      <c r="A18" s="37" t="s">
        <v>47</v>
      </c>
      <c r="B18" s="111">
        <f t="shared" si="5"/>
        <v>45427</v>
      </c>
      <c r="C18" s="39"/>
      <c r="D18" s="39"/>
      <c r="E18" s="39"/>
      <c r="F18" s="112"/>
      <c r="G18" s="112"/>
      <c r="H18" s="39"/>
      <c r="I18" s="42"/>
      <c r="J18" s="113">
        <f t="shared" si="1"/>
        <v>0</v>
      </c>
      <c r="K18" s="44" t="s">
        <v>45</v>
      </c>
      <c r="L18" s="42">
        <f t="shared" si="2"/>
        <v>0</v>
      </c>
      <c r="M18" s="42">
        <f t="shared" si="3"/>
        <v>0</v>
      </c>
      <c r="N18" s="42"/>
      <c r="O18" s="42"/>
      <c r="P18" s="42"/>
      <c r="Q18" s="42"/>
      <c r="R18" s="42"/>
      <c r="S18" s="46">
        <f t="shared" si="4"/>
        <v>0</v>
      </c>
      <c r="T18" s="46"/>
      <c r="U18" s="39"/>
      <c r="V18" s="39"/>
      <c r="W18" s="47"/>
      <c r="X18" s="11"/>
      <c r="Y18" s="11"/>
      <c r="Z18" s="11"/>
    </row>
    <row r="19" ht="21.0" customHeight="1">
      <c r="A19" s="37" t="s">
        <v>48</v>
      </c>
      <c r="B19" s="111">
        <f t="shared" si="5"/>
        <v>45428</v>
      </c>
      <c r="C19" s="39"/>
      <c r="D19" s="39"/>
      <c r="E19" s="39"/>
      <c r="F19" s="112"/>
      <c r="G19" s="112"/>
      <c r="H19" s="39"/>
      <c r="I19" s="42"/>
      <c r="J19" s="113">
        <f t="shared" si="1"/>
        <v>0</v>
      </c>
      <c r="K19" s="44" t="s">
        <v>45</v>
      </c>
      <c r="L19" s="42">
        <f t="shared" si="2"/>
        <v>0</v>
      </c>
      <c r="M19" s="42">
        <f t="shared" si="3"/>
        <v>0</v>
      </c>
      <c r="N19" s="42"/>
      <c r="O19" s="42"/>
      <c r="P19" s="42"/>
      <c r="Q19" s="42"/>
      <c r="R19" s="42"/>
      <c r="S19" s="46">
        <f t="shared" si="4"/>
        <v>0</v>
      </c>
      <c r="T19" s="46"/>
      <c r="U19" s="39"/>
      <c r="V19" s="39"/>
      <c r="W19" s="47"/>
      <c r="X19" s="11"/>
      <c r="Y19" s="11"/>
      <c r="Z19" s="11"/>
    </row>
    <row r="20" ht="21.0" customHeight="1">
      <c r="A20" s="37" t="s">
        <v>52</v>
      </c>
      <c r="B20" s="111">
        <f t="shared" si="5"/>
        <v>45429</v>
      </c>
      <c r="C20" s="39"/>
      <c r="D20" s="39"/>
      <c r="E20" s="39"/>
      <c r="F20" s="112"/>
      <c r="G20" s="112"/>
      <c r="H20" s="39"/>
      <c r="I20" s="42"/>
      <c r="J20" s="113">
        <f t="shared" si="1"/>
        <v>0</v>
      </c>
      <c r="K20" s="44" t="s">
        <v>45</v>
      </c>
      <c r="L20" s="42">
        <f t="shared" si="2"/>
        <v>0</v>
      </c>
      <c r="M20" s="42">
        <f t="shared" si="3"/>
        <v>0</v>
      </c>
      <c r="N20" s="42"/>
      <c r="O20" s="42"/>
      <c r="P20" s="42"/>
      <c r="Q20" s="42"/>
      <c r="R20" s="42"/>
      <c r="S20" s="46">
        <f t="shared" si="4"/>
        <v>0</v>
      </c>
      <c r="T20" s="46"/>
      <c r="U20" s="39"/>
      <c r="V20" s="39"/>
      <c r="W20" s="47"/>
      <c r="X20" s="11"/>
      <c r="Y20" s="11"/>
      <c r="Z20" s="11"/>
    </row>
    <row r="21" ht="21.0" customHeight="1">
      <c r="A21" s="37" t="s">
        <v>54</v>
      </c>
      <c r="B21" s="199">
        <f t="shared" si="5"/>
        <v>45430</v>
      </c>
      <c r="C21" s="39"/>
      <c r="D21" s="39"/>
      <c r="E21" s="39"/>
      <c r="F21" s="112"/>
      <c r="G21" s="112"/>
      <c r="H21" s="39"/>
      <c r="I21" s="42"/>
      <c r="J21" s="113">
        <f t="shared" si="1"/>
        <v>0</v>
      </c>
      <c r="K21" s="44" t="s">
        <v>45</v>
      </c>
      <c r="L21" s="42">
        <f t="shared" si="2"/>
        <v>0</v>
      </c>
      <c r="M21" s="42">
        <f t="shared" si="3"/>
        <v>0</v>
      </c>
      <c r="N21" s="42"/>
      <c r="O21" s="42"/>
      <c r="P21" s="42"/>
      <c r="Q21" s="42"/>
      <c r="R21" s="42"/>
      <c r="S21" s="46">
        <f t="shared" si="4"/>
        <v>0</v>
      </c>
      <c r="T21" s="46"/>
      <c r="U21" s="39"/>
      <c r="V21" s="39"/>
      <c r="W21" s="47"/>
      <c r="X21" s="11"/>
      <c r="Y21" s="11"/>
      <c r="Z21" s="11"/>
    </row>
    <row r="22" ht="21.0" customHeight="1">
      <c r="A22" s="37" t="s">
        <v>55</v>
      </c>
      <c r="B22" s="111">
        <f t="shared" si="5"/>
        <v>45431</v>
      </c>
      <c r="C22" s="39"/>
      <c r="D22" s="39"/>
      <c r="E22" s="39"/>
      <c r="F22" s="112"/>
      <c r="G22" s="112"/>
      <c r="H22" s="39"/>
      <c r="I22" s="42"/>
      <c r="J22" s="113">
        <f t="shared" si="1"/>
        <v>0</v>
      </c>
      <c r="K22" s="44" t="s">
        <v>45</v>
      </c>
      <c r="L22" s="42">
        <f t="shared" si="2"/>
        <v>0</v>
      </c>
      <c r="M22" s="42">
        <f t="shared" si="3"/>
        <v>0</v>
      </c>
      <c r="N22" s="42"/>
      <c r="O22" s="42"/>
      <c r="P22" s="42"/>
      <c r="Q22" s="42"/>
      <c r="R22" s="42"/>
      <c r="S22" s="46">
        <f t="shared" si="4"/>
        <v>0</v>
      </c>
      <c r="T22" s="46"/>
      <c r="U22" s="39"/>
      <c r="V22" s="39"/>
      <c r="W22" s="47"/>
      <c r="X22" s="11"/>
      <c r="Y22" s="11"/>
      <c r="Z22" s="11"/>
    </row>
    <row r="23" ht="21.0" customHeight="1">
      <c r="A23" s="37" t="s">
        <v>43</v>
      </c>
      <c r="B23" s="111">
        <f t="shared" si="5"/>
        <v>45432</v>
      </c>
      <c r="C23" s="48"/>
      <c r="D23" s="39"/>
      <c r="E23" s="39"/>
      <c r="F23" s="112"/>
      <c r="G23" s="112"/>
      <c r="H23" s="39"/>
      <c r="I23" s="42"/>
      <c r="J23" s="113">
        <f t="shared" si="1"/>
        <v>0</v>
      </c>
      <c r="K23" s="44" t="s">
        <v>45</v>
      </c>
      <c r="L23" s="42">
        <f t="shared" si="2"/>
        <v>0</v>
      </c>
      <c r="M23" s="42">
        <f t="shared" si="3"/>
        <v>0</v>
      </c>
      <c r="N23" s="42"/>
      <c r="O23" s="42"/>
      <c r="P23" s="42"/>
      <c r="Q23" s="42"/>
      <c r="R23" s="42"/>
      <c r="S23" s="46">
        <f t="shared" si="4"/>
        <v>0</v>
      </c>
      <c r="T23" s="46"/>
      <c r="U23" s="39"/>
      <c r="V23" s="39"/>
      <c r="W23" s="47"/>
      <c r="X23" s="11"/>
      <c r="Y23" s="11"/>
      <c r="Z23" s="11"/>
    </row>
    <row r="24" ht="21.0" customHeight="1">
      <c r="A24" s="37" t="s">
        <v>46</v>
      </c>
      <c r="B24" s="111">
        <f t="shared" si="5"/>
        <v>45433</v>
      </c>
      <c r="C24" s="48"/>
      <c r="D24" s="39"/>
      <c r="E24" s="39"/>
      <c r="F24" s="112"/>
      <c r="G24" s="112"/>
      <c r="H24" s="39"/>
      <c r="I24" s="42"/>
      <c r="J24" s="113">
        <f t="shared" si="1"/>
        <v>0</v>
      </c>
      <c r="K24" s="44" t="s">
        <v>45</v>
      </c>
      <c r="L24" s="42">
        <f t="shared" si="2"/>
        <v>0</v>
      </c>
      <c r="M24" s="42">
        <f t="shared" si="3"/>
        <v>0</v>
      </c>
      <c r="N24" s="42"/>
      <c r="O24" s="42"/>
      <c r="P24" s="42"/>
      <c r="Q24" s="42"/>
      <c r="R24" s="42"/>
      <c r="S24" s="46">
        <f t="shared" si="4"/>
        <v>0</v>
      </c>
      <c r="T24" s="46"/>
      <c r="U24" s="39"/>
      <c r="V24" s="39"/>
      <c r="W24" s="47"/>
      <c r="X24" s="11"/>
      <c r="Y24" s="11"/>
      <c r="Z24" s="11"/>
    </row>
    <row r="25" ht="21.0" customHeight="1">
      <c r="A25" s="37" t="s">
        <v>47</v>
      </c>
      <c r="B25" s="111">
        <f t="shared" si="5"/>
        <v>45434</v>
      </c>
      <c r="C25" s="39"/>
      <c r="D25" s="39"/>
      <c r="E25" s="39"/>
      <c r="F25" s="112"/>
      <c r="G25" s="112"/>
      <c r="H25" s="39"/>
      <c r="I25" s="42"/>
      <c r="J25" s="113">
        <f t="shared" si="1"/>
        <v>0</v>
      </c>
      <c r="K25" s="44" t="s">
        <v>45</v>
      </c>
      <c r="L25" s="42">
        <f t="shared" si="2"/>
        <v>0</v>
      </c>
      <c r="M25" s="42">
        <f t="shared" si="3"/>
        <v>0</v>
      </c>
      <c r="N25" s="42"/>
      <c r="O25" s="42"/>
      <c r="P25" s="42"/>
      <c r="Q25" s="42"/>
      <c r="R25" s="42"/>
      <c r="S25" s="46">
        <f t="shared" si="4"/>
        <v>0</v>
      </c>
      <c r="T25" s="46"/>
      <c r="U25" s="39"/>
      <c r="V25" s="39"/>
      <c r="W25" s="47"/>
      <c r="X25" s="11"/>
      <c r="Y25" s="11"/>
      <c r="Z25" s="11"/>
    </row>
    <row r="26" ht="21.0" customHeight="1">
      <c r="A26" s="37" t="s">
        <v>48</v>
      </c>
      <c r="B26" s="111">
        <f t="shared" si="5"/>
        <v>45435</v>
      </c>
      <c r="C26" s="48"/>
      <c r="D26" s="39"/>
      <c r="E26" s="39"/>
      <c r="F26" s="112"/>
      <c r="G26" s="112"/>
      <c r="H26" s="39"/>
      <c r="I26" s="42"/>
      <c r="J26" s="113">
        <f t="shared" si="1"/>
        <v>0</v>
      </c>
      <c r="K26" s="44" t="s">
        <v>45</v>
      </c>
      <c r="L26" s="42">
        <f t="shared" si="2"/>
        <v>0</v>
      </c>
      <c r="M26" s="42">
        <f t="shared" si="3"/>
        <v>0</v>
      </c>
      <c r="N26" s="42"/>
      <c r="O26" s="42"/>
      <c r="P26" s="42"/>
      <c r="Q26" s="42"/>
      <c r="R26" s="42"/>
      <c r="S26" s="46">
        <f t="shared" si="4"/>
        <v>0</v>
      </c>
      <c r="T26" s="46"/>
      <c r="U26" s="39"/>
      <c r="V26" s="39"/>
      <c r="W26" s="47"/>
      <c r="X26" s="11"/>
      <c r="Y26" s="11"/>
      <c r="Z26" s="11"/>
    </row>
    <row r="27" ht="21.0" customHeight="1">
      <c r="A27" s="37" t="s">
        <v>52</v>
      </c>
      <c r="B27" s="111">
        <f t="shared" si="5"/>
        <v>45436</v>
      </c>
      <c r="C27" s="48"/>
      <c r="D27" s="39"/>
      <c r="E27" s="39"/>
      <c r="F27" s="112"/>
      <c r="G27" s="112"/>
      <c r="H27" s="39"/>
      <c r="I27" s="42"/>
      <c r="J27" s="113">
        <f t="shared" si="1"/>
        <v>0</v>
      </c>
      <c r="K27" s="44" t="s">
        <v>45</v>
      </c>
      <c r="L27" s="42">
        <f t="shared" si="2"/>
        <v>0</v>
      </c>
      <c r="M27" s="42">
        <f t="shared" si="3"/>
        <v>0</v>
      </c>
      <c r="N27" s="42"/>
      <c r="O27" s="42"/>
      <c r="P27" s="42"/>
      <c r="Q27" s="42"/>
      <c r="R27" s="42"/>
      <c r="S27" s="46">
        <f t="shared" si="4"/>
        <v>0</v>
      </c>
      <c r="T27" s="46"/>
      <c r="U27" s="39"/>
      <c r="V27" s="39"/>
      <c r="W27" s="47"/>
      <c r="X27" s="11"/>
      <c r="Y27" s="11"/>
      <c r="Z27" s="11"/>
    </row>
    <row r="28" ht="21.0" customHeight="1">
      <c r="A28" s="37" t="s">
        <v>54</v>
      </c>
      <c r="B28" s="111">
        <f t="shared" si="5"/>
        <v>45437</v>
      </c>
      <c r="C28" s="48"/>
      <c r="D28" s="39"/>
      <c r="E28" s="39"/>
      <c r="F28" s="112"/>
      <c r="G28" s="112"/>
      <c r="H28" s="39"/>
      <c r="I28" s="42"/>
      <c r="J28" s="113">
        <f t="shared" si="1"/>
        <v>0</v>
      </c>
      <c r="K28" s="44" t="s">
        <v>45</v>
      </c>
      <c r="L28" s="42">
        <f t="shared" si="2"/>
        <v>0</v>
      </c>
      <c r="M28" s="42">
        <f t="shared" si="3"/>
        <v>0</v>
      </c>
      <c r="N28" s="42"/>
      <c r="O28" s="42"/>
      <c r="P28" s="42"/>
      <c r="Q28" s="42"/>
      <c r="R28" s="42"/>
      <c r="S28" s="46">
        <f t="shared" si="4"/>
        <v>0</v>
      </c>
      <c r="T28" s="46"/>
      <c r="U28" s="39"/>
      <c r="V28" s="39"/>
      <c r="W28" s="47"/>
      <c r="X28" s="11"/>
      <c r="Y28" s="11"/>
      <c r="Z28" s="11"/>
    </row>
    <row r="29" ht="21.0" customHeight="1">
      <c r="A29" s="37" t="s">
        <v>55</v>
      </c>
      <c r="B29" s="111">
        <f t="shared" si="5"/>
        <v>45438</v>
      </c>
      <c r="C29" s="48"/>
      <c r="D29" s="39"/>
      <c r="E29" s="39"/>
      <c r="F29" s="112"/>
      <c r="G29" s="112"/>
      <c r="H29" s="39"/>
      <c r="I29" s="42"/>
      <c r="J29" s="113">
        <f t="shared" si="1"/>
        <v>0</v>
      </c>
      <c r="K29" s="44" t="s">
        <v>45</v>
      </c>
      <c r="L29" s="42">
        <f t="shared" si="2"/>
        <v>0</v>
      </c>
      <c r="M29" s="42">
        <f t="shared" si="3"/>
        <v>0</v>
      </c>
      <c r="N29" s="42"/>
      <c r="O29" s="42"/>
      <c r="P29" s="42"/>
      <c r="Q29" s="42"/>
      <c r="R29" s="42"/>
      <c r="S29" s="46">
        <f t="shared" si="4"/>
        <v>0</v>
      </c>
      <c r="T29" s="46"/>
      <c r="U29" s="39"/>
      <c r="V29" s="39"/>
      <c r="W29" s="47"/>
      <c r="X29" s="11"/>
      <c r="Y29" s="11"/>
      <c r="Z29" s="11"/>
    </row>
    <row r="30" ht="21.0" customHeight="1">
      <c r="A30" s="37" t="s">
        <v>43</v>
      </c>
      <c r="B30" s="111">
        <f t="shared" si="5"/>
        <v>45439</v>
      </c>
      <c r="C30" s="48"/>
      <c r="D30" s="39"/>
      <c r="E30" s="39"/>
      <c r="F30" s="112"/>
      <c r="G30" s="112"/>
      <c r="H30" s="39"/>
      <c r="I30" s="42"/>
      <c r="J30" s="113">
        <f t="shared" si="1"/>
        <v>0</v>
      </c>
      <c r="K30" s="44" t="s">
        <v>45</v>
      </c>
      <c r="L30" s="42">
        <f t="shared" si="2"/>
        <v>0</v>
      </c>
      <c r="M30" s="42">
        <f t="shared" si="3"/>
        <v>0</v>
      </c>
      <c r="N30" s="42"/>
      <c r="O30" s="42"/>
      <c r="P30" s="42"/>
      <c r="Q30" s="42"/>
      <c r="R30" s="42"/>
      <c r="S30" s="46">
        <f t="shared" si="4"/>
        <v>0</v>
      </c>
      <c r="T30" s="46"/>
      <c r="U30" s="39"/>
      <c r="V30" s="39"/>
      <c r="W30" s="47"/>
      <c r="X30" s="11"/>
      <c r="Y30" s="11"/>
      <c r="Z30" s="11"/>
    </row>
    <row r="31" ht="21.0" customHeight="1">
      <c r="A31" s="37" t="s">
        <v>46</v>
      </c>
      <c r="B31" s="111">
        <f t="shared" si="5"/>
        <v>45440</v>
      </c>
      <c r="C31" s="48"/>
      <c r="D31" s="39"/>
      <c r="E31" s="39"/>
      <c r="F31" s="112"/>
      <c r="G31" s="112"/>
      <c r="H31" s="39"/>
      <c r="I31" s="42"/>
      <c r="J31" s="113">
        <f t="shared" si="1"/>
        <v>0</v>
      </c>
      <c r="K31" s="44" t="s">
        <v>45</v>
      </c>
      <c r="L31" s="42">
        <f t="shared" si="2"/>
        <v>0</v>
      </c>
      <c r="M31" s="42">
        <f t="shared" si="3"/>
        <v>0</v>
      </c>
      <c r="N31" s="42"/>
      <c r="O31" s="42"/>
      <c r="P31" s="42"/>
      <c r="Q31" s="42"/>
      <c r="R31" s="42"/>
      <c r="S31" s="46">
        <f t="shared" si="4"/>
        <v>0</v>
      </c>
      <c r="T31" s="46"/>
      <c r="U31" s="39"/>
      <c r="V31" s="39"/>
      <c r="W31" s="47"/>
      <c r="X31" s="11"/>
      <c r="Y31" s="11"/>
      <c r="Z31" s="11"/>
    </row>
    <row r="32" ht="21.0" customHeight="1">
      <c r="A32" s="37" t="s">
        <v>47</v>
      </c>
      <c r="B32" s="199">
        <f t="shared" si="5"/>
        <v>45441</v>
      </c>
      <c r="C32" s="48"/>
      <c r="D32" s="39"/>
      <c r="E32" s="39"/>
      <c r="F32" s="112"/>
      <c r="G32" s="112"/>
      <c r="H32" s="39"/>
      <c r="I32" s="42"/>
      <c r="J32" s="113">
        <f t="shared" si="1"/>
        <v>0</v>
      </c>
      <c r="K32" s="44" t="s">
        <v>45</v>
      </c>
      <c r="L32" s="42">
        <f t="shared" si="2"/>
        <v>0</v>
      </c>
      <c r="M32" s="42">
        <f t="shared" si="3"/>
        <v>0</v>
      </c>
      <c r="N32" s="42"/>
      <c r="O32" s="42"/>
      <c r="P32" s="42"/>
      <c r="Q32" s="42"/>
      <c r="R32" s="42"/>
      <c r="S32" s="46">
        <f t="shared" si="4"/>
        <v>0</v>
      </c>
      <c r="T32" s="46"/>
      <c r="U32" s="39"/>
      <c r="V32" s="39"/>
      <c r="W32" s="47"/>
      <c r="X32" s="11"/>
      <c r="Y32" s="11"/>
      <c r="Z32" s="11"/>
    </row>
    <row r="33" ht="21.0" customHeight="1">
      <c r="A33" s="37" t="s">
        <v>48</v>
      </c>
      <c r="B33" s="111">
        <f t="shared" si="5"/>
        <v>45442</v>
      </c>
      <c r="C33" s="39"/>
      <c r="D33" s="39"/>
      <c r="E33" s="39"/>
      <c r="F33" s="112"/>
      <c r="G33" s="112"/>
      <c r="H33" s="39"/>
      <c r="I33" s="42"/>
      <c r="J33" s="113">
        <f t="shared" si="1"/>
        <v>0</v>
      </c>
      <c r="K33" s="44" t="s">
        <v>45</v>
      </c>
      <c r="L33" s="42">
        <f t="shared" si="2"/>
        <v>0</v>
      </c>
      <c r="M33" s="42">
        <f t="shared" si="3"/>
        <v>0</v>
      </c>
      <c r="N33" s="42"/>
      <c r="O33" s="42"/>
      <c r="P33" s="42"/>
      <c r="Q33" s="42"/>
      <c r="R33" s="42"/>
      <c r="S33" s="46">
        <f t="shared" si="4"/>
        <v>0</v>
      </c>
      <c r="T33" s="46"/>
      <c r="U33" s="39"/>
      <c r="V33" s="39"/>
      <c r="W33" s="47"/>
      <c r="X33" s="11"/>
      <c r="Y33" s="11"/>
      <c r="Z33" s="11"/>
    </row>
    <row r="34" ht="21.0" customHeight="1">
      <c r="A34" s="50" t="s">
        <v>52</v>
      </c>
      <c r="B34" s="114">
        <f t="shared" si="5"/>
        <v>45443</v>
      </c>
      <c r="C34" s="52"/>
      <c r="D34" s="52"/>
      <c r="E34" s="52"/>
      <c r="F34" s="200"/>
      <c r="G34" s="200"/>
      <c r="H34" s="52"/>
      <c r="I34" s="54"/>
      <c r="J34" s="201">
        <f t="shared" si="1"/>
        <v>0</v>
      </c>
      <c r="K34" s="56" t="s">
        <v>45</v>
      </c>
      <c r="L34" s="54">
        <f t="shared" si="2"/>
        <v>0</v>
      </c>
      <c r="M34" s="54">
        <f t="shared" si="3"/>
        <v>0</v>
      </c>
      <c r="N34" s="54"/>
      <c r="O34" s="54"/>
      <c r="P34" s="54"/>
      <c r="Q34" s="54"/>
      <c r="R34" s="54"/>
      <c r="S34" s="58">
        <f t="shared" si="4"/>
        <v>0</v>
      </c>
      <c r="T34" s="58"/>
      <c r="U34" s="52"/>
      <c r="V34" s="52"/>
      <c r="W34" s="59"/>
      <c r="X34" s="11"/>
      <c r="Y34" s="11"/>
      <c r="Z34" s="11"/>
    </row>
    <row r="35" ht="21.0" customHeight="1">
      <c r="A35" s="27"/>
      <c r="B35" s="115"/>
      <c r="C35" s="28"/>
      <c r="D35" s="28"/>
      <c r="E35" s="28"/>
      <c r="F35" s="60"/>
      <c r="G35" s="61" t="s">
        <v>78</v>
      </c>
      <c r="H35" s="62"/>
      <c r="I35" s="63"/>
      <c r="J35" s="36">
        <f>SUM(J4:J34)</f>
        <v>0</v>
      </c>
      <c r="K35" s="65"/>
      <c r="L35" s="31"/>
      <c r="M35" s="31"/>
      <c r="N35" s="31"/>
      <c r="O35" s="31"/>
      <c r="P35" s="31"/>
      <c r="Q35" s="31"/>
      <c r="R35" s="66"/>
      <c r="S35" s="67">
        <f t="shared" ref="S35:T35" si="6">SUM(S4:S34)</f>
        <v>0</v>
      </c>
      <c r="T35" s="68">
        <f t="shared" si="6"/>
        <v>0</v>
      </c>
      <c r="U35" s="69"/>
      <c r="V35" s="28"/>
      <c r="W35" s="28"/>
      <c r="X35" s="11"/>
      <c r="Y35" s="11"/>
      <c r="Z35" s="11"/>
    </row>
    <row r="36" ht="21.0" customHeight="1">
      <c r="A36" s="48"/>
      <c r="B36" s="111"/>
      <c r="C36" s="39"/>
      <c r="D36" s="39"/>
      <c r="E36" s="39"/>
      <c r="F36" s="70"/>
      <c r="G36" s="71" t="s">
        <v>79</v>
      </c>
      <c r="H36" s="72"/>
      <c r="I36" s="73"/>
      <c r="J36" s="74">
        <f>SUM(J35+April!J35*24)</f>
        <v>450</v>
      </c>
      <c r="K36" s="75"/>
      <c r="L36" s="42"/>
      <c r="M36" s="42"/>
      <c r="N36" s="42"/>
      <c r="O36" s="42"/>
      <c r="P36" s="42"/>
      <c r="Q36" s="42"/>
      <c r="R36" s="76"/>
      <c r="S36" s="77">
        <f>SUM(S35:T35)</f>
        <v>0</v>
      </c>
      <c r="T36" s="78"/>
      <c r="U36" s="79"/>
      <c r="V36" s="39"/>
      <c r="W36" s="39"/>
      <c r="X36" s="11"/>
      <c r="Y36" s="11"/>
      <c r="Z36" s="11"/>
    </row>
    <row r="37" ht="21.0" customHeight="1">
      <c r="A37" s="80"/>
      <c r="B37" s="81"/>
      <c r="C37" s="54"/>
      <c r="D37" s="39"/>
      <c r="E37" s="39"/>
      <c r="F37" s="70"/>
      <c r="G37" s="71" t="s">
        <v>80</v>
      </c>
      <c r="H37" s="72"/>
      <c r="I37" s="73"/>
      <c r="J37" s="74">
        <f>J35-J39*24</f>
        <v>-184</v>
      </c>
      <c r="K37" s="75"/>
      <c r="L37" s="42"/>
      <c r="M37" s="42"/>
      <c r="N37" s="42"/>
      <c r="O37" s="42"/>
      <c r="P37" s="42"/>
      <c r="Q37" s="42"/>
      <c r="R37" s="42"/>
      <c r="S37" s="82"/>
      <c r="T37" s="35"/>
      <c r="U37" s="39"/>
      <c r="V37" s="39"/>
      <c r="W37" s="39"/>
      <c r="X37" s="11"/>
      <c r="Y37" s="11"/>
      <c r="Z37" s="11"/>
    </row>
    <row r="38" ht="20.25" customHeight="1">
      <c r="A38" s="83" t="s">
        <v>98</v>
      </c>
      <c r="B38" s="63"/>
      <c r="C38" s="66">
        <f>Januar!C38</f>
        <v>30</v>
      </c>
      <c r="D38" s="79"/>
      <c r="E38" s="39"/>
      <c r="F38" s="70"/>
      <c r="G38" s="84" t="s">
        <v>82</v>
      </c>
      <c r="H38" s="72"/>
      <c r="I38" s="73"/>
      <c r="J38" s="85">
        <f>SUM(J37+April!J37*24)</f>
        <v>-422</v>
      </c>
      <c r="K38" s="75"/>
      <c r="L38" s="42"/>
      <c r="M38" s="42"/>
      <c r="N38" s="42"/>
      <c r="O38" s="42"/>
      <c r="P38" s="42"/>
      <c r="Q38" s="42"/>
      <c r="R38" s="42"/>
      <c r="S38" s="86"/>
      <c r="T38" s="46"/>
      <c r="U38" s="39"/>
      <c r="V38" s="39"/>
      <c r="W38" s="39"/>
      <c r="X38" s="11"/>
      <c r="Y38" s="11"/>
      <c r="Z38" s="11"/>
    </row>
    <row r="39" ht="20.25" customHeight="1">
      <c r="A39" s="87" t="s">
        <v>21</v>
      </c>
      <c r="B39" s="73"/>
      <c r="C39" s="195" t="str">
        <f>IF('März'!C43="x",(IF(AND(Januar!D$2-C40&gt;0,Januar!D$2-C40&lt;&gt;0),Januar!D$2-C40,"")),"")</f>
        <v/>
      </c>
      <c r="D39" s="79"/>
      <c r="E39" s="39"/>
      <c r="F39" s="70"/>
      <c r="G39" s="71" t="s">
        <v>83</v>
      </c>
      <c r="H39" s="72"/>
      <c r="I39" s="73"/>
      <c r="J39" s="74">
        <v>7.666666666666667</v>
      </c>
      <c r="K39" s="75"/>
      <c r="L39" s="42"/>
      <c r="M39" s="42"/>
      <c r="N39" s="42"/>
      <c r="O39" s="42"/>
      <c r="P39" s="42"/>
      <c r="Q39" s="42"/>
      <c r="R39" s="42"/>
      <c r="S39" s="86"/>
      <c r="T39" s="46"/>
      <c r="U39" s="39"/>
      <c r="V39" s="39"/>
      <c r="W39" s="39"/>
      <c r="X39" s="11"/>
      <c r="Y39" s="11"/>
      <c r="Z39" s="11"/>
    </row>
    <row r="40" ht="20.25" customHeight="1">
      <c r="A40" s="87" t="s">
        <v>84</v>
      </c>
      <c r="B40" s="73"/>
      <c r="C40" s="76">
        <f>COUNTIFS(H4:H34,"x",A4:A34,"Montag")+COUNTIFS(H4:H34,"x",A4:A34,"Dienstag")+COUNTIFS(H4:H34,"x",A4:A34,"Mittwoch")+COUNTIFS(H4:H34,"x",A4:A34,"Donnerstag")+COUNTIFS(H4:H34,"x",A4:A34,"Freitag")+April!C39</f>
        <v>0</v>
      </c>
      <c r="D40" s="79"/>
      <c r="E40" s="39"/>
      <c r="F40" s="70"/>
      <c r="G40" s="88" t="s">
        <v>85</v>
      </c>
      <c r="H40" s="89"/>
      <c r="I40" s="81"/>
      <c r="J40" s="118">
        <v>83.66666666666667</v>
      </c>
      <c r="K40" s="75"/>
      <c r="L40" s="42"/>
      <c r="M40" s="42"/>
      <c r="N40" s="42"/>
      <c r="O40" s="42"/>
      <c r="P40" s="42"/>
      <c r="Q40" s="42"/>
      <c r="R40" s="42"/>
      <c r="S40" s="86"/>
      <c r="T40" s="46"/>
      <c r="U40" s="39"/>
      <c r="V40" s="39"/>
      <c r="W40" s="39"/>
      <c r="X40" s="11"/>
      <c r="Y40" s="11"/>
      <c r="Z40" s="11"/>
    </row>
    <row r="41" ht="20.25" customHeight="1">
      <c r="A41" s="91" t="s">
        <v>100</v>
      </c>
      <c r="B41" s="73"/>
      <c r="C41" s="92">
        <f>April!C40-(COUNTIFS(H4:H34,"x",A4:A34,"Montag")+COUNTIFS(H4:H34,"x",A4:A34,"Dienstag")+COUNTIFS(H4:H34,"x",A4:A34,"Mittwoch")+COUNTIFS(H4:H34,"x",A4:A34,"Donnerstag")+COUNTIFS(H4:H34,"x",A4:A34,"Freitag"))</f>
        <v>30</v>
      </c>
      <c r="D41" s="79"/>
      <c r="E41" s="39"/>
      <c r="F41" s="93"/>
      <c r="G41" s="94"/>
      <c r="H41" s="31"/>
      <c r="I41" s="31"/>
      <c r="J41" s="94"/>
      <c r="K41" s="42"/>
      <c r="L41" s="42"/>
      <c r="M41" s="42"/>
      <c r="N41" s="42"/>
      <c r="O41" s="42"/>
      <c r="P41" s="42"/>
      <c r="Q41" s="42"/>
      <c r="R41" s="42"/>
      <c r="S41" s="86"/>
      <c r="T41" s="46"/>
      <c r="U41" s="39"/>
      <c r="V41" s="39"/>
      <c r="W41" s="39"/>
      <c r="X41" s="11"/>
      <c r="Y41" s="11"/>
      <c r="Z41" s="11"/>
    </row>
    <row r="42" ht="20.25" customHeight="1">
      <c r="A42" s="95" t="s">
        <v>101</v>
      </c>
      <c r="B42" s="81"/>
      <c r="C42" s="96">
        <f>COUNTIF(I4:I34,"x")+April!C41</f>
        <v>0</v>
      </c>
      <c r="D42" s="79"/>
      <c r="E42" s="39"/>
      <c r="F42" s="93"/>
      <c r="G42" s="93"/>
      <c r="H42" s="42"/>
      <c r="I42" s="42"/>
      <c r="J42" s="93"/>
      <c r="K42" s="42"/>
      <c r="L42" s="42"/>
      <c r="M42" s="42"/>
      <c r="N42" s="42"/>
      <c r="O42" s="42"/>
      <c r="P42" s="42"/>
      <c r="Q42" s="42"/>
      <c r="R42" s="42"/>
      <c r="S42" s="86"/>
      <c r="T42" s="46"/>
      <c r="U42" s="39"/>
      <c r="V42" s="39"/>
      <c r="W42" s="39"/>
      <c r="X42" s="11"/>
      <c r="Y42" s="11"/>
      <c r="Z42" s="11"/>
    </row>
    <row r="43" ht="20.25" customHeight="1">
      <c r="A43" s="28"/>
      <c r="B43" s="28"/>
      <c r="C43" s="28"/>
      <c r="D43" s="39"/>
      <c r="E43" s="39"/>
      <c r="F43" s="93"/>
      <c r="G43" s="93"/>
      <c r="H43" s="42"/>
      <c r="I43" s="42"/>
      <c r="J43" s="93"/>
      <c r="K43" s="42"/>
      <c r="L43" s="42"/>
      <c r="M43" s="42"/>
      <c r="N43" s="42"/>
      <c r="O43" s="42"/>
      <c r="P43" s="42"/>
      <c r="Q43" s="42"/>
      <c r="R43" s="42"/>
      <c r="S43" s="86"/>
      <c r="T43" s="46"/>
      <c r="U43" s="39"/>
      <c r="V43" s="39"/>
      <c r="W43" s="39"/>
      <c r="X43" s="11"/>
      <c r="Y43" s="11"/>
      <c r="Z43" s="11"/>
    </row>
    <row r="44" ht="20.25" customHeight="1">
      <c r="A44" s="48"/>
      <c r="B44" s="111"/>
      <c r="C44" s="39"/>
      <c r="D44" s="39"/>
      <c r="E44" s="39"/>
      <c r="F44" s="93"/>
      <c r="G44" s="93"/>
      <c r="H44" s="42"/>
      <c r="I44" s="42"/>
      <c r="J44" s="93"/>
      <c r="K44" s="42"/>
      <c r="L44" s="42"/>
      <c r="M44" s="42"/>
      <c r="N44" s="42"/>
      <c r="O44" s="42"/>
      <c r="P44" s="42"/>
      <c r="Q44" s="42"/>
      <c r="R44" s="42"/>
      <c r="S44" s="86"/>
      <c r="T44" s="46"/>
      <c r="U44" s="39"/>
      <c r="V44" s="39"/>
      <c r="W44" s="39"/>
      <c r="X44" s="11"/>
      <c r="Y44" s="11"/>
      <c r="Z44" s="11"/>
    </row>
    <row r="45" ht="20.25" customHeight="1">
      <c r="A45" s="48"/>
      <c r="B45" s="111"/>
      <c r="C45" s="39"/>
      <c r="D45" s="39"/>
      <c r="E45" s="39"/>
      <c r="F45" s="93"/>
      <c r="G45" s="93"/>
      <c r="H45" s="42"/>
      <c r="I45" s="42"/>
      <c r="J45" s="93"/>
      <c r="K45" s="42"/>
      <c r="L45" s="42"/>
      <c r="M45" s="42"/>
      <c r="N45" s="42"/>
      <c r="O45" s="42"/>
      <c r="P45" s="42"/>
      <c r="Q45" s="42"/>
      <c r="R45" s="42"/>
      <c r="S45" s="86"/>
      <c r="T45" s="46"/>
      <c r="U45" s="39"/>
      <c r="V45" s="39"/>
      <c r="W45" s="39"/>
      <c r="X45" s="11"/>
      <c r="Y45" s="11"/>
      <c r="Z45" s="11"/>
    </row>
    <row r="46" ht="18.0"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8.0"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8.0"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8.0"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8.0"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8.0"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8.0"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8.0"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8.0"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8.0"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8.0"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8.0"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8.0"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8.0"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8.0"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8.0"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8.0"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8.0"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8.0"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8.0"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8.0"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8.0"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8.0"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8.0"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8.0"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8.0"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8.0"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8.0"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8.0"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8.0"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8.0"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8.0"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8.0"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8.0"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8.0"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8.0"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8.0"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8.0"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8.0"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8.0"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8.0"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8.0"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8.0"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8.0"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8.0"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8.0"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8.0"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8.0"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8.0"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8.0"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8.0"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8.0"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8.0"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8.0"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8.0"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8.0"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8.0"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8.0"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8.0"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8.0"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8.0"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8.0"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8.0"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8.0"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8.0"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8.0"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8.0"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8.0"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8.0"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8.0"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8.0"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8.0"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8.0"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8.0"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8.0"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8.0"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8.0"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8.0"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8.0"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8.0"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8.0"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8.0"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8.0"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8.0"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8.0"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8.0"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8.0"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8.0"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8.0"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8.0"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8.0"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8.0"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8.0"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8.0"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8.0"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8.0"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8.0"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8.0"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8.0"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8.0"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8.0"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8.0"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8.0"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8.0"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8.0"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8.0"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8.0"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8.0"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8.0"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8.0"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8.0"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8.0"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8.0"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8.0"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8.0"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8.0"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8.0"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8.0"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8.0"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8.0"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8.0"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8.0"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8.0"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8.0"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8.0"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8.0"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8.0"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8.0"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8.0"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8.0"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8.0"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8.0"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8.0"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8.0"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8.0"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8.0"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8.0"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8.0"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8.0"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8.0"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8.0"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8.0"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8.0"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8.0"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8.0"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8.0"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8.0"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8.0"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8.0"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8.0"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8.0"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8.0"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8.0"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8.0"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8.0"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8.0"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8.0"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8.0"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8.0"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8.0"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8.0"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8.0"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8.0"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8.0"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8.0"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8.0"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8.0"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8.0"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8.0"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8.0"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8.0"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8.0"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8.0"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8.0"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8.0"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8.0"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8.0"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8.0"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8.0"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8.0"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8.0"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8.0"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8.0"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8.0"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8.0"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8.0"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8.0"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8.0"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8.0"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8.0"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8.0"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8.0"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8.0"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8.0"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8.0"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8.0"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8.0"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8.0"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8.0"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8.0"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8.0"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8.0"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8.0"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8.0"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8.0"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8.0"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8.0"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8.0"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8.0"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8.0"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8.0"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8.0"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8.0"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8.0"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8.0"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8.0"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8.0"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8.0"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8.0"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8.0"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8.0"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8.0"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8.0"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8.0"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8.0"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8.0"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8.0"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8.0"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8.0"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8.0"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8.0"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8.0"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8.0"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8.0"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8.0"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8.0"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8.0"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8.0"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8.0"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8.0"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8.0"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8.0"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8.0"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8.0"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8.0"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8.0"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8.0"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8.0"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8.0"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8.0"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8.0"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8.0"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8.0"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8.0"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8.0"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8.0"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8.0"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8.0"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8.0"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8.0"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8.0"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8.0"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8.0"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8.0"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8.0"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8.0"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8.0"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8.0"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8.0"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8.0"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8.0"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8.0"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8.0"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8.0"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8.0"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8.0"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8.0"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8.0"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8.0"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8.0"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8.0"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8.0"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8.0"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8.0"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8.0"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8.0"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8.0"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8.0"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8.0"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8.0"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8.0"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8.0"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8.0"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8.0"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8.0"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8.0"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8.0"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8.0"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8.0"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8.0"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8.0"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8.0"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8.0"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8.0"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8.0"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8.0"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8.0"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8.0"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8.0"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8.0"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8.0"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8.0"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8.0"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8.0"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8.0"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8.0"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8.0"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8.0"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8.0"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8.0"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8.0"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8.0"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8.0"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8.0"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8.0"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8.0"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8.0"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8.0"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8.0"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8.0"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8.0"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8.0"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8.0"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8.0"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8.0"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8.0"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8.0"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8.0"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8.0"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8.0"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8.0"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8.0"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8.0"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8.0"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8.0"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8.0"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8.0"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8.0"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8.0"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8.0"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8.0"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8.0"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8.0"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8.0"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8.0"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8.0"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8.0"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8.0"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8.0"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8.0"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8.0"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8.0"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8.0"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8.0"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8.0"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8.0"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8.0"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8.0"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8.0"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8.0"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8.0"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8.0"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8.0"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8.0"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8.0"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8.0"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8.0"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8.0"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8.0"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8.0"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8.0"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8.0"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8.0"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8.0"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8.0"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8.0"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8.0"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8.0"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8.0"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8.0"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8.0"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8.0"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8.0"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8.0"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8.0"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8.0"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8.0"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8.0"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8.0"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8.0"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8.0"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8.0"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8.0"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8.0"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8.0"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8.0"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8.0"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8.0"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8.0"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8.0"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8.0"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8.0"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8.0"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8.0"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8.0"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8.0"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8.0"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8.0"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8.0"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8.0"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8.0"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8.0"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8.0"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8.0"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8.0"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8.0"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8.0"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8.0"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8.0"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8.0"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8.0"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8.0"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8.0"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8.0"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8.0"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8.0"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8.0"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8.0"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8.0"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8.0"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8.0"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8.0"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8.0"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8.0"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8.0"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8.0"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8.0"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8.0"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8.0"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8.0"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8.0"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8.0"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8.0"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8.0"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8.0"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8.0"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8.0"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8.0"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8.0"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8.0"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8.0"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8.0"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8.0"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8.0"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8.0"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8.0"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8.0"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8.0"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8.0"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8.0"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8.0"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8.0"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8.0"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8.0"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8.0"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8.0"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8.0"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8.0"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8.0"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8.0"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8.0"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8.0"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8.0"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8.0"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8.0"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8.0"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8.0"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8.0"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8.0"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8.0"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8.0"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8.0"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8.0"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8.0"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8.0"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8.0"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8.0"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8.0"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8.0"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8.0"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8.0"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8.0"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8.0"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8.0"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8.0"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8.0"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8.0"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8.0"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8.0"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8.0"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8.0"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8.0"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8.0"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8.0"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8.0"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8.0"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8.0"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8.0"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8.0"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8.0"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8.0"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8.0"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8.0"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8.0"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8.0"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8.0"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8.0"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8.0"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8.0"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8.0"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8.0"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8.0"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8.0"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8.0"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8.0"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8.0"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8.0"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8.0"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8.0"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8.0"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8.0"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8.0"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8.0"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8.0"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8.0"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8.0"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8.0"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8.0"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8.0"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8.0"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8.0"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8.0"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8.0"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8.0"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8.0"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8.0"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8.0"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8.0"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8.0"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8.0"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8.0"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8.0"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8.0"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8.0"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8.0"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8.0"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8.0"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8.0"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8.0"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8.0"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8.0"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8.0"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8.0"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8.0"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8.0"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8.0"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8.0"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8.0"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8.0"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8.0"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8.0"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8.0"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8.0"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8.0"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8.0"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8.0"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8.0"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8.0"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8.0"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8.0"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8.0"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8.0"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8.0"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8.0"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8.0"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8.0"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8.0"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8.0"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8.0"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8.0"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8.0"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8.0"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8.0"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8.0"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8.0"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8.0"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8.0"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8.0"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8.0"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8.0"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8.0"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8.0"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8.0"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8.0"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8.0"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8.0"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8.0"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8.0"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8.0"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8.0"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8.0"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8.0"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8.0"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8.0"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8.0"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8.0"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8.0"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8.0"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8.0"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8.0"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8.0"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8.0"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8.0"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8.0"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8.0"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8.0"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8.0"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8.0"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8.0"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8.0"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8.0"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8.0"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8.0"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8.0"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8.0"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8.0"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8.0"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8.0"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8.0"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8.0"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8.0"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8.0"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8.0"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8.0"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8.0"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8.0"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8.0"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8.0"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8.0"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8.0"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8.0"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8.0"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8.0"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8.0"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8.0"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8.0"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8.0"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8.0"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8.0"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8.0"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8.0"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8.0"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8.0"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8.0"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8.0"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8.0"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8.0"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8.0"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8.0"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8.0"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8.0"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8.0"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8.0"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8.0"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8.0"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8.0"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8.0"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8.0"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8.0"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8.0"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8.0"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8.0"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8.0"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8.0"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8.0"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8.0"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8.0"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8.0"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8.0"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8.0"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8.0"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8.0"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8.0"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8.0"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8.0"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8.0"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8.0"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8.0"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8.0"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8.0"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8.0"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8.0"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8.0"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8.0"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8.0"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8.0"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8.0"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8.0"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8.0"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8.0"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8.0"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8.0"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8.0"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8.0"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8.0"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8.0"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8.0"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8.0"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8.0"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8.0"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8.0"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8.0"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8.0"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8.0"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8.0"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8.0"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8.0"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8.0"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8.0"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8.0"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8.0"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8.0"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8.0"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8.0"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8.0"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8.0"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8.0"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8.0"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8.0"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8.0"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8.0"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8.0"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8.0"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8.0"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8.0"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8.0"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8.0"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8.0"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8.0"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8.0"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8.0"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8.0"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8.0"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8.0"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8.0"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8.0"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8.0"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8.0"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8.0"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8.0"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8.0"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8.0"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8.0"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8.0"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8.0"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8.0"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8.0"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8.0"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8.0"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8.0"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8.0"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8.0"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8.0"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8.0"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8.0"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8.0"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8.0"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8.0"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8.0"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8.0"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8.0"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8.0"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8.0"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8.0"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8.0"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8.0"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8.0"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8.0"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8.0"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8.0"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8.0"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8.0"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8.0"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8.0"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8.0"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8.0"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8.0"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8.0"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8.0"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8.0"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8.0"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8.0"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8.0"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8.0"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8.0"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8.0"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8.0"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8.0"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8.0"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8.0"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8.0"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8.0"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8.0"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8.0"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8.0"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8.0"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8.0"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8.0"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8.0"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8.0"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8.0"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8.0"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8.0"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8.0"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8.0"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8.0"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8.0"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8.0"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8.0"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8.0"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8.0"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8.0"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8.0"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8.0"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8.0"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8.0"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8.0"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8.0"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8.0"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8.0"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8.0"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8.0"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8.0"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8.0"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8.0"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8.0"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8.0"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8.0"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8.0"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8.0"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8.0"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8.0"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8.0"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8.0"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8.0"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8.0"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8.0"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8.0"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8.0"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8.0"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8.0"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8.0"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8.0"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8.0"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8.0"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8.0"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8.0"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8.0"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8.0"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8.0"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8.0"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8.0"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8.0"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8.0"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8.0"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8.0"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8.0"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8.0"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8.0"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8.0"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8.0"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8.0"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8.0"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8.0"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8.0"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8.0"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8.0"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8.0"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8.0"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8.0"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8.0"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8.0"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8.0"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8.0"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8.0"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8.0"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8.0"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8.0"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8.0"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8.0"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8.0"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8.0"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8.0"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8.0"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8.0"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8.0"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8.0"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8.0"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8.0"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8.0"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8.0"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8.0"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8.0"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8.0"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8.0"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8.0"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8.0"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8.0"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8.0"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8.0"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8.0"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8.0"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8.0"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8.0"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8.0"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8.0"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8.0"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8.0"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8.0"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8.0"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8.0"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8.0"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8.0"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8.0"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8.0"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8.0"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8.0"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8.0"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8.0"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8.0"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8.0"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8.0"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8.0"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8.0"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8.0"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13">
    <mergeCell ref="G38:I38"/>
    <mergeCell ref="G39:I39"/>
    <mergeCell ref="A40:B40"/>
    <mergeCell ref="G40:I40"/>
    <mergeCell ref="A41:B41"/>
    <mergeCell ref="A42:B42"/>
    <mergeCell ref="G35:I35"/>
    <mergeCell ref="G36:I36"/>
    <mergeCell ref="S36:T36"/>
    <mergeCell ref="A37:B37"/>
    <mergeCell ref="G37:I37"/>
    <mergeCell ref="A38:B38"/>
    <mergeCell ref="A39:B39"/>
  </mergeCells>
  <conditionalFormatting sqref="A1:W1 A4:B26 A27:B33 A34:B35 A36:G36 A37 A39:A40 A43:W45 B2:W2 C35:G35 C37:G40 C41:W42 J35:W35 J36:R36 J37:W39 K40:W40 L4:R25 L26:M32 L33:R34 T4:W31 T32:U33 T34:W34 U36:W36 V33:W33 W32">
    <cfRule type="containsText" dxfId="0" priority="1" stopIfTrue="1" operator="containsText" text="Samstag">
      <formula>NOT(ISERROR(SEARCH(("Samstag"),(A1))))</formula>
    </cfRule>
  </conditionalFormatting>
  <conditionalFormatting sqref="A1:W1 A4:B26 A27:B33 A34:B35 A36:G36 A37 A39:A40 A43:W45 B2:W2 C35:G35 C37:G40 C41:W42 J35:W35 J36:R36 J37:W39 K40:W40 L4:R25 L26:M32 L33:R34 T4:W31 T32:U33 T34:W34 U36:W36 V33:W33 W32">
    <cfRule type="containsText" dxfId="0" priority="2" stopIfTrue="1" operator="containsText" text="Sonntag">
      <formula>NOT(ISERROR(SEARCH(("Sonntag"),(A1))))</formula>
    </cfRule>
  </conditionalFormatting>
  <conditionalFormatting sqref="D4:E9">
    <cfRule type="containsText" dxfId="0" priority="3" stopIfTrue="1" operator="containsText" text="Samstag">
      <formula>NOT(ISERROR(SEARCH(("Samstag"),(D4))))</formula>
    </cfRule>
  </conditionalFormatting>
  <conditionalFormatting sqref="D10:G33 D34:G34 F8:G9 I8:J32 I33:J34 J4:J7 N26:R32 V32">
    <cfRule type="containsText" dxfId="0" priority="4" stopIfTrue="1" operator="containsText" text="Samstag">
      <formula>NOT(ISERROR(SEARCH(("Samstag"),(D10))))</formula>
    </cfRule>
  </conditionalFormatting>
  <conditionalFormatting sqref="D10:G33 D34:G34 F8:G9 I8:J32 I33:J34 J4:J7 N26:R32 V32">
    <cfRule type="containsText" dxfId="0" priority="5" stopIfTrue="1" operator="containsText" text="Sonntag">
      <formula>NOT(ISERROR(SEARCH(("Sonntag"),(D10))))</formula>
    </cfRule>
  </conditionalFormatting>
  <dataValidations>
    <dataValidation type="list" allowBlank="1" showErrorMessage="1" sqref="K4:K34">
      <formula1>"Bitte auswählen,Deutschland,ORF - Österreich,Afghanistan,Ägypten,Äthiopien,Äquatorialguinea,Albanien,Algerien,Andorra,Angola,Antigua und Barbuda,Argentinien,Armenien,Aserbaidschan,Australien,– Canberra,– Sydney,Bahrain,Bangladesch,Barbados,Belgien,Benin"</formula1>
    </dataValidation>
  </dataValidations>
  <printOptions/>
  <pageMargins bottom="0.0" footer="0.0" header="0.0" left="0.5" right="0.5" top="0.55315"/>
  <pageSetup orientation="landscape"/>
  <headerFooter>
    <oddFooter>&amp;C000000&amp;P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12.0"/>
    <col customWidth="1" min="2" max="2" width="10.0"/>
    <col customWidth="1" min="3" max="3" width="19.14"/>
    <col customWidth="1" min="4" max="4" width="24.29"/>
    <col customWidth="1" min="5" max="5" width="14.29"/>
    <col customWidth="1" min="6" max="7" width="10.29"/>
    <col customWidth="1" min="8" max="8" width="4.86"/>
    <col customWidth="1" min="9" max="9" width="5.14"/>
    <col customWidth="1" min="10" max="10" width="7.71"/>
    <col customWidth="1" min="11" max="11" width="14.14"/>
    <col customWidth="1" hidden="1" min="12" max="13" width="12.0"/>
    <col customWidth="1" min="14" max="14" width="10.0"/>
    <col customWidth="1" min="15" max="15" width="8.71"/>
    <col customWidth="1" min="16" max="16" width="7.29"/>
    <col customWidth="1" min="17" max="17" width="8.0"/>
    <col customWidth="1" min="18" max="18" width="9.0"/>
    <col customWidth="1" min="19" max="19" width="12.0"/>
    <col customWidth="1" min="20" max="20" width="14.14"/>
    <col customWidth="1" min="21" max="21" width="15.86"/>
    <col customWidth="1" min="22" max="22" width="23.43"/>
    <col customWidth="1" min="23" max="23" width="20.29"/>
    <col customWidth="1" min="24" max="26" width="12.0"/>
  </cols>
  <sheetData>
    <row r="1" ht="25.5" customHeight="1">
      <c r="A1" s="6" t="s">
        <v>18</v>
      </c>
      <c r="B1" s="6" t="s">
        <v>19</v>
      </c>
      <c r="C1" s="6" t="s">
        <v>20</v>
      </c>
      <c r="D1" s="7"/>
      <c r="E1" s="7"/>
      <c r="F1" s="8"/>
      <c r="G1" s="8"/>
      <c r="H1" s="7"/>
      <c r="I1" s="7"/>
      <c r="J1" s="8"/>
      <c r="K1" s="7"/>
      <c r="L1" s="7"/>
      <c r="M1" s="7"/>
      <c r="N1" s="7"/>
      <c r="O1" s="7"/>
      <c r="P1" s="7"/>
      <c r="Q1" s="7"/>
      <c r="R1" s="7"/>
      <c r="S1" s="7"/>
      <c r="T1" s="9"/>
      <c r="U1" s="10"/>
      <c r="V1" s="10"/>
      <c r="W1" s="10"/>
      <c r="X1" s="11"/>
      <c r="Y1" s="11"/>
      <c r="Z1" s="11"/>
    </row>
    <row r="2" ht="26.25" customHeight="1">
      <c r="A2" s="12" t="s">
        <v>22</v>
      </c>
      <c r="B2" s="13">
        <v>6.0</v>
      </c>
      <c r="C2" s="12" t="str">
        <f>Januar!C$2</f>
        <v>Max Mustermann</v>
      </c>
      <c r="D2" s="14"/>
      <c r="E2" s="14"/>
      <c r="F2" s="15"/>
      <c r="G2" s="15"/>
      <c r="H2" s="14"/>
      <c r="I2" s="14"/>
      <c r="J2" s="15"/>
      <c r="K2" s="14"/>
      <c r="L2" s="14"/>
      <c r="M2" s="14"/>
      <c r="N2" s="14"/>
      <c r="O2" s="14"/>
      <c r="P2" s="14"/>
      <c r="Q2" s="14"/>
      <c r="R2" s="14"/>
      <c r="S2" s="14"/>
      <c r="T2" s="16"/>
      <c r="U2" s="14"/>
      <c r="V2" s="14"/>
      <c r="W2" s="14"/>
      <c r="X2" s="11"/>
      <c r="Y2" s="11"/>
      <c r="Z2" s="11"/>
    </row>
    <row r="3" ht="42.75" customHeight="1">
      <c r="A3" s="17"/>
      <c r="B3" s="18" t="s">
        <v>24</v>
      </c>
      <c r="C3" s="18" t="s">
        <v>25</v>
      </c>
      <c r="D3" s="18" t="s">
        <v>26</v>
      </c>
      <c r="E3" s="18" t="s">
        <v>27</v>
      </c>
      <c r="F3" s="18" t="s">
        <v>28</v>
      </c>
      <c r="G3" s="18" t="s">
        <v>29</v>
      </c>
      <c r="H3" s="18" t="s">
        <v>30</v>
      </c>
      <c r="I3" s="18" t="s">
        <v>31</v>
      </c>
      <c r="J3" s="19" t="s">
        <v>32</v>
      </c>
      <c r="K3" s="20" t="s">
        <v>33</v>
      </c>
      <c r="L3" s="20" t="s">
        <v>34</v>
      </c>
      <c r="M3" s="21">
        <v>1.0</v>
      </c>
      <c r="N3" s="22" t="s">
        <v>34</v>
      </c>
      <c r="O3" s="23">
        <v>1.0</v>
      </c>
      <c r="P3" s="18" t="s">
        <v>35</v>
      </c>
      <c r="Q3" s="18" t="s">
        <v>36</v>
      </c>
      <c r="R3" s="18" t="s">
        <v>37</v>
      </c>
      <c r="S3" s="18" t="s">
        <v>38</v>
      </c>
      <c r="T3" s="18" t="s">
        <v>39</v>
      </c>
      <c r="U3" s="18" t="s">
        <v>40</v>
      </c>
      <c r="V3" s="18" t="s">
        <v>41</v>
      </c>
      <c r="W3" s="24" t="s">
        <v>42</v>
      </c>
      <c r="X3" s="11"/>
      <c r="Y3" s="11"/>
      <c r="Z3" s="11"/>
    </row>
    <row r="4" ht="21.0" customHeight="1">
      <c r="A4" s="123" t="s">
        <v>54</v>
      </c>
      <c r="B4" s="115">
        <f>DATE(A2,B2,1)</f>
        <v>45444</v>
      </c>
      <c r="C4" s="27"/>
      <c r="D4" s="28"/>
      <c r="E4" s="28"/>
      <c r="F4" s="110"/>
      <c r="G4" s="110"/>
      <c r="H4" s="28"/>
      <c r="I4" s="28"/>
      <c r="J4" s="32">
        <f t="shared" ref="J4:J33" si="1">IF(AND(I4="",H4="",F4="",G4=""),(0*0.0416666666666667),IF(AND(I4="x",H4="x",F4&lt;&gt;""),"FEHLER",IF(AND(I4="x",H4="x",G4&lt;&gt;""),"FEHLER",IF(AND(I4="",H4="x",G4&lt;&gt;""),"FEHLER",IF(AND(I4="x",H4="",G4&lt;&gt;""),"FEHLER",IF(AND(I4="",H4="x",F4&lt;&gt;""),"FEHLER",IF(AND(I4="x",H4="",F4&lt;&gt;""),"FEHLER",IF(AND(I4="",H4="x",A4="Sonntag"),(0*0.0416666666666667),IF(AND(I4="",H4="x",A4="Samstag"),(0*0.0416666666666667),IF(AND(I4="x",H4="",A4="Sonntag"),(0*0.0416666666666667),IF(AND(I4="x",H4="",A4="Samstag"),(0*0.0416666666666667),IF(AND(I4="x",H4="x"),"FEHLER",IF(AND(I4="x",H4=""),(8*0.0416666666666667),IF(AND(H4="X",I4=""),(8*0.0416666666666667),IF(AND(I4="",H4=""),IF(G4&lt;F4,G4+1-F4,G4-F4),"Bitte nur X verwenden")))))))))))))))</f>
        <v>0</v>
      </c>
      <c r="K4" s="33" t="s">
        <v>45</v>
      </c>
      <c r="L4" s="31">
        <f t="shared" ref="L4:L33" si="2">IF(K4="Deutschland",14,IF(K4="Afghanistan",20,IF(K4="Ägypten",28,IF(K4="Äthiopien",26,IF(K4="Äquatorialguinea",24,IF(K4="Albanien",18,IF(K4="Algerien",34,IF(K4="Andorra",28,IF(K4="Angola",35,IF(K4="Antigua und Barbuda",30,IF(K4="Argentinien",24,IF(K4="Armenien",16,IF(K4="Aserbaidschan",20,IF(K4="Australien",34,IF(K4="– Canberra",34,IF(K4="– Sydney",45,IF(K4="Bahrain",30,IF(K4="Bangladesch",33,IF(K4="Barbados",35,IF(K4="Belgien",28,IF(K4="Benin",35,IF(K4="Bolivien",20,IF(K4="Bosnien und Herzegowina",16,IF(K4="Botsuana",31,IF(K4="Brasilien",34,IF(K4="– Brasilia",38,IF(K4="– Rio de Janeiro",38,IF(K4="– Sao Paulo",36,IF(K4="Brunei",35,IF(K4="Bulgarien",15,IF(K4="Burkina Faso",25,IF(K4="Burundi",24,IF(K4="Chile",29,IF(K4="China",32,IF(K4="– Chengdu",28,IF(K4="– Hongkong",49,IF(K4="– Kanton",24,IF(K4="– Peking",20,IF(K4="– Shanghai",39,IF(K4="Costa Rica",32,IF(K4="Côte d’Ivoire",40,IF(K4="Dänemark",39,IF(K4="Dominica",30,IF(K4="Dominikanische Republik",30,IF(K4="Dschibuti",44,IF(K4="Ecuador",29,IF(K4="El Salvador",29,IF(K4="Eritrea",33,IF(K4="Estland",20,IF(K4="Fidschi",23,IF(K4="Finnland",33,IF(K4="Frankreich",29,IF(K4="– Lyon",36,IF(K4="– Marseille",31,IF(K4="– Paris sowie die Departments 92, 93 und 94",39,IF(K4="– Straßburg",34,IF(K4="Gabun",35,IF(K4="Gambia",20,IF(K4="Georgien",24,IF(K4="Ghana",31,IF(K4="Grenada",30,IF(K4="Griechenland",24,IF(K4="– Athen",31,IF(K4="Guatemala",23,IF(K4="Guinea",31,IF(K4="Guinea-Bissau",16,IF(K4="Guyana",30,IF(K4="Haiti",39,IF(K4="Honduras",32,IF(K4="Indien",21,IF(K4="- Chennai",21,IF(K4="- Kalkutta",24,IF(K4="- Mumbai",33,IF(K4="- Neu Dehli",25,IF(K4="Indonesien",24,IF(K4="Iran",22,IF(K4="Irland",39,IF(K4="Island",32,IF(K4="Israel",44,IF(K4="Italien",27,IF(K4="- Mailand",30,IF(K4="- Rom",27,IF(K4="Jamaika",38,IF(K4="Japan",25,IF(K4="- Tokio",44,IF(K4="Jemen",16,IF(K4="Jordanien",31,IF(K4="Kambodscha",25,IF(K4="Kamerun",33,IF(K4="Kanada",32,IF(K4="- Ottawa",32,IF(K4="- Toronto",34,IF(K4="- Vancouver",33,IF(K4="Kap Verde",20,IF(K4="Kasachstan",30,IF(K4="Katar",37,IF(K4="Kenia",34,IF(K4="Kirgisistan",18,IF(K4="Kolumbien",31,IF(K4="Kongo, Republik",41,IF(K4="Kongo, Demokratische Republik",32,IF(K4="Korea, Demokratische Republik",19,IF(K4="Korea Republik",39,IF(K4="Kosovo",16,IF(K4="Kroatien",24,IF(K4="Kuba",31,IF(K4="Kuwait",37,IF(K4="Laos",22,IF(K4="Lesotho",16,IF(K4="Lettland",24,IF(K4="Libanon",40,IF(K4="Libyen",42,IF(K4="Liechtenstein",37,IF(K4="Litauen",17,IF(K4="Luxemburg",32,IF(K4="Madagaskar",23,IF(K4="Malawi",32,IF(K4="Malaysia",23,IF(K4="Malediven",35,IF(K4="Mali",25,IF(K4="Malta",31,IF(K4="Marokko",28,IF(K4="Marshall Inseln",42,IF(K4="Mauretanien",26,IF(K4="Mauritius",36,IF(K4="Mazedonien",20,IF(K4="Mexiko",32,IF(K4="Mikronesien",22,IF(K4="Moldau Republik",16,IF(K4="Monaco",28,IF(K4="Mongolei",18,IF(K4="Montenegro",20,IF(K4="Mosambik",25,IF(K4="Myanmar",24,IF(K4="Namibia",20,IF(K4="Nepal",24,IF(K4="Neuseeland",37,IF(K4="Nicaragua",24,IF(K4="Niederlande",32,IF(K4="Niger",28,IF(K4="Nigeria",31,IF(K4="Norwegen",53,IF(K4="Österreich",27,IF(K4="Oman",40,IF(K4="Pakistan",23,IF(K4="- Islamabad",16,IF(K4="Palau",34,IF(K4="Panama",26,IF(K4="Papua-Neuguinea",40,IF(K4="Paraguay",25,IF(K4="Peru",23,IF(K4="Philippinen",22,IF(K4="Polen",20,IF(K4="- Breslau",22,IF(K4="- Danzig",20,IF(K4="- Krakau",18,IF(K4="- Warschau",20,IF(K4="Portugal",24,IF(K4="Ruanda",31,IF(K4="Rumänien",18,IF(K4="- Bukarest",21,IF(K4="Russische Förderation",16,IF(K4="- Jekatarinenburg",19,IF(K4="- Moskau",20,IF(K4="- St.Petersburg",17,IF(K4="Sambia",24,IF(K4="Samoa",20,IF(K4="San Marino",23,IF(K4="São Tomé - Príncipe",32,IF(K4="Saudi-Arabien",32,IF(K4="- Djidda",25,IF(K4="- Riad",32,IF(K4="Schweden",33,IF(K4="Schweiz",43,IF(K4="- Genf",44,IF(K4="Senegal",28,IF(K4="Serbien",13,IF(K4="Sierra Leone",32,IF(K4="Simbabwe",30,IF(K4="Singapur",36,IF(K4="Slowakische Republik",16,IF(K4="Slowenien",22,IF(K4="Spanien",23,IF(K4="- Barcelona",23,IF(K4="- Kanarische Inseln",27,IF(K4="- Madrid",27,IF(K4="- Palma de Mallorca",24,IF(K4="Sri Lanka",28,IF(K4="St. Kitts und Nevis",30,IF(K4="St. Lucia",30,IF(K4="St. Vincent und die Grenadinen",30,IF(K4="Sudan",22,IF(K4="Südafrika",15,IF(K4="- Kapstadt",18,IF(K4="- Johannisburg",20,IF(K4="Südsudan",23,IF(K4="Suriname",30,IF(K4="Syrien",25,IF(K4="Tadschikistan",18,IF(K4="Taiwan",31,IF(K4="Tansania",32,IF(K4="Thailand",25,IF(K4="Togo",26,IF(K4="Tonga",26,IF(K4="Trinidad Tobago",30,IF(K4="Tschad",43,IF(K4="Tschechische Republik",24,IF(K4="Türkei",12,IF(K4="- Istanbul",17,IF(K4="- Izmir",20,IF(K4="Tunesien",27,IF(K4="Turkmenistan",22,IF(K4="Uganda",28,IF(K4="Ukraine",17,IF(K4="Ungarn",15,IF(K4="Uruguay",32,IF(K4="Usbekistan",23,IF(K4="Vatikanstaat",35,IF(K4="Venezuela",30,IF(K4="Vereinigte Arabische Emirate",44,IF(K4="Vereinigte Staaten von Amerika (USA)",34,IF(K4="- Atlanta",41,IF(K4="- Boston",39,IF(K4="- Chicago",36,IF(K4="- Houston",42,IF(K4="- Los Angeles",37,IF(K4="- Miami",43,IF(K4="- New York City",39,IF(K4="- San Francisco",34,IF(K4="- Washington D.C.",41,IF(K4="Vereinigtes Königreich von Großbritannien und Nordirland",30,IF(K4="- London",41,IF(K4="Vietnam",28,IF(K4="Weißrussland",13,IF(K4="Zentralafrikanische Republik",31,IF(K4="Zypern",30,0))))))))))))))))))))))))))))))))))))))))))))))))))))))))))))))))))))))))))))))))))))))))))))))))))))))))))))))))))))))))))))))))))))))))))))))))))))))))))))))))))))))))))))))))))))))))))))))))))))))))))))))))))))))))))))))))))))))))))))</f>
        <v>0</v>
      </c>
      <c r="M4" s="31">
        <f t="shared" ref="M4:M33" si="3">IF(K4="Deutschland",28,IF(K4="Afghanistan",30,IF(K4="Ägypten",41,IF(K4="Äthiopien",30,IF(K4="Äquatorialguinea",36,IF(K4="Albanien",27,IF(K4="Algerien",51,IF(K4="Andorra",41,IF(K4="Angola",52,IF(K4="Antigua und Barbuda",45,IF(K4="Argentinien",35,IF(K4="Armenien",24,IF(K4="Aserbaidschan",30,IF(K4="Australien",51,IF(K4="– Canberra",51,IF(K4="– Sydney",68,IF(K4="Bahrain",30,IF(K4="Bangladesch",50,IF(K4="Barbados",52,IF(K4="Belgien",42,IF(K4="Benin",52,IF(K4="Bolivien",30,IF(K4="Bosnien und Herzegowina",23,IF(K4="Botsuana",46,IF(K4="Brasilien",51,IF(K4="– Brasilia",57,IF(K4="– Rio de Janeiro",57,IF(K4="– Sao Paulo",53,IF(K4="Brunei",52,IF(K4="Bulgarien",22,IF(K4="Burkina Faso",38,IF(K4="Burundi",36,IF(K4="Chile",44,IF(K4="China",48,IF(K4="– Chengdu",41,IF(K4="– Hongkong",74,IF(K4="– Kanton",36,IF(K4="– Peking",30,IF(K4="– Shanghai",58,IF(K4="Costa Rica",47,IF(K4="Côte d’Ivoire",59,IF(K4="Dänemark",58,IF(K4="Dominica",45,IF(K4="Dominikanische Republik",45,IF(K4="Dschibuti",65,IF(K4="Ecuador",44,IF(K4="El Salvador",44,IF(K4="Eritrea",50,IF(K4="Estland",29,IF(K4="Fidschi",34,IF(K4="Finnland",50,IF(K4="Frankreich",44,IF(K4="– Lyon",53,IF(K4="– Marseille",46,IF(K4="– Paris sowie die Departments 92, 93 und 94",58,IF(K4="– Straßburg",51,IF(K4="Gabun",52,IF(K4="Gambia",30,IF(K4="Georgien",35,IF(K4="Ghana",46,IF(K4="Grenada",45,IF(K4="Griechenland",36,IF(K4="– Athen",46,IF(K4="Guatemala",34,IF(K4="Guinea",46,IF(K4="Guinea-Bissau",24,IF(K4="Guyana",45,IF(K4="Haiti",58,IF(K4="Honduras",48,IF(K4="Indien",32,IF(K4="- Chennai",32,IF(K4="- Kalkutta",35,IF(K4="- Mumbai",50,IF(K4="- Neu Dehli",38,IF(K4="Indonesien",36,IF(K4="Iran",33,IF(K4="Irland",58,IF(K4="Island",47,IF(K4="Israel",66,IF(K4="Italien",40,IF(K4="- Mailand",45,IF(K4="- Rom",40,IF(K4="Jamaika",57,IF(K4="Japan",52,IF(K4="- Tokio",66,IF(K4="Jemen",24,IF(K4="Jordanien",46,IF(K4="Kambodscha",38,IF(K4="Kamerun",50,IF(K4="Kanada",47,IF(K4="- Ottawa",47,IF(K4="- Toronto",51,IF(K4="- Vancouver",50,IF(K4="Kap Verde",30,IF(K4="Kasachstan",45,IF(K4="Katar",56,IF(K4="Kenia",51,IF(K4="Kirgisistan",27,IF(K4="Kolumbien",46,IF(K4="Kongo, Republik",62,IF(K4="Kongo, Demokratische Republik",70,IF(K4="Korea, Demokratische Republik",48,IF(K4="Korea Republik",58,IF(K4="Kosovo",23,IF(K4="Kroatien",35,IF(K4="Kuba",46,IF(K4="Kuwait",56,IF(K4="Laos",33,IF(K4="Lesotho",24,IF(K4="Lettland",35,IF(K4="Libanon",59,IF(K4="Libyen",63,IF(K4="Liechtenstein",56,IF(K4="Litauen",26,IF(K4="Luxemburg",47,IF(K4="Madagaskar",34,IF(K4="Malawi",47,IF(K4="Malaysia",34,IF(K4="Malediven",52,IF(K4="Mali",38,IF(K4="Malta",46,IF(K4="Marokko",42,IF(K4="Marshall Inseln",63,IF(K4="Mauretanien",39,IF(K4="Mauritius",54,IF(K4="Mazedonien",29,IF(K4="Mexiko",48,IF(K4="Mikronesien",33,IF(K4="Moldau Republik",24,IF(K4="Monaco",42,IF(K4="Mongolei",27,IF(K4="Montenegro",29,IF(K4="Mosambik",38,IF(K4="Myanmar",35,IF(K4="Namibia",30,IF(K4="Nepal",36,IF(K4="Neuseeland",56,IF(K4="Nicaragua",36,IF(K4="Niederlande",47,IF(K4="Niger",42,IF(K4="Nigeria",46,IF(K4="Norwegen",80,IF(K4="Österreich",40,IF(K4="Oman",60,IF(K4="Pakistan",34,IF(K4="- Islamabad",23,IF(K4="Palau",51,IF(K4="Panama",39,IF(K4="Papua-Neuguinea",60,IF(K4="Paraguay",38,IF(K4="Peru",34,IF(K4="Philippinen",33,IF(K4="Polen",29,IF(K4="- Breslau",33,IF(K4="- Danzig",30,IF(K4="- Krakau",27,IF(K4="- Warschau",29,IF(K4="Portugal",36,IF(K4="Ruanda",46,IF(K4="Rumänien",27,IF(K4="- Bukarest",32,IF(K4="Russische Förderation",24,IF(K4="- Jekatarinenburg",28,IF(K4="- Moskau",30,IF(K4="- St.Petersburg",26,IF(K4="Sambia",36,IF(K4="Samoa",29,IF(K4="San Marino",34,IF(K4="São Tomé - Príncipe",47,IF(K4="Saudi-Arabien",48,IF(K4="- Djidda",38,IF(K4="- Riad",48,IF(K4="Schweden",50,IF(K4="Schweiz",64,IF(K4="- Genf",66,IF(K4="Senegal",42,IF(K4="Serbien",20,IF(K4="Sierra Leone",48,IF(K4="Simbabwe",45,IF(K4="Singapur",54,IF(K4="Slowakische Republik",24,IF(K4="Slowenien",33,IF(K4="Spanien",34,IF(K4="- Barcelona",34,IF(K4="- Kanarische Inseln",40,IF(K4="- Madrid",40,IF(K4="- Palma de Mallorca",35,IF(K4="Sri Lanka",42,IF(K4="St. Kitts und Nevis",45,IF(K4="St. Lucia",45,IF(K4="St. Vincent und die Grenadinen",45,IF(K4="Sudan",33,IF(K4="Südafrika",22,IF(K4="- Kapstadt",27,IF(K4="- Johannisburg",29,IF(K4="Südsudan",34,IF(K4="Suriname",45,IF(K4="Syrien",38,IF(K4="Tadschikistan",27,IF(K4="Taiwan",46,IF(K4="Tansania",47,IF(K4="Thailand",38,IF(K4="Togo",39,IF(K4="Tonga",39,IF(K4="Trinidad Tobago",45,IF(K4="Tschad",64,IF(K4="Tschechische Republik",35,IF(K4="Türkei",17,IF(K4="- Istanbul",26,IF(K4="- Izmir",29,IF(K4="Tunesien",40,IF(K4="Turkmenistan",33,IF(K4="Uganda",41,IF(K4="Ukraine",26,IF(K4="Ungarn",22,IF(K4="Uruguay",48,IF(K4="Usbekistan",34,IF(K4="Vatikanstaat",52,IF(K4="Venezuela",45,IF(K4="Vereinigte Arabische Emirate",65,IF(K4="Vereinigte Staaten von Amerika (USA)",51,IF(K4="- Atlanta",62,IF(K4="- Boston",58,IF(K4="- Chicago",54,IF(K4="- Houston",63,IF(K4="- Los Angeles",56,IF(K4="- Miami",64,IF(K4="- New York City",58,IF(K4="- San Francisco",51,IF(K4="- Washington D.C.",62,IF(K4="Vereinigtes Königreich von Großbritannien und Nordirland",45,IF(K4="- London",62,IF(K4="Vietnam",41,IF(K4="Weißrussland",20,IF(K4="Zentralafrikanische Republik",46,IF(K4="Zypern",45,0))))))))))))))))))))))))))))))))))))))))))))))))))))))))))))))))))))))))))))))))))))))))))))))))))))))))))))))))))))))))))))))))))))))))))))))))))))))))))))))))))))))))))))))))))))))))))))))))))))))))))))))))))))))))))))))))))))))))))))</f>
        <v>0</v>
      </c>
      <c r="N4" s="31"/>
      <c r="O4" s="31"/>
      <c r="P4" s="31"/>
      <c r="Q4" s="31"/>
      <c r="R4" s="31"/>
      <c r="S4" s="35">
        <f t="shared" ref="S4:S33" si="4">IF(K4="ORF - Österreich",26.4,IF(AND(N4="x",O4="x"),"FEHLER",IF(AND(O4="x",P4="x",Q4="x",R4="x"),0,IF(AND(N4="x",P4="x",Q4="x",R4="x"),0,IF(O4="x",VALUE(M4)-IF(P4="x",VALUE(M4*0.2))-IF(Q4="x",VALUE(M4*0.4))-IF(R4="x",VALUE(M4*0.4)),IF(N4="x",IF(IF(N4="x",VALUE(L4)-IF(P4="x",VALUE(M4*0.2))-IF(Q4="x",VALUE(M4*0.4))-IF(R4="x",VALUE(M4*0.4)))&lt;0,0,IF(N4="x",VALUE(L4)-IF(P4="x",VALUE(M4*0.2))-IF(Q4="x",VALUE(M4*0.4))-IF(R4="x",VALUE(M4*0.4)))),0))))))</f>
        <v>0</v>
      </c>
      <c r="T4" s="35"/>
      <c r="U4" s="28"/>
      <c r="V4" s="28"/>
      <c r="W4" s="36"/>
      <c r="X4" s="11"/>
      <c r="Y4" s="11"/>
      <c r="Z4" s="11"/>
    </row>
    <row r="5" ht="21.0" customHeight="1">
      <c r="A5" s="37" t="s">
        <v>55</v>
      </c>
      <c r="B5" s="111">
        <f t="shared" ref="B5:B33" si="5">B4+1</f>
        <v>45445</v>
      </c>
      <c r="C5" s="39"/>
      <c r="D5" s="39"/>
      <c r="E5" s="39"/>
      <c r="F5" s="39"/>
      <c r="G5" s="39"/>
      <c r="H5" s="39"/>
      <c r="I5" s="39"/>
      <c r="J5" s="43">
        <f t="shared" si="1"/>
        <v>0</v>
      </c>
      <c r="K5" s="44" t="s">
        <v>45</v>
      </c>
      <c r="L5" s="42">
        <f t="shared" si="2"/>
        <v>0</v>
      </c>
      <c r="M5" s="42">
        <f t="shared" si="3"/>
        <v>0</v>
      </c>
      <c r="N5" s="42"/>
      <c r="O5" s="42"/>
      <c r="P5" s="42"/>
      <c r="Q5" s="42"/>
      <c r="R5" s="42"/>
      <c r="S5" s="46">
        <f t="shared" si="4"/>
        <v>0</v>
      </c>
      <c r="T5" s="46"/>
      <c r="U5" s="39"/>
      <c r="V5" s="39"/>
      <c r="W5" s="47"/>
      <c r="X5" s="11"/>
      <c r="Y5" s="11"/>
      <c r="Z5" s="11"/>
    </row>
    <row r="6" ht="21.0" customHeight="1">
      <c r="A6" s="37" t="s">
        <v>43</v>
      </c>
      <c r="B6" s="111">
        <f t="shared" si="5"/>
        <v>45446</v>
      </c>
      <c r="C6" s="39"/>
      <c r="D6" s="39"/>
      <c r="E6" s="39"/>
      <c r="F6" s="39"/>
      <c r="G6" s="39"/>
      <c r="H6" s="39"/>
      <c r="I6" s="39"/>
      <c r="J6" s="43">
        <f t="shared" si="1"/>
        <v>0</v>
      </c>
      <c r="K6" s="44" t="s">
        <v>45</v>
      </c>
      <c r="L6" s="42">
        <f t="shared" si="2"/>
        <v>0</v>
      </c>
      <c r="M6" s="42">
        <f t="shared" si="3"/>
        <v>0</v>
      </c>
      <c r="N6" s="42"/>
      <c r="O6" s="42"/>
      <c r="P6" s="42"/>
      <c r="Q6" s="42"/>
      <c r="R6" s="42"/>
      <c r="S6" s="46">
        <f t="shared" si="4"/>
        <v>0</v>
      </c>
      <c r="T6" s="46"/>
      <c r="U6" s="39"/>
      <c r="V6" s="39"/>
      <c r="W6" s="47"/>
      <c r="X6" s="11"/>
      <c r="Y6" s="11"/>
      <c r="Z6" s="11"/>
    </row>
    <row r="7" ht="21.0" customHeight="1">
      <c r="A7" s="37" t="s">
        <v>46</v>
      </c>
      <c r="B7" s="111">
        <f t="shared" si="5"/>
        <v>45447</v>
      </c>
      <c r="C7" s="39"/>
      <c r="D7" s="39"/>
      <c r="E7" s="39"/>
      <c r="F7" s="39"/>
      <c r="G7" s="39"/>
      <c r="H7" s="39"/>
      <c r="I7" s="39"/>
      <c r="J7" s="43">
        <f t="shared" si="1"/>
        <v>0</v>
      </c>
      <c r="K7" s="44" t="s">
        <v>45</v>
      </c>
      <c r="L7" s="42">
        <f t="shared" si="2"/>
        <v>0</v>
      </c>
      <c r="M7" s="42">
        <f t="shared" si="3"/>
        <v>0</v>
      </c>
      <c r="N7" s="42"/>
      <c r="O7" s="42"/>
      <c r="P7" s="42"/>
      <c r="Q7" s="42"/>
      <c r="R7" s="42"/>
      <c r="S7" s="46">
        <f t="shared" si="4"/>
        <v>0</v>
      </c>
      <c r="T7" s="46"/>
      <c r="U7" s="39"/>
      <c r="V7" s="39"/>
      <c r="W7" s="47"/>
      <c r="X7" s="11"/>
      <c r="Y7" s="11"/>
      <c r="Z7" s="11"/>
    </row>
    <row r="8" ht="21.0" customHeight="1">
      <c r="A8" s="37" t="s">
        <v>47</v>
      </c>
      <c r="B8" s="111">
        <f t="shared" si="5"/>
        <v>45448</v>
      </c>
      <c r="C8" s="39"/>
      <c r="D8" s="39"/>
      <c r="E8" s="39"/>
      <c r="F8" s="112"/>
      <c r="G8" s="39"/>
      <c r="H8" s="42"/>
      <c r="I8" s="42"/>
      <c r="J8" s="43">
        <f t="shared" si="1"/>
        <v>0</v>
      </c>
      <c r="K8" s="44" t="s">
        <v>45</v>
      </c>
      <c r="L8" s="42">
        <f t="shared" si="2"/>
        <v>0</v>
      </c>
      <c r="M8" s="42">
        <f t="shared" si="3"/>
        <v>0</v>
      </c>
      <c r="N8" s="42"/>
      <c r="O8" s="42"/>
      <c r="P8" s="42"/>
      <c r="Q8" s="42"/>
      <c r="R8" s="42"/>
      <c r="S8" s="46">
        <f t="shared" si="4"/>
        <v>0</v>
      </c>
      <c r="T8" s="46"/>
      <c r="U8" s="39"/>
      <c r="V8" s="39"/>
      <c r="W8" s="47"/>
      <c r="X8" s="11"/>
      <c r="Y8" s="11"/>
      <c r="Z8" s="11"/>
    </row>
    <row r="9" ht="21.0" customHeight="1">
      <c r="A9" s="37" t="s">
        <v>48</v>
      </c>
      <c r="B9" s="111">
        <f t="shared" si="5"/>
        <v>45449</v>
      </c>
      <c r="C9" s="39"/>
      <c r="D9" s="39"/>
      <c r="E9" s="39"/>
      <c r="F9" s="112"/>
      <c r="G9" s="112"/>
      <c r="H9" s="42"/>
      <c r="I9" s="42"/>
      <c r="J9" s="43">
        <f t="shared" si="1"/>
        <v>0</v>
      </c>
      <c r="K9" s="44" t="s">
        <v>45</v>
      </c>
      <c r="L9" s="42">
        <f t="shared" si="2"/>
        <v>0</v>
      </c>
      <c r="M9" s="42">
        <f t="shared" si="3"/>
        <v>0</v>
      </c>
      <c r="N9" s="42"/>
      <c r="O9" s="42"/>
      <c r="P9" s="42"/>
      <c r="Q9" s="42"/>
      <c r="R9" s="42"/>
      <c r="S9" s="46">
        <f t="shared" si="4"/>
        <v>0</v>
      </c>
      <c r="T9" s="46"/>
      <c r="U9" s="39"/>
      <c r="V9" s="39"/>
      <c r="W9" s="47"/>
      <c r="X9" s="11"/>
      <c r="Y9" s="11"/>
      <c r="Z9" s="11"/>
    </row>
    <row r="10" ht="21.0" customHeight="1">
      <c r="A10" s="37" t="s">
        <v>52</v>
      </c>
      <c r="B10" s="111">
        <f t="shared" si="5"/>
        <v>45450</v>
      </c>
      <c r="C10" s="48"/>
      <c r="D10" s="39"/>
      <c r="E10" s="39"/>
      <c r="F10" s="112"/>
      <c r="G10" s="112"/>
      <c r="H10" s="42"/>
      <c r="I10" s="42"/>
      <c r="J10" s="43">
        <f t="shared" si="1"/>
        <v>0</v>
      </c>
      <c r="K10" s="44" t="s">
        <v>45</v>
      </c>
      <c r="L10" s="42">
        <f t="shared" si="2"/>
        <v>0</v>
      </c>
      <c r="M10" s="42">
        <f t="shared" si="3"/>
        <v>0</v>
      </c>
      <c r="N10" s="42"/>
      <c r="O10" s="42"/>
      <c r="P10" s="42"/>
      <c r="Q10" s="42"/>
      <c r="R10" s="42"/>
      <c r="S10" s="46">
        <f t="shared" si="4"/>
        <v>0</v>
      </c>
      <c r="T10" s="46"/>
      <c r="U10" s="39"/>
      <c r="V10" s="39"/>
      <c r="W10" s="47"/>
      <c r="X10" s="11"/>
      <c r="Y10" s="11"/>
      <c r="Z10" s="11"/>
    </row>
    <row r="11" ht="21.0" customHeight="1">
      <c r="A11" s="37" t="s">
        <v>54</v>
      </c>
      <c r="B11" s="111">
        <f t="shared" si="5"/>
        <v>45451</v>
      </c>
      <c r="C11" s="48"/>
      <c r="D11" s="39"/>
      <c r="E11" s="39"/>
      <c r="F11" s="112"/>
      <c r="G11" s="112"/>
      <c r="H11" s="42"/>
      <c r="I11" s="42"/>
      <c r="J11" s="43">
        <f t="shared" si="1"/>
        <v>0</v>
      </c>
      <c r="K11" s="44" t="s">
        <v>45</v>
      </c>
      <c r="L11" s="42">
        <f t="shared" si="2"/>
        <v>0</v>
      </c>
      <c r="M11" s="42">
        <f t="shared" si="3"/>
        <v>0</v>
      </c>
      <c r="N11" s="42"/>
      <c r="O11" s="42"/>
      <c r="P11" s="42"/>
      <c r="Q11" s="42"/>
      <c r="R11" s="42"/>
      <c r="S11" s="46">
        <f t="shared" si="4"/>
        <v>0</v>
      </c>
      <c r="T11" s="46"/>
      <c r="U11" s="39"/>
      <c r="V11" s="39"/>
      <c r="W11" s="47"/>
      <c r="X11" s="11"/>
      <c r="Y11" s="11"/>
      <c r="Z11" s="11"/>
    </row>
    <row r="12" ht="21.0" customHeight="1">
      <c r="A12" s="37" t="s">
        <v>55</v>
      </c>
      <c r="B12" s="111">
        <f t="shared" si="5"/>
        <v>45452</v>
      </c>
      <c r="C12" s="48"/>
      <c r="D12" s="39"/>
      <c r="E12" s="39"/>
      <c r="F12" s="112"/>
      <c r="G12" s="112"/>
      <c r="H12" s="42"/>
      <c r="I12" s="42"/>
      <c r="J12" s="43">
        <f t="shared" si="1"/>
        <v>0</v>
      </c>
      <c r="K12" s="44" t="s">
        <v>45</v>
      </c>
      <c r="L12" s="42">
        <f t="shared" si="2"/>
        <v>0</v>
      </c>
      <c r="M12" s="42">
        <f t="shared" si="3"/>
        <v>0</v>
      </c>
      <c r="N12" s="42"/>
      <c r="O12" s="42"/>
      <c r="P12" s="42"/>
      <c r="Q12" s="42"/>
      <c r="R12" s="42"/>
      <c r="S12" s="46">
        <f t="shared" si="4"/>
        <v>0</v>
      </c>
      <c r="T12" s="46"/>
      <c r="U12" s="39"/>
      <c r="V12" s="39"/>
      <c r="W12" s="47"/>
      <c r="X12" s="11"/>
      <c r="Y12" s="11"/>
      <c r="Z12" s="11"/>
    </row>
    <row r="13" ht="21.0" customHeight="1">
      <c r="A13" s="37" t="s">
        <v>43</v>
      </c>
      <c r="B13" s="111">
        <f t="shared" si="5"/>
        <v>45453</v>
      </c>
      <c r="C13" s="48"/>
      <c r="D13" s="39"/>
      <c r="E13" s="39"/>
      <c r="F13" s="112"/>
      <c r="G13" s="112"/>
      <c r="H13" s="42"/>
      <c r="I13" s="42"/>
      <c r="J13" s="43">
        <f t="shared" si="1"/>
        <v>0</v>
      </c>
      <c r="K13" s="44" t="s">
        <v>45</v>
      </c>
      <c r="L13" s="42">
        <f t="shared" si="2"/>
        <v>0</v>
      </c>
      <c r="M13" s="42">
        <f t="shared" si="3"/>
        <v>0</v>
      </c>
      <c r="N13" s="42"/>
      <c r="O13" s="42"/>
      <c r="P13" s="42"/>
      <c r="Q13" s="42"/>
      <c r="R13" s="42"/>
      <c r="S13" s="46">
        <f t="shared" si="4"/>
        <v>0</v>
      </c>
      <c r="T13" s="46"/>
      <c r="U13" s="39"/>
      <c r="V13" s="39"/>
      <c r="W13" s="47"/>
      <c r="X13" s="11"/>
      <c r="Y13" s="11"/>
      <c r="Z13" s="11"/>
    </row>
    <row r="14" ht="21.0" customHeight="1">
      <c r="A14" s="37" t="s">
        <v>46</v>
      </c>
      <c r="B14" s="111">
        <f t="shared" si="5"/>
        <v>45454</v>
      </c>
      <c r="C14" s="48"/>
      <c r="D14" s="39"/>
      <c r="E14" s="39"/>
      <c r="F14" s="112"/>
      <c r="G14" s="112"/>
      <c r="H14" s="42"/>
      <c r="I14" s="42"/>
      <c r="J14" s="43">
        <f t="shared" si="1"/>
        <v>0</v>
      </c>
      <c r="K14" s="44" t="s">
        <v>45</v>
      </c>
      <c r="L14" s="42">
        <f t="shared" si="2"/>
        <v>0</v>
      </c>
      <c r="M14" s="42">
        <f t="shared" si="3"/>
        <v>0</v>
      </c>
      <c r="N14" s="42"/>
      <c r="O14" s="42"/>
      <c r="P14" s="42"/>
      <c r="Q14" s="42"/>
      <c r="R14" s="42"/>
      <c r="S14" s="46">
        <f t="shared" si="4"/>
        <v>0</v>
      </c>
      <c r="T14" s="46"/>
      <c r="U14" s="39"/>
      <c r="V14" s="39"/>
      <c r="W14" s="47"/>
      <c r="X14" s="11"/>
      <c r="Y14" s="11"/>
      <c r="Z14" s="11"/>
    </row>
    <row r="15" ht="21.0" customHeight="1">
      <c r="A15" s="37" t="s">
        <v>47</v>
      </c>
      <c r="B15" s="111">
        <f t="shared" si="5"/>
        <v>45455</v>
      </c>
      <c r="C15" s="48"/>
      <c r="D15" s="39"/>
      <c r="E15" s="39"/>
      <c r="F15" s="112"/>
      <c r="G15" s="112"/>
      <c r="H15" s="42"/>
      <c r="I15" s="42"/>
      <c r="J15" s="43">
        <f t="shared" si="1"/>
        <v>0</v>
      </c>
      <c r="K15" s="44" t="s">
        <v>45</v>
      </c>
      <c r="L15" s="42">
        <f t="shared" si="2"/>
        <v>0</v>
      </c>
      <c r="M15" s="42">
        <f t="shared" si="3"/>
        <v>0</v>
      </c>
      <c r="N15" s="42"/>
      <c r="O15" s="42"/>
      <c r="P15" s="42"/>
      <c r="Q15" s="42"/>
      <c r="R15" s="42"/>
      <c r="S15" s="46">
        <f t="shared" si="4"/>
        <v>0</v>
      </c>
      <c r="T15" s="46"/>
      <c r="U15" s="39"/>
      <c r="V15" s="39"/>
      <c r="W15" s="47"/>
      <c r="X15" s="11"/>
      <c r="Y15" s="11"/>
      <c r="Z15" s="11"/>
    </row>
    <row r="16" ht="21.0" customHeight="1">
      <c r="A16" s="37" t="s">
        <v>48</v>
      </c>
      <c r="B16" s="111">
        <f t="shared" si="5"/>
        <v>45456</v>
      </c>
      <c r="C16" s="39"/>
      <c r="D16" s="39"/>
      <c r="E16" s="39"/>
      <c r="F16" s="112"/>
      <c r="G16" s="112"/>
      <c r="H16" s="42"/>
      <c r="I16" s="42"/>
      <c r="J16" s="43">
        <f t="shared" si="1"/>
        <v>0</v>
      </c>
      <c r="K16" s="44" t="s">
        <v>45</v>
      </c>
      <c r="L16" s="42">
        <f t="shared" si="2"/>
        <v>0</v>
      </c>
      <c r="M16" s="42">
        <f t="shared" si="3"/>
        <v>0</v>
      </c>
      <c r="N16" s="42"/>
      <c r="O16" s="42"/>
      <c r="P16" s="42"/>
      <c r="Q16" s="42"/>
      <c r="R16" s="42"/>
      <c r="S16" s="46">
        <f t="shared" si="4"/>
        <v>0</v>
      </c>
      <c r="T16" s="46"/>
      <c r="U16" s="39"/>
      <c r="V16" s="39"/>
      <c r="W16" s="47"/>
      <c r="X16" s="11"/>
      <c r="Y16" s="11"/>
      <c r="Z16" s="11"/>
    </row>
    <row r="17" ht="21.0" customHeight="1">
      <c r="A17" s="37" t="s">
        <v>52</v>
      </c>
      <c r="B17" s="111">
        <f t="shared" si="5"/>
        <v>45457</v>
      </c>
      <c r="C17" s="48"/>
      <c r="D17" s="39"/>
      <c r="E17" s="39"/>
      <c r="F17" s="112"/>
      <c r="G17" s="112"/>
      <c r="H17" s="42"/>
      <c r="I17" s="42"/>
      <c r="J17" s="43">
        <f t="shared" si="1"/>
        <v>0</v>
      </c>
      <c r="K17" s="44" t="s">
        <v>45</v>
      </c>
      <c r="L17" s="42">
        <f t="shared" si="2"/>
        <v>0</v>
      </c>
      <c r="M17" s="42">
        <f t="shared" si="3"/>
        <v>0</v>
      </c>
      <c r="N17" s="42"/>
      <c r="O17" s="42"/>
      <c r="P17" s="42"/>
      <c r="Q17" s="42"/>
      <c r="R17" s="42"/>
      <c r="S17" s="46">
        <f t="shared" si="4"/>
        <v>0</v>
      </c>
      <c r="T17" s="46"/>
      <c r="U17" s="39"/>
      <c r="V17" s="39"/>
      <c r="W17" s="47"/>
      <c r="X17" s="11"/>
      <c r="Y17" s="11"/>
      <c r="Z17" s="11"/>
    </row>
    <row r="18" ht="21.0" customHeight="1">
      <c r="A18" s="37" t="s">
        <v>54</v>
      </c>
      <c r="B18" s="111">
        <f t="shared" si="5"/>
        <v>45458</v>
      </c>
      <c r="C18" s="48"/>
      <c r="D18" s="39"/>
      <c r="E18" s="39"/>
      <c r="F18" s="112"/>
      <c r="G18" s="112"/>
      <c r="H18" s="42"/>
      <c r="I18" s="42"/>
      <c r="J18" s="43">
        <f t="shared" si="1"/>
        <v>0</v>
      </c>
      <c r="K18" s="44" t="s">
        <v>45</v>
      </c>
      <c r="L18" s="42">
        <f t="shared" si="2"/>
        <v>0</v>
      </c>
      <c r="M18" s="42">
        <f t="shared" si="3"/>
        <v>0</v>
      </c>
      <c r="N18" s="42"/>
      <c r="O18" s="42"/>
      <c r="P18" s="42"/>
      <c r="Q18" s="42"/>
      <c r="R18" s="42"/>
      <c r="S18" s="46">
        <f t="shared" si="4"/>
        <v>0</v>
      </c>
      <c r="T18" s="46"/>
      <c r="U18" s="39"/>
      <c r="V18" s="39"/>
      <c r="W18" s="47"/>
      <c r="X18" s="11"/>
      <c r="Y18" s="11"/>
      <c r="Z18" s="11"/>
    </row>
    <row r="19" ht="21.0" customHeight="1">
      <c r="A19" s="37" t="s">
        <v>55</v>
      </c>
      <c r="B19" s="111">
        <f t="shared" si="5"/>
        <v>45459</v>
      </c>
      <c r="C19" s="48"/>
      <c r="D19" s="39"/>
      <c r="E19" s="39"/>
      <c r="F19" s="112"/>
      <c r="G19" s="112"/>
      <c r="H19" s="42"/>
      <c r="I19" s="42"/>
      <c r="J19" s="43">
        <f t="shared" si="1"/>
        <v>0</v>
      </c>
      <c r="K19" s="44" t="s">
        <v>45</v>
      </c>
      <c r="L19" s="42">
        <f t="shared" si="2"/>
        <v>0</v>
      </c>
      <c r="M19" s="42">
        <f t="shared" si="3"/>
        <v>0</v>
      </c>
      <c r="N19" s="42"/>
      <c r="O19" s="42"/>
      <c r="P19" s="42"/>
      <c r="Q19" s="42"/>
      <c r="R19" s="42"/>
      <c r="S19" s="46">
        <f t="shared" si="4"/>
        <v>0</v>
      </c>
      <c r="T19" s="46"/>
      <c r="U19" s="39"/>
      <c r="V19" s="39"/>
      <c r="W19" s="47"/>
      <c r="X19" s="11"/>
      <c r="Y19" s="11"/>
      <c r="Z19" s="11"/>
    </row>
    <row r="20" ht="21.0" customHeight="1">
      <c r="A20" s="37" t="s">
        <v>43</v>
      </c>
      <c r="B20" s="111">
        <f t="shared" si="5"/>
        <v>45460</v>
      </c>
      <c r="C20" s="48"/>
      <c r="D20" s="39"/>
      <c r="E20" s="39"/>
      <c r="F20" s="112"/>
      <c r="G20" s="112"/>
      <c r="H20" s="42"/>
      <c r="I20" s="42"/>
      <c r="J20" s="43">
        <f t="shared" si="1"/>
        <v>0</v>
      </c>
      <c r="K20" s="44" t="s">
        <v>45</v>
      </c>
      <c r="L20" s="42">
        <f t="shared" si="2"/>
        <v>0</v>
      </c>
      <c r="M20" s="42">
        <f t="shared" si="3"/>
        <v>0</v>
      </c>
      <c r="N20" s="42"/>
      <c r="O20" s="42"/>
      <c r="P20" s="42"/>
      <c r="Q20" s="42"/>
      <c r="R20" s="42"/>
      <c r="S20" s="46">
        <f t="shared" si="4"/>
        <v>0</v>
      </c>
      <c r="T20" s="46"/>
      <c r="U20" s="39"/>
      <c r="V20" s="39"/>
      <c r="W20" s="47"/>
      <c r="X20" s="11"/>
      <c r="Y20" s="11"/>
      <c r="Z20" s="11"/>
    </row>
    <row r="21" ht="21.0" customHeight="1">
      <c r="A21" s="37" t="s">
        <v>46</v>
      </c>
      <c r="B21" s="111">
        <f t="shared" si="5"/>
        <v>45461</v>
      </c>
      <c r="C21" s="48"/>
      <c r="D21" s="39"/>
      <c r="E21" s="39"/>
      <c r="F21" s="112"/>
      <c r="G21" s="112"/>
      <c r="H21" s="42"/>
      <c r="I21" s="42"/>
      <c r="J21" s="43">
        <f t="shared" si="1"/>
        <v>0</v>
      </c>
      <c r="K21" s="44" t="s">
        <v>45</v>
      </c>
      <c r="L21" s="42">
        <f t="shared" si="2"/>
        <v>0</v>
      </c>
      <c r="M21" s="42">
        <f t="shared" si="3"/>
        <v>0</v>
      </c>
      <c r="N21" s="42"/>
      <c r="O21" s="42"/>
      <c r="P21" s="42"/>
      <c r="Q21" s="42"/>
      <c r="R21" s="42"/>
      <c r="S21" s="46">
        <f t="shared" si="4"/>
        <v>0</v>
      </c>
      <c r="T21" s="46"/>
      <c r="U21" s="39"/>
      <c r="V21" s="39"/>
      <c r="W21" s="47"/>
      <c r="X21" s="11"/>
      <c r="Y21" s="11"/>
      <c r="Z21" s="11"/>
    </row>
    <row r="22" ht="21.0" customHeight="1">
      <c r="A22" s="37" t="s">
        <v>47</v>
      </c>
      <c r="B22" s="111">
        <f t="shared" si="5"/>
        <v>45462</v>
      </c>
      <c r="C22" s="48"/>
      <c r="D22" s="39"/>
      <c r="E22" s="39"/>
      <c r="F22" s="112"/>
      <c r="G22" s="112"/>
      <c r="H22" s="42"/>
      <c r="I22" s="42"/>
      <c r="J22" s="43">
        <f t="shared" si="1"/>
        <v>0</v>
      </c>
      <c r="K22" s="44" t="s">
        <v>45</v>
      </c>
      <c r="L22" s="42">
        <f t="shared" si="2"/>
        <v>0</v>
      </c>
      <c r="M22" s="42">
        <f t="shared" si="3"/>
        <v>0</v>
      </c>
      <c r="N22" s="42"/>
      <c r="O22" s="42"/>
      <c r="P22" s="42"/>
      <c r="Q22" s="42"/>
      <c r="R22" s="42"/>
      <c r="S22" s="46">
        <f t="shared" si="4"/>
        <v>0</v>
      </c>
      <c r="T22" s="46"/>
      <c r="U22" s="39"/>
      <c r="V22" s="39"/>
      <c r="W22" s="47"/>
      <c r="X22" s="11"/>
      <c r="Y22" s="11"/>
      <c r="Z22" s="11"/>
    </row>
    <row r="23" ht="21.0" customHeight="1">
      <c r="A23" s="37" t="s">
        <v>48</v>
      </c>
      <c r="B23" s="111">
        <f t="shared" si="5"/>
        <v>45463</v>
      </c>
      <c r="C23" s="48"/>
      <c r="D23" s="39"/>
      <c r="E23" s="39"/>
      <c r="F23" s="112"/>
      <c r="G23" s="112"/>
      <c r="H23" s="42"/>
      <c r="I23" s="42"/>
      <c r="J23" s="43">
        <f t="shared" si="1"/>
        <v>0</v>
      </c>
      <c r="K23" s="44" t="s">
        <v>45</v>
      </c>
      <c r="L23" s="42">
        <f t="shared" si="2"/>
        <v>0</v>
      </c>
      <c r="M23" s="42">
        <f t="shared" si="3"/>
        <v>0</v>
      </c>
      <c r="N23" s="42"/>
      <c r="O23" s="42"/>
      <c r="P23" s="42"/>
      <c r="Q23" s="42"/>
      <c r="R23" s="42"/>
      <c r="S23" s="46">
        <f t="shared" si="4"/>
        <v>0</v>
      </c>
      <c r="T23" s="46"/>
      <c r="U23" s="39"/>
      <c r="V23" s="39"/>
      <c r="W23" s="47"/>
      <c r="X23" s="11"/>
      <c r="Y23" s="11"/>
      <c r="Z23" s="11"/>
    </row>
    <row r="24" ht="21.0" customHeight="1">
      <c r="A24" s="37" t="s">
        <v>52</v>
      </c>
      <c r="B24" s="111">
        <f t="shared" si="5"/>
        <v>45464</v>
      </c>
      <c r="C24" s="48"/>
      <c r="D24" s="39"/>
      <c r="E24" s="39"/>
      <c r="F24" s="112"/>
      <c r="G24" s="112"/>
      <c r="H24" s="42"/>
      <c r="I24" s="42"/>
      <c r="J24" s="43">
        <f t="shared" si="1"/>
        <v>0</v>
      </c>
      <c r="K24" s="44" t="s">
        <v>45</v>
      </c>
      <c r="L24" s="42">
        <f t="shared" si="2"/>
        <v>0</v>
      </c>
      <c r="M24" s="42">
        <f t="shared" si="3"/>
        <v>0</v>
      </c>
      <c r="N24" s="42"/>
      <c r="O24" s="42"/>
      <c r="P24" s="42"/>
      <c r="Q24" s="42"/>
      <c r="R24" s="42"/>
      <c r="S24" s="46">
        <f t="shared" si="4"/>
        <v>0</v>
      </c>
      <c r="T24" s="46"/>
      <c r="U24" s="39"/>
      <c r="V24" s="39"/>
      <c r="W24" s="47"/>
      <c r="X24" s="11"/>
      <c r="Y24" s="11"/>
      <c r="Z24" s="11"/>
    </row>
    <row r="25" ht="21.0" customHeight="1">
      <c r="A25" s="37" t="s">
        <v>54</v>
      </c>
      <c r="B25" s="111">
        <f t="shared" si="5"/>
        <v>45465</v>
      </c>
      <c r="C25" s="48"/>
      <c r="D25" s="39"/>
      <c r="E25" s="39"/>
      <c r="F25" s="112"/>
      <c r="G25" s="112"/>
      <c r="H25" s="42"/>
      <c r="I25" s="42"/>
      <c r="J25" s="43">
        <f t="shared" si="1"/>
        <v>0</v>
      </c>
      <c r="K25" s="44" t="s">
        <v>45</v>
      </c>
      <c r="L25" s="42">
        <f t="shared" si="2"/>
        <v>0</v>
      </c>
      <c r="M25" s="42">
        <f t="shared" si="3"/>
        <v>0</v>
      </c>
      <c r="N25" s="42"/>
      <c r="O25" s="42"/>
      <c r="P25" s="42"/>
      <c r="Q25" s="42"/>
      <c r="R25" s="42"/>
      <c r="S25" s="46">
        <f t="shared" si="4"/>
        <v>0</v>
      </c>
      <c r="T25" s="46"/>
      <c r="U25" s="39"/>
      <c r="V25" s="39"/>
      <c r="W25" s="47"/>
      <c r="X25" s="11"/>
      <c r="Y25" s="11"/>
      <c r="Z25" s="11"/>
    </row>
    <row r="26" ht="21.0" customHeight="1">
      <c r="A26" s="37" t="s">
        <v>55</v>
      </c>
      <c r="B26" s="111">
        <f t="shared" si="5"/>
        <v>45466</v>
      </c>
      <c r="C26" s="48"/>
      <c r="D26" s="39"/>
      <c r="E26" s="39"/>
      <c r="F26" s="112"/>
      <c r="G26" s="112"/>
      <c r="H26" s="42"/>
      <c r="I26" s="42"/>
      <c r="J26" s="43">
        <f t="shared" si="1"/>
        <v>0</v>
      </c>
      <c r="K26" s="44" t="s">
        <v>45</v>
      </c>
      <c r="L26" s="42">
        <f t="shared" si="2"/>
        <v>0</v>
      </c>
      <c r="M26" s="42">
        <f t="shared" si="3"/>
        <v>0</v>
      </c>
      <c r="N26" s="42"/>
      <c r="O26" s="42"/>
      <c r="P26" s="42"/>
      <c r="Q26" s="42"/>
      <c r="R26" s="42"/>
      <c r="S26" s="46">
        <f t="shared" si="4"/>
        <v>0</v>
      </c>
      <c r="T26" s="46"/>
      <c r="U26" s="39"/>
      <c r="V26" s="39"/>
      <c r="W26" s="47"/>
      <c r="X26" s="11"/>
      <c r="Y26" s="11"/>
      <c r="Z26" s="11"/>
    </row>
    <row r="27" ht="21.0" customHeight="1">
      <c r="A27" s="37" t="s">
        <v>43</v>
      </c>
      <c r="B27" s="111">
        <f t="shared" si="5"/>
        <v>45467</v>
      </c>
      <c r="C27" s="48"/>
      <c r="D27" s="39"/>
      <c r="E27" s="39"/>
      <c r="F27" s="112"/>
      <c r="G27" s="112"/>
      <c r="H27" s="42"/>
      <c r="I27" s="42"/>
      <c r="J27" s="43">
        <f t="shared" si="1"/>
        <v>0</v>
      </c>
      <c r="K27" s="44" t="s">
        <v>45</v>
      </c>
      <c r="L27" s="42">
        <f t="shared" si="2"/>
        <v>0</v>
      </c>
      <c r="M27" s="42">
        <f t="shared" si="3"/>
        <v>0</v>
      </c>
      <c r="N27" s="42"/>
      <c r="O27" s="42"/>
      <c r="P27" s="42"/>
      <c r="Q27" s="42"/>
      <c r="R27" s="42"/>
      <c r="S27" s="46">
        <f t="shared" si="4"/>
        <v>0</v>
      </c>
      <c r="T27" s="46"/>
      <c r="U27" s="39"/>
      <c r="V27" s="39"/>
      <c r="W27" s="47"/>
      <c r="X27" s="11"/>
      <c r="Y27" s="11"/>
      <c r="Z27" s="11"/>
    </row>
    <row r="28" ht="21.0" customHeight="1">
      <c r="A28" s="37" t="s">
        <v>46</v>
      </c>
      <c r="B28" s="111">
        <f t="shared" si="5"/>
        <v>45468</v>
      </c>
      <c r="C28" s="48"/>
      <c r="D28" s="39"/>
      <c r="E28" s="39"/>
      <c r="F28" s="112"/>
      <c r="G28" s="112"/>
      <c r="H28" s="42"/>
      <c r="I28" s="42"/>
      <c r="J28" s="43">
        <f t="shared" si="1"/>
        <v>0</v>
      </c>
      <c r="K28" s="44" t="s">
        <v>45</v>
      </c>
      <c r="L28" s="42">
        <f t="shared" si="2"/>
        <v>0</v>
      </c>
      <c r="M28" s="42">
        <f t="shared" si="3"/>
        <v>0</v>
      </c>
      <c r="N28" s="42"/>
      <c r="O28" s="42"/>
      <c r="P28" s="42"/>
      <c r="Q28" s="42"/>
      <c r="R28" s="42"/>
      <c r="S28" s="46">
        <f t="shared" si="4"/>
        <v>0</v>
      </c>
      <c r="T28" s="46"/>
      <c r="U28" s="39"/>
      <c r="V28" s="39"/>
      <c r="W28" s="47"/>
      <c r="X28" s="11"/>
      <c r="Y28" s="11"/>
      <c r="Z28" s="11"/>
    </row>
    <row r="29" ht="21.0" customHeight="1">
      <c r="A29" s="37" t="s">
        <v>47</v>
      </c>
      <c r="B29" s="111">
        <f t="shared" si="5"/>
        <v>45469</v>
      </c>
      <c r="C29" s="48"/>
      <c r="D29" s="39"/>
      <c r="E29" s="39"/>
      <c r="F29" s="112"/>
      <c r="G29" s="112"/>
      <c r="H29" s="42"/>
      <c r="I29" s="42"/>
      <c r="J29" s="43">
        <f t="shared" si="1"/>
        <v>0</v>
      </c>
      <c r="K29" s="44" t="s">
        <v>45</v>
      </c>
      <c r="L29" s="42">
        <f t="shared" si="2"/>
        <v>0</v>
      </c>
      <c r="M29" s="42">
        <f t="shared" si="3"/>
        <v>0</v>
      </c>
      <c r="N29" s="42"/>
      <c r="O29" s="42"/>
      <c r="P29" s="42"/>
      <c r="Q29" s="42"/>
      <c r="R29" s="42"/>
      <c r="S29" s="46">
        <f t="shared" si="4"/>
        <v>0</v>
      </c>
      <c r="T29" s="46"/>
      <c r="U29" s="39"/>
      <c r="V29" s="39"/>
      <c r="W29" s="47"/>
      <c r="X29" s="11"/>
      <c r="Y29" s="11"/>
      <c r="Z29" s="11"/>
    </row>
    <row r="30" ht="21.0" customHeight="1">
      <c r="A30" s="37" t="s">
        <v>48</v>
      </c>
      <c r="B30" s="111">
        <f t="shared" si="5"/>
        <v>45470</v>
      </c>
      <c r="C30" s="39"/>
      <c r="D30" s="39"/>
      <c r="E30" s="39"/>
      <c r="F30" s="112"/>
      <c r="G30" s="112"/>
      <c r="H30" s="42"/>
      <c r="I30" s="42"/>
      <c r="J30" s="43">
        <f t="shared" si="1"/>
        <v>0</v>
      </c>
      <c r="K30" s="44" t="s">
        <v>45</v>
      </c>
      <c r="L30" s="42">
        <f t="shared" si="2"/>
        <v>0</v>
      </c>
      <c r="M30" s="42">
        <f t="shared" si="3"/>
        <v>0</v>
      </c>
      <c r="N30" s="42"/>
      <c r="O30" s="42"/>
      <c r="P30" s="42"/>
      <c r="Q30" s="42"/>
      <c r="R30" s="42"/>
      <c r="S30" s="46">
        <f t="shared" si="4"/>
        <v>0</v>
      </c>
      <c r="T30" s="46"/>
      <c r="U30" s="39"/>
      <c r="V30" s="39"/>
      <c r="W30" s="47"/>
      <c r="X30" s="11"/>
      <c r="Y30" s="11"/>
      <c r="Z30" s="11"/>
    </row>
    <row r="31" ht="21.0" customHeight="1">
      <c r="A31" s="37" t="s">
        <v>52</v>
      </c>
      <c r="B31" s="111">
        <f t="shared" si="5"/>
        <v>45471</v>
      </c>
      <c r="C31" s="39"/>
      <c r="D31" s="39"/>
      <c r="E31" s="39"/>
      <c r="F31" s="112"/>
      <c r="G31" s="112"/>
      <c r="H31" s="42"/>
      <c r="I31" s="42"/>
      <c r="J31" s="43">
        <f t="shared" si="1"/>
        <v>0</v>
      </c>
      <c r="K31" s="44" t="s">
        <v>45</v>
      </c>
      <c r="L31" s="42">
        <f t="shared" si="2"/>
        <v>0</v>
      </c>
      <c r="M31" s="42">
        <f t="shared" si="3"/>
        <v>0</v>
      </c>
      <c r="N31" s="42"/>
      <c r="O31" s="42"/>
      <c r="P31" s="42"/>
      <c r="Q31" s="42"/>
      <c r="R31" s="42"/>
      <c r="S31" s="46">
        <f t="shared" si="4"/>
        <v>0</v>
      </c>
      <c r="T31" s="46"/>
      <c r="U31" s="39"/>
      <c r="V31" s="39"/>
      <c r="W31" s="47"/>
      <c r="X31" s="11"/>
      <c r="Y31" s="11"/>
      <c r="Z31" s="11"/>
    </row>
    <row r="32" ht="21.0" customHeight="1">
      <c r="A32" s="37" t="s">
        <v>54</v>
      </c>
      <c r="B32" s="111">
        <f t="shared" si="5"/>
        <v>45472</v>
      </c>
      <c r="C32" s="39"/>
      <c r="D32" s="39"/>
      <c r="E32" s="39"/>
      <c r="F32" s="112"/>
      <c r="G32" s="112"/>
      <c r="H32" s="42"/>
      <c r="I32" s="42"/>
      <c r="J32" s="43">
        <f t="shared" si="1"/>
        <v>0</v>
      </c>
      <c r="K32" s="44" t="s">
        <v>45</v>
      </c>
      <c r="L32" s="42">
        <f t="shared" si="2"/>
        <v>0</v>
      </c>
      <c r="M32" s="42">
        <f t="shared" si="3"/>
        <v>0</v>
      </c>
      <c r="N32" s="42"/>
      <c r="O32" s="42"/>
      <c r="P32" s="42"/>
      <c r="Q32" s="42"/>
      <c r="R32" s="42"/>
      <c r="S32" s="46">
        <f t="shared" si="4"/>
        <v>0</v>
      </c>
      <c r="T32" s="46"/>
      <c r="U32" s="39"/>
      <c r="V32" s="39"/>
      <c r="W32" s="47"/>
      <c r="X32" s="11"/>
      <c r="Y32" s="11"/>
      <c r="Z32" s="11"/>
    </row>
    <row r="33" ht="21.0" customHeight="1">
      <c r="A33" s="50" t="s">
        <v>55</v>
      </c>
      <c r="B33" s="114">
        <f t="shared" si="5"/>
        <v>45473</v>
      </c>
      <c r="C33" s="52"/>
      <c r="D33" s="52"/>
      <c r="E33" s="52"/>
      <c r="F33" s="200"/>
      <c r="G33" s="200"/>
      <c r="H33" s="54"/>
      <c r="I33" s="54"/>
      <c r="J33" s="55">
        <f t="shared" si="1"/>
        <v>0</v>
      </c>
      <c r="K33" s="56" t="s">
        <v>45</v>
      </c>
      <c r="L33" s="54">
        <f t="shared" si="2"/>
        <v>0</v>
      </c>
      <c r="M33" s="54">
        <f t="shared" si="3"/>
        <v>0</v>
      </c>
      <c r="N33" s="54"/>
      <c r="O33" s="54"/>
      <c r="P33" s="54"/>
      <c r="Q33" s="54"/>
      <c r="R33" s="54"/>
      <c r="S33" s="58">
        <f t="shared" si="4"/>
        <v>0</v>
      </c>
      <c r="T33" s="58"/>
      <c r="U33" s="52"/>
      <c r="V33" s="52"/>
      <c r="W33" s="59"/>
      <c r="X33" s="11"/>
      <c r="Y33" s="11"/>
      <c r="Z33" s="11"/>
    </row>
    <row r="34" ht="21.0" customHeight="1">
      <c r="A34" s="27"/>
      <c r="B34" s="115"/>
      <c r="C34" s="28"/>
      <c r="D34" s="28"/>
      <c r="E34" s="28"/>
      <c r="F34" s="60"/>
      <c r="G34" s="61" t="s">
        <v>78</v>
      </c>
      <c r="H34" s="62"/>
      <c r="I34" s="63"/>
      <c r="J34" s="64">
        <v>0.0</v>
      </c>
      <c r="K34" s="65"/>
      <c r="L34" s="31"/>
      <c r="M34" s="31"/>
      <c r="N34" s="31"/>
      <c r="O34" s="31"/>
      <c r="P34" s="31"/>
      <c r="Q34" s="31"/>
      <c r="R34" s="66"/>
      <c r="S34" s="67">
        <f t="shared" ref="S34:T34" si="6">SUM(S4:S33)</f>
        <v>0</v>
      </c>
      <c r="T34" s="68">
        <f t="shared" si="6"/>
        <v>0</v>
      </c>
      <c r="U34" s="69"/>
      <c r="V34" s="28"/>
      <c r="W34" s="28"/>
      <c r="X34" s="11"/>
      <c r="Y34" s="11"/>
      <c r="Z34" s="11"/>
    </row>
    <row r="35" ht="21.0" customHeight="1">
      <c r="A35" s="48"/>
      <c r="B35" s="111"/>
      <c r="C35" s="39"/>
      <c r="D35" s="39"/>
      <c r="E35" s="39"/>
      <c r="F35" s="70"/>
      <c r="G35" s="71" t="s">
        <v>79</v>
      </c>
      <c r="H35" s="72"/>
      <c r="I35" s="73"/>
      <c r="J35" s="74">
        <f>SUM(J34*24+Mai!J36)</f>
        <v>450</v>
      </c>
      <c r="K35" s="75"/>
      <c r="L35" s="42"/>
      <c r="M35" s="42"/>
      <c r="N35" s="42"/>
      <c r="O35" s="42"/>
      <c r="P35" s="42"/>
      <c r="Q35" s="42"/>
      <c r="R35" s="76"/>
      <c r="S35" s="77">
        <f>SUM(S34:T34)</f>
        <v>0</v>
      </c>
      <c r="T35" s="78"/>
      <c r="U35" s="79"/>
      <c r="V35" s="39"/>
      <c r="W35" s="39"/>
      <c r="X35" s="11"/>
      <c r="Y35" s="11"/>
      <c r="Z35" s="11"/>
    </row>
    <row r="36" ht="21.0" customHeight="1">
      <c r="A36" s="80"/>
      <c r="B36" s="81"/>
      <c r="C36" s="54"/>
      <c r="D36" s="39"/>
      <c r="E36" s="39"/>
      <c r="F36" s="70"/>
      <c r="G36" s="71" t="s">
        <v>80</v>
      </c>
      <c r="H36" s="72"/>
      <c r="I36" s="73"/>
      <c r="J36" s="74">
        <f>J34-J38</f>
        <v>-7.166666667</v>
      </c>
      <c r="K36" s="75"/>
      <c r="L36" s="42"/>
      <c r="M36" s="42"/>
      <c r="N36" s="42"/>
      <c r="O36" s="42"/>
      <c r="P36" s="42"/>
      <c r="Q36" s="42"/>
      <c r="R36" s="42"/>
      <c r="S36" s="82"/>
      <c r="T36" s="35"/>
      <c r="U36" s="39"/>
      <c r="V36" s="39"/>
      <c r="W36" s="39"/>
      <c r="X36" s="11"/>
      <c r="Y36" s="11"/>
      <c r="Z36" s="11"/>
    </row>
    <row r="37" ht="20.25" customHeight="1">
      <c r="A37" s="83" t="s">
        <v>98</v>
      </c>
      <c r="B37" s="63"/>
      <c r="C37" s="66">
        <f>Januar!C38</f>
        <v>30</v>
      </c>
      <c r="D37" s="79"/>
      <c r="E37" s="39"/>
      <c r="F37" s="70"/>
      <c r="G37" s="84" t="s">
        <v>82</v>
      </c>
      <c r="H37" s="72"/>
      <c r="I37" s="73"/>
      <c r="J37" s="85">
        <f>SUM(J36*24+Mai!J38)</f>
        <v>-594</v>
      </c>
      <c r="K37" s="75"/>
      <c r="L37" s="42"/>
      <c r="M37" s="42"/>
      <c r="N37" s="42"/>
      <c r="O37" s="42"/>
      <c r="P37" s="42"/>
      <c r="Q37" s="42"/>
      <c r="R37" s="42"/>
      <c r="S37" s="86"/>
      <c r="T37" s="46"/>
      <c r="U37" s="39"/>
      <c r="V37" s="39"/>
      <c r="W37" s="39"/>
      <c r="X37" s="11"/>
      <c r="Y37" s="11"/>
      <c r="Z37" s="11"/>
    </row>
    <row r="38" ht="20.25" customHeight="1">
      <c r="A38" s="87" t="s">
        <v>21</v>
      </c>
      <c r="B38" s="73"/>
      <c r="C38" s="195" t="str">
        <f>IF('März'!C43="x",(IF(AND(Januar!D$2-C39&gt;0,Januar!D$2-C39&lt;&gt;0),Januar!D$2-C39,"")),"")</f>
        <v/>
      </c>
      <c r="D38" s="79"/>
      <c r="E38" s="39"/>
      <c r="F38" s="70"/>
      <c r="G38" s="71" t="s">
        <v>83</v>
      </c>
      <c r="H38" s="72"/>
      <c r="I38" s="73"/>
      <c r="J38" s="74">
        <v>7.166666666666667</v>
      </c>
      <c r="K38" s="75"/>
      <c r="L38" s="42"/>
      <c r="M38" s="42"/>
      <c r="N38" s="42"/>
      <c r="O38" s="42"/>
      <c r="P38" s="42"/>
      <c r="Q38" s="42"/>
      <c r="R38" s="42"/>
      <c r="S38" s="86"/>
      <c r="T38" s="46"/>
      <c r="U38" s="39"/>
      <c r="V38" s="39"/>
      <c r="W38" s="39"/>
      <c r="X38" s="11"/>
      <c r="Y38" s="11"/>
      <c r="Z38" s="11"/>
    </row>
    <row r="39" ht="20.25" customHeight="1">
      <c r="A39" s="87" t="s">
        <v>84</v>
      </c>
      <c r="B39" s="73"/>
      <c r="C39" s="76">
        <f>COUNTIFS(H4:H33,"x",A4:A33,"Montag")+COUNTIFS(H4:H33,"x",A4:A33,"Dienstag")+COUNTIFS(H4:H33,"x",A4:A33,"Mittwoch")+COUNTIFS(H4:H33,"x",A4:A33,"Donnerstag")+COUNTIFS(H4:H33,"x",A4:A33,"Freitag")+Mai!C40</f>
        <v>0</v>
      </c>
      <c r="D39" s="79"/>
      <c r="E39" s="39"/>
      <c r="F39" s="70"/>
      <c r="G39" s="88" t="s">
        <v>85</v>
      </c>
      <c r="H39" s="89"/>
      <c r="I39" s="81"/>
      <c r="J39" s="118">
        <v>83.66666666666667</v>
      </c>
      <c r="K39" s="75"/>
      <c r="L39" s="42"/>
      <c r="M39" s="42"/>
      <c r="N39" s="42"/>
      <c r="O39" s="42"/>
      <c r="P39" s="42"/>
      <c r="Q39" s="42"/>
      <c r="R39" s="42"/>
      <c r="S39" s="86"/>
      <c r="T39" s="46"/>
      <c r="U39" s="39"/>
      <c r="V39" s="39"/>
      <c r="W39" s="39"/>
      <c r="X39" s="11"/>
      <c r="Y39" s="11"/>
      <c r="Z39" s="11"/>
    </row>
    <row r="40" ht="20.25" customHeight="1">
      <c r="A40" s="91" t="s">
        <v>100</v>
      </c>
      <c r="B40" s="73"/>
      <c r="C40" s="92">
        <f>Mai!C41-(COUNTIFS(H4:H33,"x",A4:A33,"Montag")+COUNTIFS(H4:H33,"x",A4:A33,"Dienstag")+COUNTIFS(H4:H33,"x",A4:A33,"Mittwoch")+COUNTIFS(H4:H33,"x",A4:A33,"Donnerstag")+COUNTIFS(H4:H33,"x",A4:A33,"Freitag"))</f>
        <v>30</v>
      </c>
      <c r="D40" s="79"/>
      <c r="E40" s="39"/>
      <c r="F40" s="93"/>
      <c r="G40" s="94"/>
      <c r="H40" s="31"/>
      <c r="I40" s="31"/>
      <c r="J40" s="94"/>
      <c r="K40" s="42"/>
      <c r="L40" s="42"/>
      <c r="M40" s="42"/>
      <c r="N40" s="42"/>
      <c r="O40" s="42"/>
      <c r="P40" s="42"/>
      <c r="Q40" s="42"/>
      <c r="R40" s="42"/>
      <c r="S40" s="86"/>
      <c r="T40" s="46"/>
      <c r="U40" s="39"/>
      <c r="V40" s="39"/>
      <c r="W40" s="39"/>
      <c r="X40" s="11"/>
      <c r="Y40" s="11"/>
      <c r="Z40" s="11"/>
    </row>
    <row r="41" ht="20.25" customHeight="1">
      <c r="A41" s="95" t="s">
        <v>101</v>
      </c>
      <c r="B41" s="81"/>
      <c r="C41" s="96">
        <f>COUNTIF(I4:I33,"x")+Mai!C42</f>
        <v>0</v>
      </c>
      <c r="D41" s="79"/>
      <c r="E41" s="39"/>
      <c r="F41" s="93"/>
      <c r="G41" s="93"/>
      <c r="H41" s="42"/>
      <c r="I41" s="42"/>
      <c r="J41" s="93"/>
      <c r="K41" s="42"/>
      <c r="L41" s="42"/>
      <c r="M41" s="42"/>
      <c r="N41" s="42"/>
      <c r="O41" s="42"/>
      <c r="P41" s="42"/>
      <c r="Q41" s="42"/>
      <c r="R41" s="42"/>
      <c r="S41" s="86"/>
      <c r="T41" s="46"/>
      <c r="U41" s="39"/>
      <c r="V41" s="39"/>
      <c r="W41" s="39"/>
      <c r="X41" s="11"/>
      <c r="Y41" s="11"/>
      <c r="Z41" s="11"/>
    </row>
    <row r="42" ht="20.25" customHeight="1">
      <c r="A42" s="28"/>
      <c r="B42" s="28"/>
      <c r="C42" s="28"/>
      <c r="D42" s="39"/>
      <c r="E42" s="39"/>
      <c r="F42" s="93"/>
      <c r="G42" s="93"/>
      <c r="H42" s="42"/>
      <c r="I42" s="42"/>
      <c r="J42" s="93"/>
      <c r="K42" s="42"/>
      <c r="L42" s="42"/>
      <c r="M42" s="42"/>
      <c r="N42" s="42"/>
      <c r="O42" s="42"/>
      <c r="P42" s="42"/>
      <c r="Q42" s="42"/>
      <c r="R42" s="42"/>
      <c r="S42" s="86"/>
      <c r="T42" s="46"/>
      <c r="U42" s="39"/>
      <c r="V42" s="39"/>
      <c r="W42" s="39"/>
      <c r="X42" s="11"/>
      <c r="Y42" s="11"/>
      <c r="Z42" s="11"/>
    </row>
    <row r="43" ht="20.25" customHeight="1">
      <c r="A43" s="48"/>
      <c r="B43" s="111"/>
      <c r="C43" s="39"/>
      <c r="D43" s="39"/>
      <c r="E43" s="39"/>
      <c r="F43" s="93"/>
      <c r="G43" s="93"/>
      <c r="H43" s="42"/>
      <c r="I43" s="42"/>
      <c r="J43" s="93"/>
      <c r="K43" s="42"/>
      <c r="L43" s="42"/>
      <c r="M43" s="42"/>
      <c r="N43" s="42"/>
      <c r="O43" s="42"/>
      <c r="P43" s="42"/>
      <c r="Q43" s="42"/>
      <c r="R43" s="42"/>
      <c r="S43" s="86"/>
      <c r="T43" s="46"/>
      <c r="U43" s="39"/>
      <c r="V43" s="39"/>
      <c r="W43" s="39"/>
      <c r="X43" s="11"/>
      <c r="Y43" s="11"/>
      <c r="Z43" s="11"/>
    </row>
    <row r="44" ht="20.25" customHeight="1">
      <c r="A44" s="48"/>
      <c r="B44" s="111"/>
      <c r="C44" s="39"/>
      <c r="D44" s="39"/>
      <c r="E44" s="39"/>
      <c r="F44" s="93"/>
      <c r="G44" s="93"/>
      <c r="H44" s="42"/>
      <c r="I44" s="42"/>
      <c r="J44" s="93"/>
      <c r="K44" s="42"/>
      <c r="L44" s="42"/>
      <c r="M44" s="42"/>
      <c r="N44" s="42"/>
      <c r="O44" s="42"/>
      <c r="P44" s="42"/>
      <c r="Q44" s="42"/>
      <c r="R44" s="42"/>
      <c r="S44" s="86"/>
      <c r="T44" s="46"/>
      <c r="U44" s="39"/>
      <c r="V44" s="39"/>
      <c r="W44" s="39"/>
      <c r="X44" s="11"/>
      <c r="Y44" s="11"/>
      <c r="Z44" s="11"/>
    </row>
    <row r="45" ht="18.0"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8.0"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8.0"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8.0"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8.0"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8.0"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8.0"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8.0"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8.0"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8.0"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8.0"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8.0"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8.0"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8.0"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8.0"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8.0"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8.0"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8.0"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8.0"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8.0"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8.0"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8.0"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8.0"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8.0"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8.0"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8.0"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8.0"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8.0"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8.0"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8.0"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8.0"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8.0"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8.0"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8.0"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8.0"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8.0"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8.0"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8.0"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8.0"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8.0"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8.0"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8.0"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8.0"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8.0"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8.0"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8.0"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8.0"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8.0"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8.0"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8.0"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8.0"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8.0"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8.0"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8.0"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8.0"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8.0"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8.0"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8.0"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8.0"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8.0"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8.0"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8.0"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8.0"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8.0"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8.0"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8.0"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8.0"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8.0"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8.0"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8.0"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8.0"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8.0"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8.0"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8.0"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8.0"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8.0"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8.0"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8.0"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8.0"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8.0"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8.0"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8.0"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8.0"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8.0"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8.0"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8.0"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8.0"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8.0"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8.0"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8.0"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8.0"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8.0"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8.0"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8.0"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8.0"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8.0"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8.0"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8.0"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8.0"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8.0"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8.0"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8.0"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8.0"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8.0"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8.0"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8.0"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8.0"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8.0"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8.0"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8.0"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8.0"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8.0"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8.0"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8.0"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8.0"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8.0"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8.0"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8.0"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8.0"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8.0"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8.0"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8.0"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8.0"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8.0"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8.0"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8.0"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8.0"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8.0"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8.0"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8.0"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8.0"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8.0"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8.0"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8.0"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8.0"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8.0"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8.0"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8.0"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8.0"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8.0"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8.0"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8.0"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8.0"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8.0"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8.0"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8.0"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8.0"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8.0"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8.0"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8.0"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8.0"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8.0"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8.0"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8.0"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8.0"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8.0"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8.0"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8.0"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8.0"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8.0"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8.0"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8.0"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8.0"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8.0"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8.0"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8.0"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8.0"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8.0"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8.0"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8.0"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8.0"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8.0"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8.0"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8.0"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8.0"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8.0"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8.0"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8.0"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8.0"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8.0"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8.0"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8.0"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8.0"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8.0"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8.0"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8.0"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8.0"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8.0"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8.0"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8.0"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8.0"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8.0"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8.0"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8.0"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8.0"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8.0"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8.0"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8.0"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8.0"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8.0"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8.0"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8.0"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8.0"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8.0"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8.0"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8.0"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8.0"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8.0"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8.0"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8.0"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8.0"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8.0"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8.0"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8.0"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8.0"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8.0"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8.0"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8.0"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8.0"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8.0"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8.0"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8.0"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8.0"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8.0"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8.0"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8.0"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8.0"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8.0"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8.0"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8.0"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8.0"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8.0"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8.0"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8.0"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8.0"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8.0"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8.0"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8.0"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8.0"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8.0"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8.0"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8.0"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8.0"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8.0"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8.0"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8.0"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8.0"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8.0"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8.0"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8.0"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8.0"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8.0"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8.0"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8.0"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8.0"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8.0"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8.0"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8.0"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8.0"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8.0"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8.0"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8.0"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8.0"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8.0"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8.0"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8.0"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8.0"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8.0"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8.0"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8.0"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8.0"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8.0"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8.0"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8.0"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8.0"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8.0"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8.0"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8.0"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8.0"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8.0"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8.0"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8.0"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8.0"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8.0"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8.0"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8.0"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8.0"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8.0"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8.0"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8.0"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8.0"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8.0"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8.0"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8.0"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8.0"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8.0"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8.0"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8.0"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8.0"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8.0"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8.0"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8.0"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8.0"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8.0"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8.0"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8.0"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8.0"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8.0"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8.0"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8.0"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8.0"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8.0"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8.0"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8.0"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8.0"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8.0"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8.0"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8.0"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8.0"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8.0"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8.0"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8.0"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8.0"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8.0"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8.0"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8.0"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8.0"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8.0"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8.0"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8.0"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8.0"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8.0"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8.0"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8.0"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8.0"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8.0"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8.0"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8.0"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8.0"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8.0"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8.0"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8.0"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8.0"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8.0"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8.0"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8.0"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8.0"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8.0"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8.0"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8.0"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8.0"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8.0"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8.0"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8.0"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8.0"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8.0"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8.0"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8.0"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8.0"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8.0"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8.0"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8.0"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8.0"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8.0"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8.0"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8.0"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8.0"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8.0"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8.0"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8.0"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8.0"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8.0"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8.0"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8.0"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8.0"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8.0"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8.0"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8.0"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8.0"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8.0"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8.0"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8.0"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8.0"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8.0"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8.0"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8.0"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8.0"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8.0"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8.0"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8.0"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8.0"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8.0"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8.0"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8.0"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8.0"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8.0"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8.0"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8.0"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8.0"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8.0"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8.0"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8.0"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8.0"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8.0"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8.0"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8.0"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8.0"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8.0"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8.0"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8.0"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8.0"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8.0"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8.0"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8.0"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8.0"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8.0"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8.0"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8.0"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8.0"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8.0"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8.0"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8.0"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8.0"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8.0"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8.0"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8.0"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8.0"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8.0"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8.0"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8.0"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8.0"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8.0"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8.0"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8.0"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8.0"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8.0"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8.0"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8.0"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8.0"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8.0"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8.0"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8.0"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8.0"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8.0"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8.0"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8.0"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8.0"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8.0"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8.0"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8.0"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8.0"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8.0"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8.0"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8.0"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8.0"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8.0"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8.0"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8.0"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8.0"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8.0"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8.0"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8.0"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8.0"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8.0"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8.0"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8.0"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8.0"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8.0"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8.0"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8.0"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8.0"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8.0"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8.0"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8.0"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8.0"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8.0"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8.0"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8.0"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8.0"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8.0"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8.0"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8.0"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8.0"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8.0"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8.0"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8.0"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8.0"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8.0"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8.0"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8.0"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8.0"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8.0"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8.0"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8.0"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8.0"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8.0"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8.0"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8.0"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8.0"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8.0"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8.0"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8.0"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8.0"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8.0"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8.0"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8.0"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8.0"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8.0"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8.0"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8.0"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8.0"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8.0"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8.0"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8.0"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8.0"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8.0"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8.0"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8.0"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8.0"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8.0"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8.0"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8.0"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8.0"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8.0"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8.0"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8.0"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8.0"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8.0"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8.0"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8.0"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8.0"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8.0"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8.0"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8.0"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8.0"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8.0"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8.0"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8.0"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8.0"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8.0"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8.0"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8.0"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8.0"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8.0"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8.0"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8.0"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8.0"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8.0"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8.0"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8.0"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8.0"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8.0"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8.0"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8.0"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8.0"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8.0"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8.0"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8.0"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8.0"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8.0"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8.0"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8.0"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8.0"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8.0"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8.0"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8.0"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8.0"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8.0"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8.0"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8.0"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8.0"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8.0"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8.0"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8.0"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8.0"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8.0"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8.0"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8.0"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8.0"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8.0"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8.0"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8.0"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8.0"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8.0"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8.0"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8.0"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8.0"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8.0"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8.0"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8.0"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8.0"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8.0"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8.0"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8.0"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8.0"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8.0"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8.0"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8.0"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8.0"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8.0"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8.0"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8.0"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8.0"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8.0"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8.0"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8.0"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8.0"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8.0"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8.0"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8.0"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8.0"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8.0"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8.0"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8.0"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8.0"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8.0"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8.0"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8.0"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8.0"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8.0"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8.0"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8.0"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8.0"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8.0"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8.0"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8.0"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8.0"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8.0"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8.0"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8.0"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8.0"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8.0"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8.0"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8.0"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8.0"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8.0"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8.0"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8.0"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8.0"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8.0"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8.0"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8.0"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8.0"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8.0"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8.0"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8.0"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8.0"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8.0"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8.0"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8.0"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8.0"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8.0"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8.0"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8.0"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8.0"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8.0"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8.0"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8.0"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8.0"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8.0"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8.0"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8.0"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8.0"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8.0"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8.0"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8.0"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8.0"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8.0"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8.0"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8.0"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8.0"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8.0"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8.0"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8.0"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8.0"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8.0"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8.0"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8.0"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8.0"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8.0"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8.0"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8.0"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8.0"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8.0"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8.0"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8.0"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8.0"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8.0"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8.0"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8.0"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8.0"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8.0"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8.0"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8.0"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8.0"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8.0"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8.0"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8.0"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8.0"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8.0"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8.0"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8.0"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8.0"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8.0"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8.0"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8.0"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8.0"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8.0"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8.0"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8.0"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8.0"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8.0"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8.0"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8.0"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8.0"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8.0"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8.0"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8.0"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8.0"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8.0"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8.0"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8.0"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8.0"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8.0"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8.0"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8.0"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8.0"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8.0"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8.0"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8.0"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8.0"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8.0"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8.0"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8.0"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8.0"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8.0"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8.0"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8.0"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8.0"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8.0"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8.0"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8.0"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8.0"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8.0"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8.0"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8.0"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8.0"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8.0"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8.0"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8.0"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8.0"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8.0"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8.0"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8.0"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8.0"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8.0"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8.0"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8.0"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8.0"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8.0"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8.0"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8.0"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8.0"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8.0"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8.0"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8.0"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8.0"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8.0"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8.0"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8.0"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8.0"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8.0"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8.0"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8.0"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8.0"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8.0"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8.0"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8.0"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8.0"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8.0"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8.0"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8.0"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8.0"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8.0"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8.0"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8.0"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8.0"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8.0"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8.0"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8.0"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8.0"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8.0"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8.0"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8.0"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8.0"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8.0"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8.0"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8.0"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8.0"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8.0"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8.0"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8.0"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8.0"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8.0"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8.0"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8.0"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8.0"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8.0"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8.0"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8.0"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8.0"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8.0"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8.0"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8.0"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8.0"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8.0"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8.0"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8.0"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8.0"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8.0"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8.0"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8.0"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8.0"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8.0"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8.0"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8.0"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8.0"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8.0"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8.0"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8.0"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8.0"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8.0"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8.0"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8.0"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8.0"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8.0"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8.0"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8.0"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8.0"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8.0"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8.0"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8.0"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8.0"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8.0"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8.0"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8.0"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8.0"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8.0"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8.0"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8.0"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8.0"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8.0"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8.0"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8.0"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8.0"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8.0"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8.0"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8.0"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8.0"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8.0"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8.0"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8.0"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8.0"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8.0"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8.0"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8.0"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8.0"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8.0"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8.0"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8.0"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8.0"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8.0"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8.0"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8.0"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8.0"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8.0"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8.0"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8.0"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8.0"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8.0"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8.0"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8.0"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8.0"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8.0"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8.0"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8.0"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8.0"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8.0"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8.0"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8.0"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8.0"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8.0"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8.0"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8.0"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8.0"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8.0"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8.0"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8.0"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8.0"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8.0"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8.0"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8.0"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8.0"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8.0"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8.0"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8.0"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8.0"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8.0"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8.0"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8.0"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8.0"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8.0"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8.0"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8.0"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8.0"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8.0"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8.0"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8.0"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8.0"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8.0"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8.0"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8.0"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8.0"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8.0"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8.0"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8.0"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8.0"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8.0"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8.0"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8.0"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8.0"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8.0"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8.0"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8.0"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8.0"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8.0"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8.0"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8.0"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8.0"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8.0"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8.0"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8.0"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8.0"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8.0"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8.0"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8.0"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8.0"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8.0"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8.0"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8.0"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8.0"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8.0"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8.0"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8.0"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8.0"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8.0"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13">
    <mergeCell ref="G37:I37"/>
    <mergeCell ref="G38:I38"/>
    <mergeCell ref="A39:B39"/>
    <mergeCell ref="G39:I39"/>
    <mergeCell ref="A40:B40"/>
    <mergeCell ref="A41:B41"/>
    <mergeCell ref="G34:I34"/>
    <mergeCell ref="G35:I35"/>
    <mergeCell ref="S35:T35"/>
    <mergeCell ref="A36:B36"/>
    <mergeCell ref="G36:I36"/>
    <mergeCell ref="A37:B37"/>
    <mergeCell ref="A38:B38"/>
  </mergeCells>
  <conditionalFormatting sqref="A1:W1 A4:B4 A5:B5 A6:B6 A7:B7 A8:B8 A9:B9 A10:B10 A11:B11 A12:B12 A13:B13 A14:B14 A15:B15 A16:B16 A17:B17 A18:B18 A19:B19 A20:B20 A21:B21 A22:B22 A23:B23 A24:B24 A25:B25 A26:B26 A27:B27 A28:B28 A29:B29 A30:B30 A31:B31 A32:B32 A33:B33 A34:G35 A36 A38:A39 A42:W44 B2:W2 C36:G39 C40:W41 H8:J8 H9:J9 H10:J10 H11:J11 H12:J12 H13:J13 H14:J14 H15:J15 H16:J16 H17:J17 H18:J18 H19:J19 H20:J20 H21:J21 H22:J22 H23:J23 H24:J24 H25:J25 H26:J26 H27:J27 H28:J28 H29:J29 H30:J30 H31:J31 H32:J32 H33:J33 J4 J5 J6 J7 J34:W34 J35:R35 J36:W38 K39:W39 L4:R4 L5:R5 L6:R6 L7:R7 L8:R8 L9:R9 L10:R10 L11:R11 L12:R12 L13:R13 L14:R14 L15:R15 L16:R16 L17:R17 L18:R18 L19:R19 L20:R20 L21:R21 L22:R22 L23:R23 L24:R24 L25:R25 L26:R26 L27:R27 L28:R28 L29:R29 L30:R30 L31:R31 L32:R32 L33:R33 T4:W4 T5:W5 T6:W6 T7:W7 T8:W8 T9:W9 T10:W10 T11:W11 T12:W12 T13:W13 T14:W14 T15:U15 T16:W16 T17:W17 T18:W18 T19:W19 T20:W20 T21:W21 T22:W22 T23:W23 T24:W24 T25:W25 T26:W26 T27:W27 T28:W28 T29:U29 T30:W30 T31:W31 T32:W32 T33:W33 U35:W35 W15 W29">
    <cfRule type="containsText" dxfId="0" priority="1" stopIfTrue="1" operator="containsText" text="Samstag">
      <formula>NOT(ISERROR(SEARCH(("Samstag"),(A1))))</formula>
    </cfRule>
  </conditionalFormatting>
  <conditionalFormatting sqref="A1:W1 A4:B4 A5:B5 A6:B6 A7:B7 A8:B8 A9:B9 A10:B10 A11:B11 A12:B12 A13:B13 A14:B14 A15:B15 A16:B16 A17:B17 A18:B18 A19:B19 A20:B20 A21:B21 A22:B22 A23:B23 A24:B24 A25:B25 A26:B26 A27:B27 A28:B28 A29:B29 A30:B30 A31:B31 A32:B32 A33:B33 A34:G35 A36 A38:A39 A42:W44 B2:W2 C36:G39 C40:W41 H8:J8 H9:J9 H10:J10 H11:J11 H12:J12 H13:J13 H14:J14 H15:J15 H16:J16 H17:J17 H18:J18 H19:J19 H20:J20 H21:J21 H22:J22 H23:J23 H24:J24 H25:J25 H26:J26 H27:J27 H28:J28 H29:J29 H30:J30 H31:J31 H32:J32 H33:J33 J4 J5 J6 J7 J34:W34 J35:R35 J36:W38 K39:W39 L4:R4 L5:R5 L6:R6 L7:R7 L8:R8 L9:R9 L10:R10 L11:R11 L12:R12 L13:R13 L14:R14 L15:R15 L16:R16 L17:R17 L18:R18 L19:R19 L20:R20 L21:R21 L22:R22 L23:R23 L24:R24 L25:R25 L26:R26 L27:R27 L28:R28 L29:R29 L30:R30 L31:R31 L32:R32 L33:R33 T4:W4 T5:W5 T6:W6 T7:W7 T8:W8 T9:W9 T10:W10 T11:W11 T12:W12 T13:W13 T14:W14 T15:U15 T16:W16 T17:W17 T18:W18 T19:W19 T20:W20 T21:W21 T22:W22 T23:W23 T24:W24 T25:W25 T26:W26 T27:W27 T28:W28 T29:U29 T30:W30 T31:W31 T32:W32 T33:W33 U35:W35 W15 W29">
    <cfRule type="containsText" dxfId="0" priority="2" stopIfTrue="1" operator="containsText" text="Sonntag">
      <formula>NOT(ISERROR(SEARCH(("Sonntag"),(A1))))</formula>
    </cfRule>
  </conditionalFormatting>
  <conditionalFormatting sqref="D4:E29 D30:G33 F8:G29 V15 V29">
    <cfRule type="containsText" dxfId="0" priority="3" stopIfTrue="1" operator="containsText" text="Samstag">
      <formula>NOT(ISERROR(SEARCH(("Samstag"),(D4))))</formula>
    </cfRule>
  </conditionalFormatting>
  <conditionalFormatting sqref="D4:E29 D30:G33 F8:G29 V15 V29">
    <cfRule type="containsText" dxfId="0" priority="4" stopIfTrue="1" operator="containsText" text="Sonntag">
      <formula>NOT(ISERROR(SEARCH(("Sonntag"),(D4))))</formula>
    </cfRule>
  </conditionalFormatting>
  <dataValidations>
    <dataValidation type="list" allowBlank="1" showErrorMessage="1" sqref="K4:K33">
      <formula1>"Bitte auswählen,Deutschland,ORF - Österreich,Afghanistan,Ägypten,Äthiopien,Äquatorialguinea,Albanien,Algerien,Andorra,Angola,Antigua und Barbuda,Argentinien,Armenien,Aserbaidschan,Australien,– Canberra,– Sydney,Bahrain,Bangladesch,Barbados,Belgien,Benin"</formula1>
    </dataValidation>
  </dataValidations>
  <printOptions/>
  <pageMargins bottom="0.0" footer="0.0" header="0.0" left="0.5" right="0.5" top="0.55315"/>
  <pageSetup orientation="landscape"/>
  <headerFooter>
    <oddFooter>&amp;C000000&amp;P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12.0"/>
    <col customWidth="1" min="2" max="2" width="10.0"/>
    <col customWidth="1" min="3" max="3" width="19.14"/>
    <col customWidth="1" min="4" max="4" width="24.29"/>
    <col customWidth="1" min="5" max="5" width="14.29"/>
    <col customWidth="1" min="6" max="7" width="10.29"/>
    <col customWidth="1" min="8" max="8" width="4.86"/>
    <col customWidth="1" min="9" max="9" width="5.14"/>
    <col customWidth="1" min="10" max="10" width="7.71"/>
    <col customWidth="1" min="11" max="11" width="14.71"/>
    <col customWidth="1" hidden="1" min="12" max="13" width="12.0"/>
    <col customWidth="1" min="14" max="14" width="9.57"/>
    <col customWidth="1" min="15" max="15" width="8.71"/>
    <col customWidth="1" min="16" max="16" width="7.29"/>
    <col customWidth="1" min="17" max="17" width="8.0"/>
    <col customWidth="1" min="18" max="18" width="9.0"/>
    <col customWidth="1" min="19" max="19" width="12.0"/>
    <col customWidth="1" min="20" max="20" width="14.14"/>
    <col customWidth="1" min="21" max="21" width="15.86"/>
    <col customWidth="1" min="22" max="22" width="23.43"/>
    <col customWidth="1" min="23" max="23" width="20.29"/>
    <col customWidth="1" min="24" max="26" width="12.0"/>
  </cols>
  <sheetData>
    <row r="1" ht="25.5" customHeight="1">
      <c r="A1" s="6" t="s">
        <v>18</v>
      </c>
      <c r="B1" s="6" t="s">
        <v>19</v>
      </c>
      <c r="C1" s="6" t="s">
        <v>20</v>
      </c>
      <c r="D1" s="7"/>
      <c r="E1" s="7"/>
      <c r="F1" s="8"/>
      <c r="G1" s="8"/>
      <c r="H1" s="7"/>
      <c r="I1" s="7"/>
      <c r="J1" s="8"/>
      <c r="K1" s="7"/>
      <c r="L1" s="7"/>
      <c r="M1" s="7"/>
      <c r="N1" s="7"/>
      <c r="O1" s="7"/>
      <c r="P1" s="7"/>
      <c r="Q1" s="7"/>
      <c r="R1" s="7"/>
      <c r="S1" s="7"/>
      <c r="T1" s="9"/>
      <c r="U1" s="10"/>
      <c r="V1" s="10"/>
      <c r="W1" s="10"/>
      <c r="X1" s="11"/>
      <c r="Y1" s="11"/>
      <c r="Z1" s="11"/>
    </row>
    <row r="2" ht="26.25" customHeight="1">
      <c r="A2" s="12" t="s">
        <v>22</v>
      </c>
      <c r="B2" s="13">
        <v>7.0</v>
      </c>
      <c r="C2" s="12" t="str">
        <f>Januar!C$2</f>
        <v>Max Mustermann</v>
      </c>
      <c r="D2" s="14"/>
      <c r="E2" s="14"/>
      <c r="F2" s="15"/>
      <c r="G2" s="15"/>
      <c r="H2" s="14"/>
      <c r="I2" s="14"/>
      <c r="J2" s="15"/>
      <c r="K2" s="14"/>
      <c r="L2" s="14"/>
      <c r="M2" s="14"/>
      <c r="N2" s="14"/>
      <c r="O2" s="14"/>
      <c r="P2" s="14"/>
      <c r="Q2" s="14"/>
      <c r="R2" s="14"/>
      <c r="S2" s="14"/>
      <c r="T2" s="16"/>
      <c r="U2" s="14"/>
      <c r="V2" s="14"/>
      <c r="W2" s="14"/>
      <c r="X2" s="11"/>
      <c r="Y2" s="11"/>
      <c r="Z2" s="11"/>
    </row>
    <row r="3" ht="42.75" customHeight="1">
      <c r="A3" s="17"/>
      <c r="B3" s="18" t="s">
        <v>24</v>
      </c>
      <c r="C3" s="18" t="s">
        <v>25</v>
      </c>
      <c r="D3" s="18" t="s">
        <v>26</v>
      </c>
      <c r="E3" s="18" t="s">
        <v>27</v>
      </c>
      <c r="F3" s="18" t="s">
        <v>28</v>
      </c>
      <c r="G3" s="18" t="s">
        <v>29</v>
      </c>
      <c r="H3" s="18" t="s">
        <v>30</v>
      </c>
      <c r="I3" s="18" t="s">
        <v>31</v>
      </c>
      <c r="J3" s="19" t="s">
        <v>32</v>
      </c>
      <c r="K3" s="20" t="s">
        <v>33</v>
      </c>
      <c r="L3" s="20" t="s">
        <v>34</v>
      </c>
      <c r="M3" s="21">
        <v>1.0</v>
      </c>
      <c r="N3" s="22" t="s">
        <v>34</v>
      </c>
      <c r="O3" s="23">
        <v>1.0</v>
      </c>
      <c r="P3" s="18" t="s">
        <v>35</v>
      </c>
      <c r="Q3" s="18" t="s">
        <v>36</v>
      </c>
      <c r="R3" s="18" t="s">
        <v>37</v>
      </c>
      <c r="S3" s="18" t="s">
        <v>38</v>
      </c>
      <c r="T3" s="18" t="s">
        <v>39</v>
      </c>
      <c r="U3" s="18" t="s">
        <v>40</v>
      </c>
      <c r="V3" s="18" t="s">
        <v>41</v>
      </c>
      <c r="W3" s="24" t="s">
        <v>42</v>
      </c>
      <c r="X3" s="11"/>
      <c r="Y3" s="11"/>
      <c r="Z3" s="11"/>
    </row>
    <row r="4" ht="21.0" customHeight="1">
      <c r="A4" s="123" t="s">
        <v>43</v>
      </c>
      <c r="B4" s="171">
        <f>DATE(A2,B2,1)</f>
        <v>45474</v>
      </c>
      <c r="C4" s="172"/>
      <c r="D4" s="172"/>
      <c r="E4" s="172"/>
      <c r="F4" s="172"/>
      <c r="G4" s="172"/>
      <c r="H4" s="172"/>
      <c r="I4" s="154"/>
      <c r="J4" s="202">
        <f t="shared" ref="J4:J34" si="1">IF(AND(I4="",H4="",F4="",G4=""),(0*0.0416666666666667),IF(AND(I4="x",H4="x",F4&lt;&gt;""),"FEHLER",IF(AND(I4="x",H4="x",G4&lt;&gt;""),"FEHLER",IF(AND(I4="",H4="x",G4&lt;&gt;""),"FEHLER",IF(AND(I4="x",H4="",G4&lt;&gt;""),"FEHLER",IF(AND(I4="",H4="x",F4&lt;&gt;""),"FEHLER",IF(AND(I4="x",H4="",F4&lt;&gt;""),"FEHLER",IF(AND(I4="",H4="x",A4="Sonntag"),(0*0.0416666666666667),IF(AND(I4="",H4="x",A4="Samstag"),(0*0.0416666666666667),IF(AND(I4="x",H4="",A4="Sonntag"),(0*0.0416666666666667),IF(AND(I4="x",H4="",A4="Samstag"),(0*0.0416666666666667),IF(AND(I4="x",H4="x"),"FEHLER",IF(AND(I4="x",H4=""),(8*0.0416666666666667),IF(AND(H4="X",I4=""),(8*0.0416666666666667),IF(AND(I4="",H4=""),IF(G4&lt;F4,G4+1-F4,G4-F4),"Bitte nur X verwenden")))))))))))))))</f>
        <v>0</v>
      </c>
      <c r="K4" s="33" t="s">
        <v>45</v>
      </c>
      <c r="L4" s="31">
        <f t="shared" ref="L4:L34" si="2">IF(K4="Deutschland",14,IF(K4="Afghanistan",20,IF(K4="Ägypten",28,IF(K4="Äthiopien",26,IF(K4="Äquatorialguinea",24,IF(K4="Albanien",18,IF(K4="Algerien",34,IF(K4="Andorra",28,IF(K4="Angola",35,IF(K4="Antigua und Barbuda",30,IF(K4="Argentinien",24,IF(K4="Armenien",16,IF(K4="Aserbaidschan",20,IF(K4="Australien",34,IF(K4="– Canberra",34,IF(K4="– Sydney",45,IF(K4="Bahrain",30,IF(K4="Bangladesch",33,IF(K4="Barbados",35,IF(K4="Belgien",28,IF(K4="Benin",35,IF(K4="Bolivien",20,IF(K4="Bosnien und Herzegowina",16,IF(K4="Botsuana",31,IF(K4="Brasilien",34,IF(K4="– Brasilia",38,IF(K4="– Rio de Janeiro",38,IF(K4="– Sao Paulo",36,IF(K4="Brunei",35,IF(K4="Bulgarien",15,IF(K4="Burkina Faso",25,IF(K4="Burundi",24,IF(K4="Chile",29,IF(K4="China",32,IF(K4="– Chengdu",28,IF(K4="– Hongkong",49,IF(K4="– Kanton",24,IF(K4="– Peking",20,IF(K4="– Shanghai",39,IF(K4="Costa Rica",32,IF(K4="Côte d’Ivoire",40,IF(K4="Dänemark",39,IF(K4="Dominica",30,IF(K4="Dominikanische Republik",30,IF(K4="Dschibuti",44,IF(K4="Ecuador",29,IF(K4="El Salvador",29,IF(K4="Eritrea",33,IF(K4="Estland",20,IF(K4="Fidschi",23,IF(K4="Finnland",33,IF(K4="Frankreich",29,IF(K4="– Lyon",36,IF(K4="– Marseille",31,IF(K4="– Paris sowie die Departments 92, 93 und 94",39,IF(K4="– Straßburg",34,IF(K4="Gabun",35,IF(K4="Gambia",20,IF(K4="Georgien",24,IF(K4="Ghana",31,IF(K4="Grenada",30,IF(K4="Griechenland",24,IF(K4="– Athen",31,IF(K4="Guatemala",23,IF(K4="Guinea",31,IF(K4="Guinea-Bissau",16,IF(K4="Guyana",30,IF(K4="Haiti",39,IF(K4="Honduras",32,IF(K4="Indien",21,IF(K4="- Chennai",21,IF(K4="- Kalkutta",24,IF(K4="- Mumbai",33,IF(K4="- Neu Dehli",25,IF(K4="Indonesien",24,IF(K4="Iran",22,IF(K4="Irland",39,IF(K4="Island",32,IF(K4="Israel",44,IF(K4="Italien",27,IF(K4="- Mailand",30,IF(K4="- Rom",27,IF(K4="Jamaika",38,IF(K4="Japan",25,IF(K4="- Tokio",44,IF(K4="Jemen",16,IF(K4="Jordanien",31,IF(K4="Kambodscha",25,IF(K4="Kamerun",33,IF(K4="Kanada",32,IF(K4="- Ottawa",32,IF(K4="- Toronto",34,IF(K4="- Vancouver",33,IF(K4="Kap Verde",20,IF(K4="Kasachstan",30,IF(K4="Katar",37,IF(K4="Kenia",34,IF(K4="Kirgisistan",18,IF(K4="Kolumbien",31,IF(K4="Kongo, Republik",41,IF(K4="Kongo, Demokratische Republik",32,IF(K4="Korea, Demokratische Republik",19,IF(K4="Korea Republik",39,IF(K4="Kosovo",16,IF(K4="Kroatien",24,IF(K4="Kuba",31,IF(K4="Kuwait",37,IF(K4="Laos",22,IF(K4="Lesotho",16,IF(K4="Lettland",24,IF(K4="Libanon",40,IF(K4="Libyen",42,IF(K4="Liechtenstein",37,IF(K4="Litauen",17,IF(K4="Luxemburg",32,IF(K4="Madagaskar",23,IF(K4="Malawi",32,IF(K4="Malaysia",23,IF(K4="Malediven",35,IF(K4="Mali",25,IF(K4="Malta",31,IF(K4="Marokko",28,IF(K4="Marshall Inseln",42,IF(K4="Mauretanien",26,IF(K4="Mauritius",36,IF(K4="Mazedonien",20,IF(K4="Mexiko",32,IF(K4="Mikronesien",22,IF(K4="Moldau Republik",16,IF(K4="Monaco",28,IF(K4="Mongolei",18,IF(K4="Montenegro",20,IF(K4="Mosambik",25,IF(K4="Myanmar",24,IF(K4="Namibia",20,IF(K4="Nepal",24,IF(K4="Neuseeland",37,IF(K4="Nicaragua",24,IF(K4="Niederlande",32,IF(K4="Niger",28,IF(K4="Nigeria",31,IF(K4="Norwegen",53,IF(K4="Österreich",27,IF(K4="Oman",40,IF(K4="Pakistan",23,IF(K4="- Islamabad",16,IF(K4="Palau",34,IF(K4="Panama",26,IF(K4="Papua-Neuguinea",40,IF(K4="Paraguay",25,IF(K4="Peru",23,IF(K4="Philippinen",22,IF(K4="Polen",20,IF(K4="- Breslau",22,IF(K4="- Danzig",20,IF(K4="- Krakau",18,IF(K4="- Warschau",20,IF(K4="Portugal",24,IF(K4="Ruanda",31,IF(K4="Rumänien",18,IF(K4="- Bukarest",21,IF(K4="Russische Förderation",16,IF(K4="- Jekatarinenburg",19,IF(K4="- Moskau",20,IF(K4="- St.Petersburg",17,IF(K4="Sambia",24,IF(K4="Samoa",20,IF(K4="San Marino",23,IF(K4="São Tomé - Príncipe",32,IF(K4="Saudi-Arabien",32,IF(K4="- Djidda",25,IF(K4="- Riad",32,IF(K4="Schweden",33,IF(K4="Schweiz",43,IF(K4="- Genf",44,IF(K4="Senegal",28,IF(K4="Serbien",13,IF(K4="Sierra Leone",32,IF(K4="Simbabwe",30,IF(K4="Singapur",36,IF(K4="Slowakische Republik",16,IF(K4="Slowenien",22,IF(K4="Spanien",23,IF(K4="- Barcelona",23,IF(K4="- Kanarische Inseln",27,IF(K4="- Madrid",27,IF(K4="- Palma de Mallorca",24,IF(K4="Sri Lanka",28,IF(K4="St. Kitts und Nevis",30,IF(K4="St. Lucia",30,IF(K4="St. Vincent und die Grenadinen",30,IF(K4="Sudan",22,IF(K4="Südafrika",15,IF(K4="- Kapstadt",18,IF(K4="- Johannisburg",20,IF(K4="Südsudan",23,IF(K4="Suriname",30,IF(K4="Syrien",25,IF(K4="Tadschikistan",18,IF(K4="Taiwan",31,IF(K4="Tansania",32,IF(K4="Thailand",25,IF(K4="Togo",26,IF(K4="Tonga",26,IF(K4="Trinidad Tobago",30,IF(K4="Tschad",43,IF(K4="Tschechische Republik",24,IF(K4="Türkei",12,IF(K4="- Istanbul",17,IF(K4="- Izmir",20,IF(K4="Tunesien",27,IF(K4="Turkmenistan",22,IF(K4="Uganda",28,IF(K4="Ukraine",17,IF(K4="Ungarn",15,IF(K4="Uruguay",32,IF(K4="Usbekistan",23,IF(K4="Vatikanstaat",35,IF(K4="Venezuela",30,IF(K4="Vereinigte Arabische Emirate",44,IF(K4="Vereinigte Staaten von Amerika (USA)",34,IF(K4="- Atlanta",41,IF(K4="- Boston",39,IF(K4="- Chicago",36,IF(K4="- Houston",42,IF(K4="- Los Angeles",37,IF(K4="- Miami",43,IF(K4="- New York City",39,IF(K4="- San Francisco",34,IF(K4="- Washington D.C.",41,IF(K4="Vereinigtes Königreich von Großbritannien und Nordirland",30,IF(K4="- London",41,IF(K4="Vietnam",28,IF(K4="Weißrussland",13,IF(K4="Zentralafrikanische Republik",31,IF(K4="Zypern",30,0))))))))))))))))))))))))))))))))))))))))))))))))))))))))))))))))))))))))))))))))))))))))))))))))))))))))))))))))))))))))))))))))))))))))))))))))))))))))))))))))))))))))))))))))))))))))))))))))))))))))))))))))))))))))))))))))))))))))))))</f>
        <v>0</v>
      </c>
      <c r="M4" s="31">
        <f t="shared" ref="M4:M34" si="3">IF(K4="Deutschland",28,IF(K4="Afghanistan",30,IF(K4="Ägypten",41,IF(K4="Äthiopien",30,IF(K4="Äquatorialguinea",36,IF(K4="Albanien",27,IF(K4="Algerien",51,IF(K4="Andorra",41,IF(K4="Angola",52,IF(K4="Antigua und Barbuda",45,IF(K4="Argentinien",35,IF(K4="Armenien",24,IF(K4="Aserbaidschan",30,IF(K4="Australien",51,IF(K4="– Canberra",51,IF(K4="– Sydney",68,IF(K4="Bahrain",30,IF(K4="Bangladesch",50,IF(K4="Barbados",52,IF(K4="Belgien",42,IF(K4="Benin",52,IF(K4="Bolivien",30,IF(K4="Bosnien und Herzegowina",23,IF(K4="Botsuana",46,IF(K4="Brasilien",51,IF(K4="– Brasilia",57,IF(K4="– Rio de Janeiro",57,IF(K4="– Sao Paulo",53,IF(K4="Brunei",52,IF(K4="Bulgarien",22,IF(K4="Burkina Faso",38,IF(K4="Burundi",36,IF(K4="Chile",44,IF(K4="China",48,IF(K4="– Chengdu",41,IF(K4="– Hongkong",74,IF(K4="– Kanton",36,IF(K4="– Peking",30,IF(K4="– Shanghai",58,IF(K4="Costa Rica",47,IF(K4="Côte d’Ivoire",59,IF(K4="Dänemark",58,IF(K4="Dominica",45,IF(K4="Dominikanische Republik",45,IF(K4="Dschibuti",65,IF(K4="Ecuador",44,IF(K4="El Salvador",44,IF(K4="Eritrea",50,IF(K4="Estland",29,IF(K4="Fidschi",34,IF(K4="Finnland",50,IF(K4="Frankreich",44,IF(K4="– Lyon",53,IF(K4="– Marseille",46,IF(K4="– Paris sowie die Departments 92, 93 und 94",58,IF(K4="– Straßburg",51,IF(K4="Gabun",52,IF(K4="Gambia",30,IF(K4="Georgien",35,IF(K4="Ghana",46,IF(K4="Grenada",45,IF(K4="Griechenland",36,IF(K4="– Athen",46,IF(K4="Guatemala",34,IF(K4="Guinea",46,IF(K4="Guinea-Bissau",24,IF(K4="Guyana",45,IF(K4="Haiti",58,IF(K4="Honduras",48,IF(K4="Indien",32,IF(K4="- Chennai",32,IF(K4="- Kalkutta",35,IF(K4="- Mumbai",50,IF(K4="- Neu Dehli",38,IF(K4="Indonesien",36,IF(K4="Iran",33,IF(K4="Irland",58,IF(K4="Island",47,IF(K4="Israel",66,IF(K4="Italien",40,IF(K4="- Mailand",45,IF(K4="- Rom",40,IF(K4="Jamaika",57,IF(K4="Japan",52,IF(K4="- Tokio",66,IF(K4="Jemen",24,IF(K4="Jordanien",46,IF(K4="Kambodscha",38,IF(K4="Kamerun",50,IF(K4="Kanada",47,IF(K4="- Ottawa",47,IF(K4="- Toronto",51,IF(K4="- Vancouver",50,IF(K4="Kap Verde",30,IF(K4="Kasachstan",45,IF(K4="Katar",56,IF(K4="Kenia",51,IF(K4="Kirgisistan",27,IF(K4="Kolumbien",46,IF(K4="Kongo, Republik",62,IF(K4="Kongo, Demokratische Republik",70,IF(K4="Korea, Demokratische Republik",48,IF(K4="Korea Republik",58,IF(K4="Kosovo",23,IF(K4="Kroatien",35,IF(K4="Kuba",46,IF(K4="Kuwait",56,IF(K4="Laos",33,IF(K4="Lesotho",24,IF(K4="Lettland",35,IF(K4="Libanon",59,IF(K4="Libyen",63,IF(K4="Liechtenstein",56,IF(K4="Litauen",26,IF(K4="Luxemburg",47,IF(K4="Madagaskar",34,IF(K4="Malawi",47,IF(K4="Malaysia",34,IF(K4="Malediven",52,IF(K4="Mali",38,IF(K4="Malta",46,IF(K4="Marokko",42,IF(K4="Marshall Inseln",63,IF(K4="Mauretanien",39,IF(K4="Mauritius",54,IF(K4="Mazedonien",29,IF(K4="Mexiko",48,IF(K4="Mikronesien",33,IF(K4="Moldau Republik",24,IF(K4="Monaco",42,IF(K4="Mongolei",27,IF(K4="Montenegro",29,IF(K4="Mosambik",38,IF(K4="Myanmar",35,IF(K4="Namibia",30,IF(K4="Nepal",36,IF(K4="Neuseeland",56,IF(K4="Nicaragua",36,IF(K4="Niederlande",47,IF(K4="Niger",42,IF(K4="Nigeria",46,IF(K4="Norwegen",80,IF(K4="Österreich",40,IF(K4="Oman",60,IF(K4="Pakistan",34,IF(K4="- Islamabad",23,IF(K4="Palau",51,IF(K4="Panama",39,IF(K4="Papua-Neuguinea",60,IF(K4="Paraguay",38,IF(K4="Peru",34,IF(K4="Philippinen",33,IF(K4="Polen",29,IF(K4="- Breslau",33,IF(K4="- Danzig",30,IF(K4="- Krakau",27,IF(K4="- Warschau",29,IF(K4="Portugal",36,IF(K4="Ruanda",46,IF(K4="Rumänien",27,IF(K4="- Bukarest",32,IF(K4="Russische Förderation",24,IF(K4="- Jekatarinenburg",28,IF(K4="- Moskau",30,IF(K4="- St.Petersburg",26,IF(K4="Sambia",36,IF(K4="Samoa",29,IF(K4="San Marino",34,IF(K4="São Tomé - Príncipe",47,IF(K4="Saudi-Arabien",48,IF(K4="- Djidda",38,IF(K4="- Riad",48,IF(K4="Schweden",50,IF(K4="Schweiz",64,IF(K4="- Genf",66,IF(K4="Senegal",42,IF(K4="Serbien",20,IF(K4="Sierra Leone",48,IF(K4="Simbabwe",45,IF(K4="Singapur",54,IF(K4="Slowakische Republik",24,IF(K4="Slowenien",33,IF(K4="Spanien",34,IF(K4="- Barcelona",34,IF(K4="- Kanarische Inseln",40,IF(K4="- Madrid",40,IF(K4="- Palma de Mallorca",35,IF(K4="Sri Lanka",42,IF(K4="St. Kitts und Nevis",45,IF(K4="St. Lucia",45,IF(K4="St. Vincent und die Grenadinen",45,IF(K4="Sudan",33,IF(K4="Südafrika",22,IF(K4="- Kapstadt",27,IF(K4="- Johannisburg",29,IF(K4="Südsudan",34,IF(K4="Suriname",45,IF(K4="Syrien",38,IF(K4="Tadschikistan",27,IF(K4="Taiwan",46,IF(K4="Tansania",47,IF(K4="Thailand",38,IF(K4="Togo",39,IF(K4="Tonga",39,IF(K4="Trinidad Tobago",45,IF(K4="Tschad",64,IF(K4="Tschechische Republik",35,IF(K4="Türkei",17,IF(K4="- Istanbul",26,IF(K4="- Izmir",29,IF(K4="Tunesien",40,IF(K4="Turkmenistan",33,IF(K4="Uganda",41,IF(K4="Ukraine",26,IF(K4="Ungarn",22,IF(K4="Uruguay",48,IF(K4="Usbekistan",34,IF(K4="Vatikanstaat",52,IF(K4="Venezuela",45,IF(K4="Vereinigte Arabische Emirate",65,IF(K4="Vereinigte Staaten von Amerika (USA)",51,IF(K4="- Atlanta",62,IF(K4="- Boston",58,IF(K4="- Chicago",54,IF(K4="- Houston",63,IF(K4="- Los Angeles",56,IF(K4="- Miami",64,IF(K4="- New York City",58,IF(K4="- San Francisco",51,IF(K4="- Washington D.C.",62,IF(K4="Vereinigtes Königreich von Großbritannien und Nordirland",45,IF(K4="- London",62,IF(K4="Vietnam",41,IF(K4="Weißrussland",20,IF(K4="Zentralafrikanische Republik",46,IF(K4="Zypern",45,0))))))))))))))))))))))))))))))))))))))))))))))))))))))))))))))))))))))))))))))))))))))))))))))))))))))))))))))))))))))))))))))))))))))))))))))))))))))))))))))))))))))))))))))))))))))))))))))))))))))))))))))))))))))))))))))))))))))))))))</f>
        <v>0</v>
      </c>
      <c r="N4" s="31"/>
      <c r="O4" s="31"/>
      <c r="P4" s="31"/>
      <c r="Q4" s="31"/>
      <c r="R4" s="31"/>
      <c r="S4" s="35">
        <f t="shared" ref="S4:S34" si="4">IF(K4="ORF - Österreich",26.4,IF(AND(N4="x",O4="x"),"FEHLER",IF(AND(O4="x",P4="x",Q4="x",R4="x"),0,IF(AND(N4="x",P4="x",Q4="x",R4="x"),0,IF(O4="x",VALUE(M4)-IF(P4="x",VALUE(M4*0.2))-IF(Q4="x",VALUE(M4*0.4))-IF(R4="x",VALUE(M4*0.4)),IF(N4="x",IF(IF(N4="x",VALUE(L4)-IF(P4="x",VALUE(M4*0.2))-IF(Q4="x",VALUE(M4*0.4))-IF(R4="x",VALUE(M4*0.4)))&lt;0,0,IF(N4="x",VALUE(L4)-IF(P4="x",VALUE(M4*0.2))-IF(Q4="x",VALUE(M4*0.4))-IF(R4="x",VALUE(M4*0.4)))),0))))))</f>
        <v>0</v>
      </c>
      <c r="T4" s="35"/>
      <c r="U4" s="28"/>
      <c r="V4" s="28"/>
      <c r="W4" s="36"/>
      <c r="X4" s="11"/>
      <c r="Y4" s="11"/>
      <c r="Z4" s="11"/>
    </row>
    <row r="5" ht="21.0" customHeight="1">
      <c r="A5" s="37" t="s">
        <v>46</v>
      </c>
      <c r="B5" s="160">
        <f t="shared" ref="B5:B34" si="5">B4+1</f>
        <v>45475</v>
      </c>
      <c r="C5" s="178"/>
      <c r="D5" s="179"/>
      <c r="E5" s="179"/>
      <c r="F5" s="157"/>
      <c r="G5" s="157"/>
      <c r="H5" s="179"/>
      <c r="I5" s="158"/>
      <c r="J5" s="203">
        <f t="shared" si="1"/>
        <v>0</v>
      </c>
      <c r="K5" s="44" t="s">
        <v>45</v>
      </c>
      <c r="L5" s="42">
        <f t="shared" si="2"/>
        <v>0</v>
      </c>
      <c r="M5" s="42">
        <f t="shared" si="3"/>
        <v>0</v>
      </c>
      <c r="N5" s="42"/>
      <c r="O5" s="42"/>
      <c r="P5" s="42"/>
      <c r="Q5" s="42"/>
      <c r="R5" s="42"/>
      <c r="S5" s="46">
        <f t="shared" si="4"/>
        <v>0</v>
      </c>
      <c r="T5" s="46"/>
      <c r="U5" s="39"/>
      <c r="V5" s="39"/>
      <c r="W5" s="47"/>
      <c r="X5" s="11"/>
      <c r="Y5" s="11"/>
      <c r="Z5" s="11"/>
    </row>
    <row r="6" ht="21.0" customHeight="1">
      <c r="A6" s="37" t="s">
        <v>47</v>
      </c>
      <c r="B6" s="160">
        <f t="shared" si="5"/>
        <v>45476</v>
      </c>
      <c r="C6" s="178"/>
      <c r="D6" s="179"/>
      <c r="E6" s="179"/>
      <c r="F6" s="157"/>
      <c r="G6" s="157"/>
      <c r="H6" s="179"/>
      <c r="I6" s="158"/>
      <c r="J6" s="203">
        <f t="shared" si="1"/>
        <v>0</v>
      </c>
      <c r="K6" s="44" t="s">
        <v>45</v>
      </c>
      <c r="L6" s="42">
        <f t="shared" si="2"/>
        <v>0</v>
      </c>
      <c r="M6" s="42">
        <f t="shared" si="3"/>
        <v>0</v>
      </c>
      <c r="N6" s="42"/>
      <c r="O6" s="42"/>
      <c r="P6" s="42"/>
      <c r="Q6" s="42"/>
      <c r="R6" s="42"/>
      <c r="S6" s="46">
        <f t="shared" si="4"/>
        <v>0</v>
      </c>
      <c r="T6" s="46"/>
      <c r="U6" s="39"/>
      <c r="V6" s="39"/>
      <c r="W6" s="47"/>
      <c r="X6" s="11"/>
      <c r="Y6" s="11"/>
      <c r="Z6" s="11"/>
    </row>
    <row r="7" ht="21.0" customHeight="1">
      <c r="A7" s="37" t="s">
        <v>48</v>
      </c>
      <c r="B7" s="160">
        <f t="shared" si="5"/>
        <v>45477</v>
      </c>
      <c r="C7" s="178"/>
      <c r="D7" s="179"/>
      <c r="E7" s="179"/>
      <c r="F7" s="157"/>
      <c r="G7" s="157"/>
      <c r="H7" s="179"/>
      <c r="I7" s="158"/>
      <c r="J7" s="203">
        <f t="shared" si="1"/>
        <v>0</v>
      </c>
      <c r="K7" s="44" t="s">
        <v>45</v>
      </c>
      <c r="L7" s="42">
        <f t="shared" si="2"/>
        <v>0</v>
      </c>
      <c r="M7" s="42">
        <f t="shared" si="3"/>
        <v>0</v>
      </c>
      <c r="N7" s="42"/>
      <c r="O7" s="42"/>
      <c r="P7" s="42"/>
      <c r="Q7" s="42"/>
      <c r="R7" s="42"/>
      <c r="S7" s="46">
        <f t="shared" si="4"/>
        <v>0</v>
      </c>
      <c r="T7" s="46"/>
      <c r="U7" s="39"/>
      <c r="V7" s="39"/>
      <c r="W7" s="47"/>
      <c r="X7" s="11"/>
      <c r="Y7" s="11"/>
      <c r="Z7" s="11"/>
    </row>
    <row r="8" ht="21.0" customHeight="1">
      <c r="A8" s="37" t="s">
        <v>52</v>
      </c>
      <c r="B8" s="160">
        <f t="shared" si="5"/>
        <v>45478</v>
      </c>
      <c r="C8" s="178"/>
      <c r="D8" s="179"/>
      <c r="E8" s="179"/>
      <c r="F8" s="157"/>
      <c r="G8" s="157"/>
      <c r="H8" s="204"/>
      <c r="I8" s="180"/>
      <c r="J8" s="203">
        <f t="shared" si="1"/>
        <v>0</v>
      </c>
      <c r="K8" s="44" t="s">
        <v>45</v>
      </c>
      <c r="L8" s="42">
        <f t="shared" si="2"/>
        <v>0</v>
      </c>
      <c r="M8" s="42">
        <f t="shared" si="3"/>
        <v>0</v>
      </c>
      <c r="N8" s="42"/>
      <c r="O8" s="42"/>
      <c r="P8" s="42"/>
      <c r="Q8" s="42"/>
      <c r="R8" s="42"/>
      <c r="S8" s="46">
        <f t="shared" si="4"/>
        <v>0</v>
      </c>
      <c r="T8" s="46"/>
      <c r="U8" s="39"/>
      <c r="V8" s="39"/>
      <c r="W8" s="47"/>
      <c r="X8" s="11"/>
      <c r="Y8" s="11"/>
      <c r="Z8" s="11"/>
    </row>
    <row r="9" ht="21.0" customHeight="1">
      <c r="A9" s="37" t="s">
        <v>54</v>
      </c>
      <c r="B9" s="160">
        <f t="shared" si="5"/>
        <v>45479</v>
      </c>
      <c r="C9" s="178"/>
      <c r="D9" s="179"/>
      <c r="E9" s="179"/>
      <c r="F9" s="157"/>
      <c r="G9" s="157"/>
      <c r="H9" s="204"/>
      <c r="I9" s="180"/>
      <c r="J9" s="203">
        <f t="shared" si="1"/>
        <v>0</v>
      </c>
      <c r="K9" s="44" t="s">
        <v>45</v>
      </c>
      <c r="L9" s="42">
        <f t="shared" si="2"/>
        <v>0</v>
      </c>
      <c r="M9" s="42">
        <f t="shared" si="3"/>
        <v>0</v>
      </c>
      <c r="N9" s="42"/>
      <c r="O9" s="42"/>
      <c r="P9" s="42"/>
      <c r="Q9" s="42"/>
      <c r="R9" s="42"/>
      <c r="S9" s="46">
        <f t="shared" si="4"/>
        <v>0</v>
      </c>
      <c r="T9" s="46"/>
      <c r="U9" s="39"/>
      <c r="V9" s="39"/>
      <c r="W9" s="47"/>
      <c r="X9" s="11"/>
      <c r="Y9" s="11"/>
      <c r="Z9" s="11"/>
    </row>
    <row r="10" ht="21.0" customHeight="1">
      <c r="A10" s="37" t="s">
        <v>55</v>
      </c>
      <c r="B10" s="160">
        <f t="shared" si="5"/>
        <v>45480</v>
      </c>
      <c r="C10" s="178"/>
      <c r="D10" s="179"/>
      <c r="E10" s="179"/>
      <c r="F10" s="157"/>
      <c r="G10" s="157"/>
      <c r="H10" s="204"/>
      <c r="I10" s="180"/>
      <c r="J10" s="203">
        <f t="shared" si="1"/>
        <v>0</v>
      </c>
      <c r="K10" s="44" t="s">
        <v>45</v>
      </c>
      <c r="L10" s="42">
        <f t="shared" si="2"/>
        <v>0</v>
      </c>
      <c r="M10" s="42">
        <f t="shared" si="3"/>
        <v>0</v>
      </c>
      <c r="N10" s="42"/>
      <c r="O10" s="42"/>
      <c r="P10" s="42"/>
      <c r="Q10" s="42"/>
      <c r="R10" s="42"/>
      <c r="S10" s="46">
        <f t="shared" si="4"/>
        <v>0</v>
      </c>
      <c r="T10" s="46"/>
      <c r="U10" s="39"/>
      <c r="V10" s="39"/>
      <c r="W10" s="47"/>
      <c r="X10" s="11"/>
      <c r="Y10" s="11"/>
      <c r="Z10" s="11"/>
    </row>
    <row r="11" ht="21.0" customHeight="1">
      <c r="A11" s="37" t="s">
        <v>43</v>
      </c>
      <c r="B11" s="160">
        <f t="shared" si="5"/>
        <v>45481</v>
      </c>
      <c r="C11" s="179"/>
      <c r="D11" s="179"/>
      <c r="E11" s="179"/>
      <c r="F11" s="157"/>
      <c r="G11" s="157"/>
      <c r="H11" s="204"/>
      <c r="I11" s="180"/>
      <c r="J11" s="203">
        <f t="shared" si="1"/>
        <v>0</v>
      </c>
      <c r="K11" s="44" t="s">
        <v>45</v>
      </c>
      <c r="L11" s="42">
        <f t="shared" si="2"/>
        <v>0</v>
      </c>
      <c r="M11" s="42">
        <f t="shared" si="3"/>
        <v>0</v>
      </c>
      <c r="N11" s="42"/>
      <c r="O11" s="42"/>
      <c r="P11" s="42"/>
      <c r="Q11" s="42"/>
      <c r="R11" s="42"/>
      <c r="S11" s="46">
        <f t="shared" si="4"/>
        <v>0</v>
      </c>
      <c r="T11" s="46"/>
      <c r="U11" s="39"/>
      <c r="V11" s="39"/>
      <c r="W11" s="47"/>
      <c r="X11" s="11"/>
      <c r="Y11" s="11"/>
      <c r="Z11" s="11"/>
    </row>
    <row r="12" ht="21.0" customHeight="1">
      <c r="A12" s="37" t="s">
        <v>46</v>
      </c>
      <c r="B12" s="160">
        <f t="shared" si="5"/>
        <v>45482</v>
      </c>
      <c r="C12" s="179"/>
      <c r="D12" s="179"/>
      <c r="E12" s="179"/>
      <c r="F12" s="157"/>
      <c r="G12" s="157"/>
      <c r="H12" s="204"/>
      <c r="I12" s="180"/>
      <c r="J12" s="203">
        <f t="shared" si="1"/>
        <v>0</v>
      </c>
      <c r="K12" s="44" t="s">
        <v>45</v>
      </c>
      <c r="L12" s="42">
        <f t="shared" si="2"/>
        <v>0</v>
      </c>
      <c r="M12" s="42">
        <f t="shared" si="3"/>
        <v>0</v>
      </c>
      <c r="N12" s="42"/>
      <c r="O12" s="42"/>
      <c r="P12" s="42"/>
      <c r="Q12" s="42"/>
      <c r="R12" s="42"/>
      <c r="S12" s="46">
        <f t="shared" si="4"/>
        <v>0</v>
      </c>
      <c r="T12" s="46"/>
      <c r="U12" s="39"/>
      <c r="V12" s="39"/>
      <c r="W12" s="47"/>
      <c r="X12" s="11"/>
      <c r="Y12" s="11"/>
      <c r="Z12" s="11"/>
    </row>
    <row r="13" ht="21.0" customHeight="1">
      <c r="A13" s="37" t="s">
        <v>47</v>
      </c>
      <c r="B13" s="160">
        <f t="shared" si="5"/>
        <v>45483</v>
      </c>
      <c r="C13" s="179"/>
      <c r="D13" s="179"/>
      <c r="E13" s="179"/>
      <c r="F13" s="157"/>
      <c r="G13" s="157"/>
      <c r="H13" s="204"/>
      <c r="I13" s="180"/>
      <c r="J13" s="203">
        <f t="shared" si="1"/>
        <v>0</v>
      </c>
      <c r="K13" s="44" t="s">
        <v>45</v>
      </c>
      <c r="L13" s="42">
        <f t="shared" si="2"/>
        <v>0</v>
      </c>
      <c r="M13" s="42">
        <f t="shared" si="3"/>
        <v>0</v>
      </c>
      <c r="N13" s="42"/>
      <c r="O13" s="42"/>
      <c r="P13" s="42"/>
      <c r="Q13" s="42"/>
      <c r="R13" s="42"/>
      <c r="S13" s="46">
        <f t="shared" si="4"/>
        <v>0</v>
      </c>
      <c r="T13" s="46"/>
      <c r="U13" s="39"/>
      <c r="V13" s="39"/>
      <c r="W13" s="47"/>
      <c r="X13" s="11"/>
      <c r="Y13" s="11"/>
      <c r="Z13" s="11"/>
    </row>
    <row r="14" ht="21.0" customHeight="1">
      <c r="A14" s="37" t="s">
        <v>48</v>
      </c>
      <c r="B14" s="160">
        <f t="shared" si="5"/>
        <v>45484</v>
      </c>
      <c r="C14" s="178"/>
      <c r="D14" s="179"/>
      <c r="E14" s="179"/>
      <c r="F14" s="157"/>
      <c r="G14" s="157"/>
      <c r="H14" s="204"/>
      <c r="I14" s="180"/>
      <c r="J14" s="203">
        <f t="shared" si="1"/>
        <v>0</v>
      </c>
      <c r="K14" s="44" t="s">
        <v>45</v>
      </c>
      <c r="L14" s="42">
        <f t="shared" si="2"/>
        <v>0</v>
      </c>
      <c r="M14" s="42">
        <f t="shared" si="3"/>
        <v>0</v>
      </c>
      <c r="N14" s="42"/>
      <c r="O14" s="42"/>
      <c r="P14" s="42"/>
      <c r="Q14" s="42"/>
      <c r="R14" s="42"/>
      <c r="S14" s="46">
        <f t="shared" si="4"/>
        <v>0</v>
      </c>
      <c r="T14" s="46"/>
      <c r="U14" s="39"/>
      <c r="V14" s="39"/>
      <c r="W14" s="47"/>
      <c r="X14" s="11"/>
      <c r="Y14" s="11"/>
      <c r="Z14" s="11"/>
    </row>
    <row r="15" ht="21.0" customHeight="1">
      <c r="A15" s="37" t="s">
        <v>52</v>
      </c>
      <c r="B15" s="160">
        <f t="shared" si="5"/>
        <v>45485</v>
      </c>
      <c r="C15" s="178"/>
      <c r="D15" s="179"/>
      <c r="E15" s="179"/>
      <c r="F15" s="157"/>
      <c r="G15" s="157"/>
      <c r="H15" s="204"/>
      <c r="I15" s="180"/>
      <c r="J15" s="203">
        <f t="shared" si="1"/>
        <v>0</v>
      </c>
      <c r="K15" s="44" t="s">
        <v>45</v>
      </c>
      <c r="L15" s="42">
        <f t="shared" si="2"/>
        <v>0</v>
      </c>
      <c r="M15" s="42">
        <f t="shared" si="3"/>
        <v>0</v>
      </c>
      <c r="N15" s="42"/>
      <c r="O15" s="42"/>
      <c r="P15" s="42"/>
      <c r="Q15" s="42"/>
      <c r="R15" s="42"/>
      <c r="S15" s="46">
        <f t="shared" si="4"/>
        <v>0</v>
      </c>
      <c r="T15" s="46"/>
      <c r="U15" s="39"/>
      <c r="V15" s="39"/>
      <c r="W15" s="47"/>
      <c r="X15" s="11"/>
      <c r="Y15" s="11"/>
      <c r="Z15" s="11"/>
    </row>
    <row r="16" ht="21.0" customHeight="1">
      <c r="A16" s="37" t="s">
        <v>54</v>
      </c>
      <c r="B16" s="160">
        <f t="shared" si="5"/>
        <v>45486</v>
      </c>
      <c r="C16" s="178"/>
      <c r="D16" s="179"/>
      <c r="E16" s="179"/>
      <c r="F16" s="157"/>
      <c r="G16" s="157"/>
      <c r="H16" s="204"/>
      <c r="I16" s="180"/>
      <c r="J16" s="203">
        <f t="shared" si="1"/>
        <v>0</v>
      </c>
      <c r="K16" s="44" t="s">
        <v>45</v>
      </c>
      <c r="L16" s="42">
        <f t="shared" si="2"/>
        <v>0</v>
      </c>
      <c r="M16" s="42">
        <f t="shared" si="3"/>
        <v>0</v>
      </c>
      <c r="N16" s="42"/>
      <c r="O16" s="42"/>
      <c r="P16" s="42"/>
      <c r="Q16" s="42"/>
      <c r="R16" s="42"/>
      <c r="S16" s="46">
        <f t="shared" si="4"/>
        <v>0</v>
      </c>
      <c r="T16" s="46"/>
      <c r="U16" s="39"/>
      <c r="V16" s="39"/>
      <c r="W16" s="47"/>
      <c r="X16" s="11"/>
      <c r="Y16" s="11"/>
      <c r="Z16" s="11"/>
    </row>
    <row r="17" ht="21.0" customHeight="1">
      <c r="A17" s="37" t="s">
        <v>55</v>
      </c>
      <c r="B17" s="160">
        <f t="shared" si="5"/>
        <v>45487</v>
      </c>
      <c r="C17" s="178"/>
      <c r="D17" s="179"/>
      <c r="E17" s="179"/>
      <c r="F17" s="157"/>
      <c r="G17" s="157"/>
      <c r="H17" s="204"/>
      <c r="I17" s="180"/>
      <c r="J17" s="203">
        <f t="shared" si="1"/>
        <v>0</v>
      </c>
      <c r="K17" s="44" t="s">
        <v>45</v>
      </c>
      <c r="L17" s="42">
        <f t="shared" si="2"/>
        <v>0</v>
      </c>
      <c r="M17" s="42">
        <f t="shared" si="3"/>
        <v>0</v>
      </c>
      <c r="N17" s="42"/>
      <c r="O17" s="42"/>
      <c r="P17" s="42"/>
      <c r="Q17" s="42"/>
      <c r="R17" s="42"/>
      <c r="S17" s="46">
        <f t="shared" si="4"/>
        <v>0</v>
      </c>
      <c r="T17" s="46"/>
      <c r="U17" s="39"/>
      <c r="V17" s="39"/>
      <c r="W17" s="47"/>
      <c r="X17" s="11"/>
      <c r="Y17" s="11"/>
      <c r="Z17" s="11"/>
    </row>
    <row r="18" ht="21.0" customHeight="1">
      <c r="A18" s="37" t="s">
        <v>43</v>
      </c>
      <c r="B18" s="160">
        <f t="shared" si="5"/>
        <v>45488</v>
      </c>
      <c r="C18" s="179"/>
      <c r="D18" s="179"/>
      <c r="E18" s="179"/>
      <c r="F18" s="157"/>
      <c r="G18" s="157"/>
      <c r="H18" s="204"/>
      <c r="I18" s="180"/>
      <c r="J18" s="203">
        <f t="shared" si="1"/>
        <v>0</v>
      </c>
      <c r="K18" s="44" t="s">
        <v>45</v>
      </c>
      <c r="L18" s="42">
        <f t="shared" si="2"/>
        <v>0</v>
      </c>
      <c r="M18" s="42">
        <f t="shared" si="3"/>
        <v>0</v>
      </c>
      <c r="N18" s="42"/>
      <c r="O18" s="42"/>
      <c r="P18" s="42"/>
      <c r="Q18" s="42"/>
      <c r="R18" s="42"/>
      <c r="S18" s="46">
        <f t="shared" si="4"/>
        <v>0</v>
      </c>
      <c r="T18" s="46"/>
      <c r="U18" s="39"/>
      <c r="V18" s="39"/>
      <c r="W18" s="47"/>
      <c r="X18" s="11"/>
      <c r="Y18" s="11"/>
      <c r="Z18" s="11"/>
    </row>
    <row r="19" ht="21.0" customHeight="1">
      <c r="A19" s="37" t="s">
        <v>46</v>
      </c>
      <c r="B19" s="160">
        <f t="shared" si="5"/>
        <v>45489</v>
      </c>
      <c r="C19" s="178"/>
      <c r="D19" s="179"/>
      <c r="E19" s="179"/>
      <c r="F19" s="157"/>
      <c r="G19" s="157"/>
      <c r="H19" s="204"/>
      <c r="I19" s="180"/>
      <c r="J19" s="203">
        <f t="shared" si="1"/>
        <v>0</v>
      </c>
      <c r="K19" s="44" t="s">
        <v>45</v>
      </c>
      <c r="L19" s="42">
        <f t="shared" si="2"/>
        <v>0</v>
      </c>
      <c r="M19" s="42">
        <f t="shared" si="3"/>
        <v>0</v>
      </c>
      <c r="N19" s="42"/>
      <c r="O19" s="42"/>
      <c r="P19" s="42"/>
      <c r="Q19" s="42"/>
      <c r="R19" s="42"/>
      <c r="S19" s="46">
        <f t="shared" si="4"/>
        <v>0</v>
      </c>
      <c r="T19" s="46"/>
      <c r="U19" s="39"/>
      <c r="V19" s="39"/>
      <c r="W19" s="47"/>
      <c r="X19" s="11"/>
      <c r="Y19" s="11"/>
      <c r="Z19" s="11"/>
    </row>
    <row r="20" ht="21.0" customHeight="1">
      <c r="A20" s="37" t="s">
        <v>47</v>
      </c>
      <c r="B20" s="160">
        <f t="shared" si="5"/>
        <v>45490</v>
      </c>
      <c r="C20" s="178"/>
      <c r="D20" s="179"/>
      <c r="E20" s="179"/>
      <c r="F20" s="157"/>
      <c r="G20" s="157"/>
      <c r="H20" s="204"/>
      <c r="I20" s="180"/>
      <c r="J20" s="203">
        <f t="shared" si="1"/>
        <v>0</v>
      </c>
      <c r="K20" s="44" t="s">
        <v>45</v>
      </c>
      <c r="L20" s="42">
        <f t="shared" si="2"/>
        <v>0</v>
      </c>
      <c r="M20" s="42">
        <f t="shared" si="3"/>
        <v>0</v>
      </c>
      <c r="N20" s="42"/>
      <c r="O20" s="42"/>
      <c r="P20" s="42"/>
      <c r="Q20" s="42"/>
      <c r="R20" s="42"/>
      <c r="S20" s="46">
        <f t="shared" si="4"/>
        <v>0</v>
      </c>
      <c r="T20" s="46"/>
      <c r="U20" s="39"/>
      <c r="V20" s="39"/>
      <c r="W20" s="47"/>
      <c r="X20" s="11"/>
      <c r="Y20" s="11"/>
      <c r="Z20" s="11"/>
    </row>
    <row r="21" ht="21.0" customHeight="1">
      <c r="A21" s="37" t="s">
        <v>48</v>
      </c>
      <c r="B21" s="160">
        <f t="shared" si="5"/>
        <v>45491</v>
      </c>
      <c r="C21" s="178"/>
      <c r="D21" s="179"/>
      <c r="E21" s="179"/>
      <c r="F21" s="157"/>
      <c r="G21" s="157"/>
      <c r="H21" s="204"/>
      <c r="I21" s="180"/>
      <c r="J21" s="203">
        <f t="shared" si="1"/>
        <v>0</v>
      </c>
      <c r="K21" s="44" t="s">
        <v>45</v>
      </c>
      <c r="L21" s="42">
        <f t="shared" si="2"/>
        <v>0</v>
      </c>
      <c r="M21" s="42">
        <f t="shared" si="3"/>
        <v>0</v>
      </c>
      <c r="N21" s="42"/>
      <c r="O21" s="42"/>
      <c r="P21" s="42"/>
      <c r="Q21" s="42"/>
      <c r="R21" s="42"/>
      <c r="S21" s="46">
        <f t="shared" si="4"/>
        <v>0</v>
      </c>
      <c r="T21" s="46"/>
      <c r="U21" s="39"/>
      <c r="V21" s="39"/>
      <c r="W21" s="47"/>
      <c r="X21" s="11"/>
      <c r="Y21" s="11"/>
      <c r="Z21" s="11"/>
    </row>
    <row r="22" ht="21.0" customHeight="1">
      <c r="A22" s="37" t="s">
        <v>52</v>
      </c>
      <c r="B22" s="160">
        <f t="shared" si="5"/>
        <v>45492</v>
      </c>
      <c r="C22" s="178"/>
      <c r="D22" s="179"/>
      <c r="E22" s="179"/>
      <c r="F22" s="157"/>
      <c r="G22" s="157"/>
      <c r="H22" s="204"/>
      <c r="I22" s="180"/>
      <c r="J22" s="203">
        <f t="shared" si="1"/>
        <v>0</v>
      </c>
      <c r="K22" s="44" t="s">
        <v>45</v>
      </c>
      <c r="L22" s="42">
        <f t="shared" si="2"/>
        <v>0</v>
      </c>
      <c r="M22" s="42">
        <f t="shared" si="3"/>
        <v>0</v>
      </c>
      <c r="N22" s="42"/>
      <c r="O22" s="42"/>
      <c r="P22" s="42"/>
      <c r="Q22" s="42"/>
      <c r="R22" s="42"/>
      <c r="S22" s="46">
        <f t="shared" si="4"/>
        <v>0</v>
      </c>
      <c r="T22" s="46"/>
      <c r="U22" s="39"/>
      <c r="V22" s="39"/>
      <c r="W22" s="47"/>
      <c r="X22" s="11"/>
      <c r="Y22" s="11"/>
      <c r="Z22" s="11"/>
    </row>
    <row r="23" ht="21.0" customHeight="1">
      <c r="A23" s="37" t="s">
        <v>54</v>
      </c>
      <c r="B23" s="160">
        <f t="shared" si="5"/>
        <v>45493</v>
      </c>
      <c r="C23" s="178"/>
      <c r="D23" s="179"/>
      <c r="E23" s="179"/>
      <c r="F23" s="157"/>
      <c r="G23" s="157"/>
      <c r="H23" s="204"/>
      <c r="I23" s="180"/>
      <c r="J23" s="203">
        <f t="shared" si="1"/>
        <v>0</v>
      </c>
      <c r="K23" s="44" t="s">
        <v>45</v>
      </c>
      <c r="L23" s="42">
        <f t="shared" si="2"/>
        <v>0</v>
      </c>
      <c r="M23" s="42">
        <f t="shared" si="3"/>
        <v>0</v>
      </c>
      <c r="N23" s="42"/>
      <c r="O23" s="42"/>
      <c r="P23" s="42"/>
      <c r="Q23" s="42"/>
      <c r="R23" s="42"/>
      <c r="S23" s="46">
        <f t="shared" si="4"/>
        <v>0</v>
      </c>
      <c r="T23" s="46"/>
      <c r="U23" s="39"/>
      <c r="V23" s="39"/>
      <c r="W23" s="47"/>
      <c r="X23" s="11"/>
      <c r="Y23" s="11"/>
      <c r="Z23" s="11"/>
    </row>
    <row r="24" ht="21.0" customHeight="1">
      <c r="A24" s="37" t="s">
        <v>55</v>
      </c>
      <c r="B24" s="160">
        <f t="shared" si="5"/>
        <v>45494</v>
      </c>
      <c r="C24" s="178"/>
      <c r="D24" s="179"/>
      <c r="E24" s="179"/>
      <c r="F24" s="157"/>
      <c r="G24" s="157"/>
      <c r="H24" s="204"/>
      <c r="I24" s="180"/>
      <c r="J24" s="203">
        <f t="shared" si="1"/>
        <v>0</v>
      </c>
      <c r="K24" s="44" t="s">
        <v>45</v>
      </c>
      <c r="L24" s="42">
        <f t="shared" si="2"/>
        <v>0</v>
      </c>
      <c r="M24" s="42">
        <f t="shared" si="3"/>
        <v>0</v>
      </c>
      <c r="N24" s="42"/>
      <c r="O24" s="42"/>
      <c r="P24" s="42"/>
      <c r="Q24" s="42"/>
      <c r="R24" s="42"/>
      <c r="S24" s="46">
        <f t="shared" si="4"/>
        <v>0</v>
      </c>
      <c r="T24" s="46"/>
      <c r="U24" s="39"/>
      <c r="V24" s="39"/>
      <c r="W24" s="47"/>
      <c r="X24" s="11"/>
      <c r="Y24" s="11"/>
      <c r="Z24" s="11"/>
    </row>
    <row r="25" ht="21.0" customHeight="1">
      <c r="A25" s="37" t="s">
        <v>43</v>
      </c>
      <c r="B25" s="160">
        <f t="shared" si="5"/>
        <v>45495</v>
      </c>
      <c r="C25" s="179"/>
      <c r="D25" s="179"/>
      <c r="E25" s="179"/>
      <c r="F25" s="157"/>
      <c r="G25" s="157"/>
      <c r="H25" s="204"/>
      <c r="I25" s="180"/>
      <c r="J25" s="203">
        <f t="shared" si="1"/>
        <v>0</v>
      </c>
      <c r="K25" s="44" t="s">
        <v>45</v>
      </c>
      <c r="L25" s="42">
        <f t="shared" si="2"/>
        <v>0</v>
      </c>
      <c r="M25" s="42">
        <f t="shared" si="3"/>
        <v>0</v>
      </c>
      <c r="N25" s="42"/>
      <c r="O25" s="42"/>
      <c r="P25" s="42"/>
      <c r="Q25" s="42"/>
      <c r="R25" s="42"/>
      <c r="S25" s="46">
        <f t="shared" si="4"/>
        <v>0</v>
      </c>
      <c r="T25" s="46"/>
      <c r="U25" s="39"/>
      <c r="V25" s="39"/>
      <c r="W25" s="47"/>
      <c r="X25" s="11"/>
      <c r="Y25" s="11"/>
      <c r="Z25" s="11"/>
    </row>
    <row r="26" ht="21.0" customHeight="1">
      <c r="A26" s="37" t="s">
        <v>46</v>
      </c>
      <c r="B26" s="160">
        <f t="shared" si="5"/>
        <v>45496</v>
      </c>
      <c r="C26" s="179"/>
      <c r="D26" s="179"/>
      <c r="E26" s="179"/>
      <c r="F26" s="157"/>
      <c r="G26" s="157"/>
      <c r="H26" s="204"/>
      <c r="I26" s="180"/>
      <c r="J26" s="203">
        <f t="shared" si="1"/>
        <v>0</v>
      </c>
      <c r="K26" s="44" t="s">
        <v>45</v>
      </c>
      <c r="L26" s="42">
        <f t="shared" si="2"/>
        <v>0</v>
      </c>
      <c r="M26" s="42">
        <f t="shared" si="3"/>
        <v>0</v>
      </c>
      <c r="N26" s="42"/>
      <c r="O26" s="42"/>
      <c r="P26" s="42"/>
      <c r="Q26" s="42"/>
      <c r="R26" s="42"/>
      <c r="S26" s="46">
        <f t="shared" si="4"/>
        <v>0</v>
      </c>
      <c r="T26" s="46"/>
      <c r="U26" s="39"/>
      <c r="V26" s="39"/>
      <c r="W26" s="47"/>
      <c r="X26" s="11"/>
      <c r="Y26" s="11"/>
      <c r="Z26" s="11"/>
    </row>
    <row r="27" ht="21.0" customHeight="1">
      <c r="A27" s="37" t="s">
        <v>47</v>
      </c>
      <c r="B27" s="160">
        <f t="shared" si="5"/>
        <v>45497</v>
      </c>
      <c r="C27" s="179"/>
      <c r="D27" s="179"/>
      <c r="E27" s="179"/>
      <c r="F27" s="157"/>
      <c r="G27" s="157"/>
      <c r="H27" s="204"/>
      <c r="I27" s="180"/>
      <c r="J27" s="203">
        <f t="shared" si="1"/>
        <v>0</v>
      </c>
      <c r="K27" s="44" t="s">
        <v>45</v>
      </c>
      <c r="L27" s="42">
        <f t="shared" si="2"/>
        <v>0</v>
      </c>
      <c r="M27" s="42">
        <f t="shared" si="3"/>
        <v>0</v>
      </c>
      <c r="N27" s="42"/>
      <c r="O27" s="42"/>
      <c r="P27" s="42"/>
      <c r="Q27" s="42"/>
      <c r="R27" s="42"/>
      <c r="S27" s="46">
        <f t="shared" si="4"/>
        <v>0</v>
      </c>
      <c r="T27" s="46"/>
      <c r="U27" s="39"/>
      <c r="V27" s="39"/>
      <c r="W27" s="47"/>
      <c r="X27" s="11"/>
      <c r="Y27" s="11"/>
      <c r="Z27" s="11"/>
    </row>
    <row r="28" ht="21.0" customHeight="1">
      <c r="A28" s="37" t="s">
        <v>48</v>
      </c>
      <c r="B28" s="160">
        <f t="shared" si="5"/>
        <v>45498</v>
      </c>
      <c r="C28" s="179"/>
      <c r="D28" s="179"/>
      <c r="E28" s="179"/>
      <c r="F28" s="157"/>
      <c r="G28" s="157"/>
      <c r="H28" s="204"/>
      <c r="I28" s="180"/>
      <c r="J28" s="203">
        <f t="shared" si="1"/>
        <v>0</v>
      </c>
      <c r="K28" s="44" t="s">
        <v>45</v>
      </c>
      <c r="L28" s="42">
        <f t="shared" si="2"/>
        <v>0</v>
      </c>
      <c r="M28" s="42">
        <f t="shared" si="3"/>
        <v>0</v>
      </c>
      <c r="N28" s="42"/>
      <c r="O28" s="42"/>
      <c r="P28" s="42"/>
      <c r="Q28" s="42"/>
      <c r="R28" s="42"/>
      <c r="S28" s="46">
        <f t="shared" si="4"/>
        <v>0</v>
      </c>
      <c r="T28" s="46"/>
      <c r="U28" s="39"/>
      <c r="V28" s="39"/>
      <c r="W28" s="47"/>
      <c r="X28" s="11"/>
      <c r="Y28" s="11"/>
      <c r="Z28" s="11"/>
    </row>
    <row r="29" ht="21.0" customHeight="1">
      <c r="A29" s="37" t="s">
        <v>52</v>
      </c>
      <c r="B29" s="160">
        <f t="shared" si="5"/>
        <v>45499</v>
      </c>
      <c r="C29" s="179"/>
      <c r="D29" s="179"/>
      <c r="E29" s="179"/>
      <c r="F29" s="157"/>
      <c r="G29" s="157"/>
      <c r="H29" s="204"/>
      <c r="I29" s="180"/>
      <c r="J29" s="203">
        <f t="shared" si="1"/>
        <v>0</v>
      </c>
      <c r="K29" s="44" t="s">
        <v>45</v>
      </c>
      <c r="L29" s="42">
        <f t="shared" si="2"/>
        <v>0</v>
      </c>
      <c r="M29" s="42">
        <f t="shared" si="3"/>
        <v>0</v>
      </c>
      <c r="N29" s="42"/>
      <c r="O29" s="42"/>
      <c r="P29" s="42"/>
      <c r="Q29" s="42"/>
      <c r="R29" s="42"/>
      <c r="S29" s="46">
        <f t="shared" si="4"/>
        <v>0</v>
      </c>
      <c r="T29" s="46"/>
      <c r="U29" s="39"/>
      <c r="V29" s="39"/>
      <c r="W29" s="47"/>
      <c r="X29" s="11"/>
      <c r="Y29" s="11"/>
      <c r="Z29" s="11"/>
    </row>
    <row r="30" ht="21.0" customHeight="1">
      <c r="A30" s="37" t="s">
        <v>54</v>
      </c>
      <c r="B30" s="160">
        <f t="shared" si="5"/>
        <v>45500</v>
      </c>
      <c r="C30" s="179"/>
      <c r="D30" s="179"/>
      <c r="E30" s="179"/>
      <c r="F30" s="157"/>
      <c r="G30" s="157"/>
      <c r="H30" s="204"/>
      <c r="I30" s="180"/>
      <c r="J30" s="203">
        <f t="shared" si="1"/>
        <v>0</v>
      </c>
      <c r="K30" s="44" t="s">
        <v>45</v>
      </c>
      <c r="L30" s="42">
        <f t="shared" si="2"/>
        <v>0</v>
      </c>
      <c r="M30" s="42">
        <f t="shared" si="3"/>
        <v>0</v>
      </c>
      <c r="N30" s="42"/>
      <c r="O30" s="42"/>
      <c r="P30" s="42"/>
      <c r="Q30" s="42"/>
      <c r="R30" s="42"/>
      <c r="S30" s="46">
        <f t="shared" si="4"/>
        <v>0</v>
      </c>
      <c r="T30" s="46"/>
      <c r="U30" s="39"/>
      <c r="V30" s="39"/>
      <c r="W30" s="47"/>
      <c r="X30" s="11"/>
      <c r="Y30" s="11"/>
      <c r="Z30" s="11"/>
    </row>
    <row r="31" ht="21.0" customHeight="1">
      <c r="A31" s="37" t="s">
        <v>55</v>
      </c>
      <c r="B31" s="160">
        <f t="shared" si="5"/>
        <v>45501</v>
      </c>
      <c r="C31" s="178"/>
      <c r="D31" s="179"/>
      <c r="E31" s="179"/>
      <c r="F31" s="157"/>
      <c r="G31" s="157"/>
      <c r="H31" s="204"/>
      <c r="I31" s="180"/>
      <c r="J31" s="203">
        <f t="shared" si="1"/>
        <v>0</v>
      </c>
      <c r="K31" s="44" t="s">
        <v>45</v>
      </c>
      <c r="L31" s="42">
        <f t="shared" si="2"/>
        <v>0</v>
      </c>
      <c r="M31" s="42">
        <f t="shared" si="3"/>
        <v>0</v>
      </c>
      <c r="N31" s="42"/>
      <c r="O31" s="42"/>
      <c r="P31" s="42"/>
      <c r="Q31" s="42"/>
      <c r="R31" s="42"/>
      <c r="S31" s="46">
        <f t="shared" si="4"/>
        <v>0</v>
      </c>
      <c r="T31" s="46"/>
      <c r="U31" s="39"/>
      <c r="V31" s="39"/>
      <c r="W31" s="47"/>
      <c r="X31" s="11"/>
      <c r="Y31" s="11"/>
      <c r="Z31" s="11"/>
    </row>
    <row r="32" ht="21.0" customHeight="1">
      <c r="A32" s="37" t="s">
        <v>43</v>
      </c>
      <c r="B32" s="160">
        <f t="shared" si="5"/>
        <v>45502</v>
      </c>
      <c r="C32" s="178"/>
      <c r="D32" s="179"/>
      <c r="E32" s="179"/>
      <c r="F32" s="157"/>
      <c r="G32" s="157"/>
      <c r="H32" s="204"/>
      <c r="I32" s="180"/>
      <c r="J32" s="203">
        <f t="shared" si="1"/>
        <v>0</v>
      </c>
      <c r="K32" s="44" t="s">
        <v>45</v>
      </c>
      <c r="L32" s="42">
        <f t="shared" si="2"/>
        <v>0</v>
      </c>
      <c r="M32" s="42">
        <f t="shared" si="3"/>
        <v>0</v>
      </c>
      <c r="N32" s="42"/>
      <c r="O32" s="42"/>
      <c r="P32" s="42"/>
      <c r="Q32" s="42"/>
      <c r="R32" s="42"/>
      <c r="S32" s="46">
        <f t="shared" si="4"/>
        <v>0</v>
      </c>
      <c r="T32" s="46"/>
      <c r="U32" s="39"/>
      <c r="V32" s="39"/>
      <c r="W32" s="47"/>
      <c r="X32" s="11"/>
      <c r="Y32" s="11"/>
      <c r="Z32" s="11"/>
    </row>
    <row r="33" ht="21.0" customHeight="1">
      <c r="A33" s="37" t="s">
        <v>46</v>
      </c>
      <c r="B33" s="160">
        <f t="shared" si="5"/>
        <v>45503</v>
      </c>
      <c r="C33" s="178"/>
      <c r="D33" s="179"/>
      <c r="E33" s="179"/>
      <c r="F33" s="157"/>
      <c r="G33" s="157"/>
      <c r="H33" s="204"/>
      <c r="I33" s="180"/>
      <c r="J33" s="205">
        <f t="shared" si="1"/>
        <v>0</v>
      </c>
      <c r="K33" s="44" t="s">
        <v>45</v>
      </c>
      <c r="L33" s="42">
        <f t="shared" si="2"/>
        <v>0</v>
      </c>
      <c r="M33" s="42">
        <f t="shared" si="3"/>
        <v>0</v>
      </c>
      <c r="N33" s="42"/>
      <c r="O33" s="42"/>
      <c r="P33" s="42"/>
      <c r="Q33" s="42"/>
      <c r="R33" s="42"/>
      <c r="S33" s="46">
        <f t="shared" si="4"/>
        <v>0</v>
      </c>
      <c r="T33" s="46"/>
      <c r="U33" s="39"/>
      <c r="V33" s="39"/>
      <c r="W33" s="47"/>
      <c r="X33" s="11"/>
      <c r="Y33" s="11"/>
      <c r="Z33" s="11"/>
    </row>
    <row r="34" ht="21.0" customHeight="1">
      <c r="A34" s="50" t="s">
        <v>47</v>
      </c>
      <c r="B34" s="187">
        <f t="shared" si="5"/>
        <v>45504</v>
      </c>
      <c r="C34" s="206"/>
      <c r="D34" s="188"/>
      <c r="E34" s="188"/>
      <c r="F34" s="189"/>
      <c r="G34" s="189"/>
      <c r="H34" s="207"/>
      <c r="I34" s="190"/>
      <c r="J34" s="208">
        <f t="shared" si="1"/>
        <v>0</v>
      </c>
      <c r="K34" s="141" t="s">
        <v>45</v>
      </c>
      <c r="L34" s="54">
        <f t="shared" si="2"/>
        <v>0</v>
      </c>
      <c r="M34" s="54">
        <f t="shared" si="3"/>
        <v>0</v>
      </c>
      <c r="N34" s="54"/>
      <c r="O34" s="54"/>
      <c r="P34" s="54"/>
      <c r="Q34" s="54"/>
      <c r="R34" s="54"/>
      <c r="S34" s="58">
        <f t="shared" si="4"/>
        <v>0</v>
      </c>
      <c r="T34" s="58"/>
      <c r="U34" s="52"/>
      <c r="V34" s="52"/>
      <c r="W34" s="59"/>
      <c r="X34" s="11"/>
      <c r="Y34" s="11"/>
      <c r="Z34" s="11"/>
    </row>
    <row r="35" ht="21.0" customHeight="1">
      <c r="A35" s="27"/>
      <c r="B35" s="115"/>
      <c r="C35" s="28"/>
      <c r="D35" s="28"/>
      <c r="E35" s="28"/>
      <c r="F35" s="60"/>
      <c r="G35" s="61" t="s">
        <v>78</v>
      </c>
      <c r="H35" s="62"/>
      <c r="I35" s="63"/>
      <c r="J35" s="64">
        <v>0.0</v>
      </c>
      <c r="K35" s="65"/>
      <c r="L35" s="31"/>
      <c r="M35" s="31"/>
      <c r="N35" s="31"/>
      <c r="O35" s="31"/>
      <c r="P35" s="31"/>
      <c r="Q35" s="31"/>
      <c r="R35" s="66"/>
      <c r="S35" s="67">
        <f t="shared" ref="S35:T35" si="6">SUM(S4:S34)</f>
        <v>0</v>
      </c>
      <c r="T35" s="68">
        <f t="shared" si="6"/>
        <v>0</v>
      </c>
      <c r="U35" s="69"/>
      <c r="V35" s="28"/>
      <c r="W35" s="28"/>
      <c r="X35" s="11"/>
      <c r="Y35" s="11"/>
      <c r="Z35" s="11"/>
    </row>
    <row r="36" ht="21.0" customHeight="1">
      <c r="A36" s="48"/>
      <c r="B36" s="111"/>
      <c r="C36" s="39"/>
      <c r="D36" s="39"/>
      <c r="E36" s="39"/>
      <c r="F36" s="70"/>
      <c r="G36" s="71" t="s">
        <v>79</v>
      </c>
      <c r="H36" s="72"/>
      <c r="I36" s="73"/>
      <c r="J36" s="74">
        <f>SUM(J35*24+Juni!J35)</f>
        <v>450</v>
      </c>
      <c r="K36" s="75"/>
      <c r="L36" s="42"/>
      <c r="M36" s="42"/>
      <c r="N36" s="42"/>
      <c r="O36" s="42"/>
      <c r="P36" s="42"/>
      <c r="Q36" s="42"/>
      <c r="R36" s="76"/>
      <c r="S36" s="77">
        <f>SUM(S35:T35)</f>
        <v>0</v>
      </c>
      <c r="T36" s="78"/>
      <c r="U36" s="79"/>
      <c r="V36" s="39"/>
      <c r="W36" s="39"/>
      <c r="X36" s="11"/>
      <c r="Y36" s="11"/>
      <c r="Z36" s="11"/>
    </row>
    <row r="37" ht="21.0" customHeight="1">
      <c r="A37" s="80"/>
      <c r="B37" s="81"/>
      <c r="C37" s="54"/>
      <c r="D37" s="39"/>
      <c r="E37" s="39"/>
      <c r="F37" s="70"/>
      <c r="G37" s="71" t="s">
        <v>80</v>
      </c>
      <c r="H37" s="72"/>
      <c r="I37" s="73"/>
      <c r="J37" s="74">
        <f>J35-J39</f>
        <v>-6.916666667</v>
      </c>
      <c r="K37" s="75"/>
      <c r="L37" s="42"/>
      <c r="M37" s="42"/>
      <c r="N37" s="42"/>
      <c r="O37" s="42"/>
      <c r="P37" s="42"/>
      <c r="Q37" s="41" t="s">
        <v>114</v>
      </c>
      <c r="R37" s="41" t="s">
        <v>111</v>
      </c>
      <c r="S37" s="82">
        <v>0.0</v>
      </c>
      <c r="T37" s="35"/>
      <c r="U37" s="39"/>
      <c r="V37" s="39"/>
      <c r="W37" s="39"/>
      <c r="X37" s="11"/>
      <c r="Y37" s="11"/>
      <c r="Z37" s="11"/>
    </row>
    <row r="38" ht="20.25" customHeight="1">
      <c r="A38" s="83" t="s">
        <v>98</v>
      </c>
      <c r="B38" s="63"/>
      <c r="C38" s="66">
        <f>Januar!C38</f>
        <v>30</v>
      </c>
      <c r="D38" s="79"/>
      <c r="E38" s="39"/>
      <c r="F38" s="70"/>
      <c r="G38" s="84" t="s">
        <v>82</v>
      </c>
      <c r="H38" s="72"/>
      <c r="I38" s="73"/>
      <c r="J38" s="85">
        <f>SUM(J37*24+Juni!J37)</f>
        <v>-760</v>
      </c>
      <c r="K38" s="75"/>
      <c r="L38" s="42"/>
      <c r="M38" s="42"/>
      <c r="N38" s="42"/>
      <c r="O38" s="42"/>
      <c r="P38" s="42"/>
      <c r="Q38" s="41" t="s">
        <v>109</v>
      </c>
      <c r="R38" s="41" t="s">
        <v>110</v>
      </c>
      <c r="S38" s="86">
        <v>0.0</v>
      </c>
      <c r="T38" s="46"/>
      <c r="U38" s="39"/>
      <c r="V38" s="39"/>
      <c r="W38" s="39"/>
      <c r="X38" s="11"/>
      <c r="Y38" s="11"/>
      <c r="Z38" s="11"/>
    </row>
    <row r="39" ht="20.25" customHeight="1">
      <c r="A39" s="87" t="s">
        <v>21</v>
      </c>
      <c r="B39" s="73"/>
      <c r="C39" s="195" t="str">
        <f>IF('März'!C43="x",(IF(AND(Januar!D$2-C40&gt;0,Januar!D$2-C40&lt;&gt;0),Januar!D$2-C40,"")),"")</f>
        <v/>
      </c>
      <c r="D39" s="79"/>
      <c r="E39" s="39"/>
      <c r="F39" s="70"/>
      <c r="G39" s="71" t="s">
        <v>83</v>
      </c>
      <c r="H39" s="72"/>
      <c r="I39" s="73"/>
      <c r="J39" s="74">
        <v>6.916666666666667</v>
      </c>
      <c r="K39" s="75"/>
      <c r="L39" s="42"/>
      <c r="M39" s="42"/>
      <c r="N39" s="42"/>
      <c r="O39" s="42"/>
      <c r="P39" s="42"/>
      <c r="Q39" s="41" t="s">
        <v>109</v>
      </c>
      <c r="R39" s="41" t="s">
        <v>93</v>
      </c>
      <c r="S39" s="86">
        <v>0.0</v>
      </c>
      <c r="T39" s="46"/>
      <c r="U39" s="39"/>
      <c r="V39" s="39"/>
      <c r="W39" s="39"/>
      <c r="X39" s="11"/>
      <c r="Y39" s="11"/>
      <c r="Z39" s="11"/>
    </row>
    <row r="40" ht="20.25" customHeight="1">
      <c r="A40" s="87" t="s">
        <v>84</v>
      </c>
      <c r="B40" s="73"/>
      <c r="C40" s="76">
        <f>COUNTIFS(H4:H34,"x",A4:A34,"Montag")+COUNTIFS(H4:H34,"x",A4:A34,"Dienstag")+COUNTIFS(H4:H34,"x",A4:A34,"Mittwoch")+COUNTIFS(H4:H34,"x",A4:A34,"Donnerstag")+COUNTIFS(H4:H34,"x",A4:A34,"Freitag")+Juni!C39</f>
        <v>0</v>
      </c>
      <c r="D40" s="79"/>
      <c r="E40" s="39"/>
      <c r="F40" s="70"/>
      <c r="G40" s="88" t="s">
        <v>85</v>
      </c>
      <c r="H40" s="89"/>
      <c r="I40" s="81"/>
      <c r="J40" s="118">
        <v>83.66666666666667</v>
      </c>
      <c r="K40" s="75"/>
      <c r="L40" s="42"/>
      <c r="M40" s="42"/>
      <c r="N40" s="42"/>
      <c r="O40" s="42"/>
      <c r="P40" s="42"/>
      <c r="Q40" s="42"/>
      <c r="R40" s="42"/>
      <c r="S40" s="86"/>
      <c r="T40" s="46"/>
      <c r="U40" s="39"/>
      <c r="V40" s="39"/>
      <c r="W40" s="39"/>
      <c r="X40" s="11"/>
      <c r="Y40" s="11"/>
      <c r="Z40" s="11"/>
    </row>
    <row r="41" ht="20.25" customHeight="1">
      <c r="A41" s="91" t="s">
        <v>100</v>
      </c>
      <c r="B41" s="73"/>
      <c r="C41" s="92">
        <f>Juni!C40-(COUNTIFS(H4:H34,"x",A4:A34,"Montag")+COUNTIFS(H4:H34,"x",A4:A34,"Dienstag")+COUNTIFS(H4:H34,"x",A4:A34,"Mittwoch")+COUNTIFS(H4:H34,"x",A4:A34,"Donnerstag")+COUNTIFS(H4:H34,"x",A4:A34,"Freitag"))</f>
        <v>30</v>
      </c>
      <c r="D41" s="79"/>
      <c r="E41" s="39"/>
      <c r="F41" s="93"/>
      <c r="G41" s="94"/>
      <c r="H41" s="31"/>
      <c r="I41" s="31"/>
      <c r="J41" s="94"/>
      <c r="K41" s="42"/>
      <c r="L41" s="42"/>
      <c r="M41" s="42"/>
      <c r="N41" s="42"/>
      <c r="O41" s="42"/>
      <c r="P41" s="42"/>
      <c r="Q41" s="42"/>
      <c r="R41" s="42"/>
      <c r="S41" s="86"/>
      <c r="T41" s="46"/>
      <c r="U41" s="39"/>
      <c r="V41" s="39"/>
      <c r="W41" s="39"/>
      <c r="X41" s="11"/>
      <c r="Y41" s="11"/>
      <c r="Z41" s="11"/>
    </row>
    <row r="42" ht="20.25" customHeight="1">
      <c r="A42" s="95" t="s">
        <v>101</v>
      </c>
      <c r="B42" s="81"/>
      <c r="C42" s="96">
        <f>COUNTIF(I4:I34,"x")+Juni!C41</f>
        <v>0</v>
      </c>
      <c r="D42" s="79"/>
      <c r="E42" s="39"/>
      <c r="F42" s="93"/>
      <c r="G42" s="93"/>
      <c r="H42" s="42"/>
      <c r="I42" s="42"/>
      <c r="J42" s="93"/>
      <c r="K42" s="42"/>
      <c r="L42" s="42"/>
      <c r="M42" s="42"/>
      <c r="N42" s="42"/>
      <c r="O42" s="42"/>
      <c r="P42" s="42"/>
      <c r="Q42" s="42"/>
      <c r="R42" s="42"/>
      <c r="S42" s="86"/>
      <c r="T42" s="46"/>
      <c r="U42" s="39"/>
      <c r="V42" s="39"/>
      <c r="W42" s="39"/>
      <c r="X42" s="11"/>
      <c r="Y42" s="11"/>
      <c r="Z42" s="11"/>
    </row>
    <row r="43" ht="20.25" customHeight="1">
      <c r="A43" s="28"/>
      <c r="B43" s="28"/>
      <c r="C43" s="28"/>
      <c r="D43" s="39"/>
      <c r="E43" s="39"/>
      <c r="F43" s="93"/>
      <c r="G43" s="93"/>
      <c r="H43" s="42"/>
      <c r="I43" s="42"/>
      <c r="J43" s="93"/>
      <c r="K43" s="42"/>
      <c r="L43" s="42"/>
      <c r="M43" s="42"/>
      <c r="N43" s="42"/>
      <c r="O43" s="42"/>
      <c r="P43" s="42"/>
      <c r="Q43" s="42"/>
      <c r="R43" s="42"/>
      <c r="S43" s="86"/>
      <c r="T43" s="46"/>
      <c r="U43" s="39"/>
      <c r="V43" s="39"/>
      <c r="W43" s="39"/>
      <c r="X43" s="11"/>
      <c r="Y43" s="11"/>
      <c r="Z43" s="11"/>
    </row>
    <row r="44" ht="20.25" customHeight="1">
      <c r="A44" s="48"/>
      <c r="B44" s="111"/>
      <c r="C44" s="39"/>
      <c r="D44" s="39"/>
      <c r="E44" s="39"/>
      <c r="F44" s="93"/>
      <c r="G44" s="93"/>
      <c r="H44" s="42"/>
      <c r="I44" s="42"/>
      <c r="J44" s="93"/>
      <c r="K44" s="42"/>
      <c r="L44" s="42"/>
      <c r="M44" s="42"/>
      <c r="N44" s="42"/>
      <c r="O44" s="42"/>
      <c r="P44" s="42"/>
      <c r="Q44" s="42"/>
      <c r="R44" s="42"/>
      <c r="S44" s="86"/>
      <c r="T44" s="46"/>
      <c r="U44" s="39"/>
      <c r="V44" s="39"/>
      <c r="W44" s="39"/>
      <c r="X44" s="11"/>
      <c r="Y44" s="11"/>
      <c r="Z44" s="11"/>
    </row>
    <row r="45" ht="20.25" customHeight="1">
      <c r="A45" s="48"/>
      <c r="B45" s="111"/>
      <c r="C45" s="39"/>
      <c r="D45" s="39"/>
      <c r="E45" s="39"/>
      <c r="F45" s="93"/>
      <c r="G45" s="93"/>
      <c r="H45" s="42"/>
      <c r="I45" s="42"/>
      <c r="J45" s="93"/>
      <c r="K45" s="42"/>
      <c r="L45" s="42"/>
      <c r="M45" s="42"/>
      <c r="N45" s="42"/>
      <c r="O45" s="42"/>
      <c r="P45" s="42"/>
      <c r="Q45" s="42"/>
      <c r="R45" s="42"/>
      <c r="S45" s="86"/>
      <c r="T45" s="46"/>
      <c r="U45" s="39"/>
      <c r="V45" s="39"/>
      <c r="W45" s="39"/>
      <c r="X45" s="11"/>
      <c r="Y45" s="11"/>
      <c r="Z45" s="11"/>
    </row>
    <row r="46" ht="18.0"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8.0"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8.0"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8.0"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8.0"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8.0"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8.0"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8.0"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8.0"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8.0"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8.0"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8.0"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8.0"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8.0"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8.0"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8.0"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8.0"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8.0"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8.0"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8.0"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8.0"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8.0"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8.0"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8.0"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8.0"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8.0"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8.0"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8.0"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8.0"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8.0"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8.0"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8.0"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8.0"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8.0"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8.0"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8.0"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8.0"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8.0"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8.0"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8.0"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8.0"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8.0"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8.0"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8.0"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8.0"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8.0"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8.0"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8.0"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8.0"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8.0"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8.0"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8.0"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8.0"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8.0"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8.0"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8.0"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8.0"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8.0"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8.0"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8.0"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8.0"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8.0"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8.0"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8.0"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8.0"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8.0"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8.0"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8.0"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8.0"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8.0"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8.0"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8.0"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8.0"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8.0"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8.0"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8.0"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8.0"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8.0"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8.0"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8.0"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8.0"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8.0"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8.0"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8.0"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8.0"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8.0"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8.0"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8.0"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8.0"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8.0"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8.0"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8.0"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8.0"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8.0"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8.0"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8.0"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8.0"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8.0"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8.0"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8.0"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8.0"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8.0"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8.0"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8.0"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8.0"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8.0"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8.0"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8.0"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8.0"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8.0"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8.0"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8.0"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8.0"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8.0"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8.0"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8.0"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8.0"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8.0"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8.0"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8.0"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8.0"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8.0"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8.0"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8.0"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8.0"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8.0"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8.0"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8.0"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8.0"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8.0"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8.0"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8.0"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8.0"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8.0"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8.0"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8.0"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8.0"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8.0"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8.0"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8.0"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8.0"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8.0"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8.0"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8.0"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8.0"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8.0"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8.0"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8.0"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8.0"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8.0"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8.0"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8.0"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8.0"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8.0"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8.0"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8.0"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8.0"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8.0"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8.0"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8.0"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8.0"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8.0"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8.0"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8.0"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8.0"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8.0"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8.0"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8.0"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8.0"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8.0"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8.0"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8.0"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8.0"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8.0"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8.0"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8.0"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8.0"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8.0"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8.0"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8.0"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8.0"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8.0"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8.0"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8.0"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8.0"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8.0"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8.0"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8.0"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8.0"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8.0"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8.0"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8.0"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8.0"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8.0"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8.0"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8.0"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8.0"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8.0"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8.0"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8.0"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8.0"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8.0"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8.0"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8.0"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8.0"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8.0"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8.0"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8.0"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8.0"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8.0"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8.0"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8.0"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8.0"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8.0"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8.0"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8.0"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8.0"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8.0"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8.0"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8.0"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8.0"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8.0"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8.0"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8.0"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8.0"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8.0"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8.0"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8.0"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8.0"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8.0"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8.0"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8.0"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8.0"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8.0"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8.0"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8.0"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8.0"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8.0"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8.0"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8.0"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8.0"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8.0"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8.0"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8.0"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8.0"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8.0"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8.0"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8.0"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8.0"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8.0"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8.0"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8.0"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8.0"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8.0"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8.0"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8.0"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8.0"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8.0"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8.0"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8.0"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8.0"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8.0"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8.0"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8.0"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8.0"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8.0"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8.0"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8.0"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8.0"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8.0"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8.0"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8.0"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8.0"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8.0"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8.0"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8.0"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8.0"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8.0"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8.0"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8.0"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8.0"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8.0"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8.0"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8.0"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8.0"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8.0"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8.0"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8.0"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8.0"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8.0"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8.0"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8.0"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8.0"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8.0"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8.0"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8.0"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8.0"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8.0"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8.0"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8.0"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8.0"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8.0"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8.0"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8.0"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8.0"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8.0"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8.0"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8.0"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8.0"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8.0"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8.0"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8.0"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8.0"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8.0"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8.0"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8.0"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8.0"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8.0"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8.0"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8.0"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8.0"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8.0"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8.0"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8.0"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8.0"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8.0"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8.0"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8.0"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8.0"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8.0"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8.0"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8.0"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8.0"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8.0"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8.0"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8.0"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8.0"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8.0"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8.0"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8.0"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8.0"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8.0"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8.0"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8.0"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8.0"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8.0"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8.0"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8.0"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8.0"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8.0"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8.0"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8.0"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8.0"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8.0"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8.0"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8.0"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8.0"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8.0"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8.0"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8.0"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8.0"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8.0"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8.0"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8.0"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8.0"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8.0"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8.0"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8.0"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8.0"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8.0"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8.0"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8.0"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8.0"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8.0"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8.0"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8.0"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8.0"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8.0"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8.0"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8.0"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8.0"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8.0"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8.0"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8.0"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8.0"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8.0"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8.0"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8.0"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8.0"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8.0"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8.0"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8.0"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8.0"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8.0"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8.0"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8.0"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8.0"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8.0"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8.0"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8.0"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8.0"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8.0"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8.0"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8.0"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8.0"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8.0"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8.0"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8.0"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8.0"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8.0"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8.0"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8.0"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8.0"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8.0"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8.0"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8.0"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8.0"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8.0"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8.0"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8.0"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8.0"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8.0"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8.0"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8.0"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8.0"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8.0"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8.0"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8.0"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8.0"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8.0"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8.0"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8.0"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8.0"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8.0"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8.0"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8.0"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8.0"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8.0"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8.0"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8.0"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8.0"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8.0"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8.0"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8.0"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8.0"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8.0"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8.0"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8.0"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8.0"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8.0"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8.0"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8.0"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8.0"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8.0"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8.0"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8.0"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8.0"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8.0"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8.0"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8.0"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8.0"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8.0"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8.0"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8.0"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8.0"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8.0"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8.0"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8.0"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8.0"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8.0"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8.0"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8.0"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8.0"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8.0"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8.0"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8.0"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8.0"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8.0"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8.0"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8.0"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8.0"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8.0"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8.0"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8.0"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8.0"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8.0"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8.0"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8.0"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8.0"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8.0"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8.0"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8.0"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8.0"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8.0"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8.0"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8.0"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8.0"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8.0"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8.0"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8.0"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8.0"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8.0"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8.0"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8.0"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8.0"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8.0"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8.0"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8.0"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8.0"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8.0"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8.0"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8.0"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8.0"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8.0"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8.0"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8.0"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8.0"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8.0"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8.0"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8.0"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8.0"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8.0"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8.0"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8.0"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8.0"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8.0"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8.0"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8.0"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8.0"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8.0"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8.0"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8.0"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8.0"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8.0"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8.0"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8.0"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8.0"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8.0"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8.0"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8.0"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8.0"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8.0"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8.0"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8.0"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8.0"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8.0"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8.0"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8.0"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8.0"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8.0"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8.0"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8.0"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8.0"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8.0"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8.0"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8.0"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8.0"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8.0"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8.0"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8.0"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8.0"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8.0"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8.0"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8.0"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8.0"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8.0"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8.0"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8.0"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8.0"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8.0"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8.0"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8.0"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8.0"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8.0"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8.0"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8.0"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8.0"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8.0"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8.0"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8.0"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8.0"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8.0"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8.0"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8.0"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8.0"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8.0"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8.0"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8.0"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8.0"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8.0"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8.0"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8.0"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8.0"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8.0"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8.0"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8.0"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8.0"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8.0"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8.0"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8.0"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8.0"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8.0"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8.0"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8.0"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8.0"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8.0"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8.0"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8.0"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8.0"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8.0"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8.0"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8.0"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8.0"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8.0"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8.0"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8.0"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8.0"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8.0"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8.0"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8.0"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8.0"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8.0"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8.0"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8.0"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8.0"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8.0"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8.0"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8.0"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8.0"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8.0"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8.0"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8.0"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8.0"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8.0"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8.0"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8.0"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8.0"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8.0"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8.0"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8.0"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8.0"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8.0"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8.0"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8.0"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8.0"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8.0"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8.0"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8.0"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8.0"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8.0"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8.0"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8.0"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8.0"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8.0"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8.0"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8.0"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8.0"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8.0"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8.0"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8.0"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8.0"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8.0"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8.0"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8.0"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8.0"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8.0"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8.0"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8.0"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8.0"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8.0"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8.0"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8.0"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8.0"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8.0"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8.0"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8.0"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8.0"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8.0"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8.0"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8.0"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8.0"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8.0"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8.0"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8.0"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8.0"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8.0"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8.0"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8.0"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8.0"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8.0"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8.0"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8.0"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8.0"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8.0"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8.0"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8.0"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8.0"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8.0"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8.0"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8.0"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8.0"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8.0"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8.0"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8.0"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8.0"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8.0"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8.0"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8.0"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8.0"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8.0"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8.0"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8.0"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8.0"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8.0"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8.0"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8.0"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8.0"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8.0"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8.0"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8.0"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8.0"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8.0"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8.0"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8.0"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8.0"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8.0"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8.0"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8.0"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8.0"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8.0"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8.0"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8.0"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8.0"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8.0"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8.0"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8.0"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8.0"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8.0"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8.0"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8.0"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8.0"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8.0"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8.0"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8.0"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8.0"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8.0"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8.0"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8.0"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8.0"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8.0"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8.0"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8.0"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8.0"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8.0"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8.0"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8.0"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8.0"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8.0"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8.0"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8.0"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8.0"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8.0"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8.0"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8.0"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8.0"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8.0"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8.0"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8.0"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8.0"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8.0"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8.0"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8.0"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8.0"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8.0"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8.0"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8.0"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8.0"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8.0"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8.0"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8.0"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8.0"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8.0"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8.0"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8.0"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8.0"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8.0"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8.0"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8.0"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8.0"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8.0"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8.0"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8.0"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8.0"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8.0"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8.0"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8.0"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8.0"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8.0"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8.0"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8.0"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8.0"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8.0"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8.0"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8.0"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8.0"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8.0"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8.0"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8.0"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8.0"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8.0"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8.0"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8.0"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8.0"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8.0"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8.0"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8.0"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8.0"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8.0"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8.0"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8.0"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8.0"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8.0"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8.0"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8.0"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8.0"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8.0"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8.0"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8.0"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8.0"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8.0"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8.0"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8.0"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8.0"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8.0"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8.0"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8.0"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8.0"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8.0"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8.0"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8.0"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8.0"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8.0"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8.0"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8.0"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8.0"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8.0"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8.0"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8.0"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8.0"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8.0"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8.0"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8.0"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8.0"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8.0"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8.0"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8.0"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8.0"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8.0"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8.0"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8.0"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8.0"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8.0"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8.0"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8.0"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8.0"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8.0"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8.0"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8.0"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8.0"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8.0"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8.0"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8.0"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8.0"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8.0"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8.0"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8.0"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8.0"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8.0"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8.0"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8.0"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8.0"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8.0"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8.0"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8.0"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8.0"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8.0"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8.0"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8.0"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8.0"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8.0"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8.0"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8.0"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8.0"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8.0"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8.0"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8.0"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8.0"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8.0"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8.0"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8.0"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8.0"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8.0"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8.0"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8.0"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8.0"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8.0"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8.0"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8.0"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8.0"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8.0"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8.0"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8.0"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8.0"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8.0"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8.0"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8.0"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8.0"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8.0"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8.0"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8.0"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8.0"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8.0"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8.0"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8.0"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8.0"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8.0"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8.0"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8.0"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8.0"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8.0"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8.0"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8.0"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8.0"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8.0"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8.0"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8.0"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8.0"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8.0"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8.0"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8.0"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8.0"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8.0"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8.0"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8.0"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8.0"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8.0"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8.0"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8.0"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8.0"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8.0"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8.0"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8.0"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8.0"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8.0"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8.0"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13">
    <mergeCell ref="G38:I38"/>
    <mergeCell ref="G39:I39"/>
    <mergeCell ref="A40:B40"/>
    <mergeCell ref="G40:I40"/>
    <mergeCell ref="A41:B41"/>
    <mergeCell ref="A42:B42"/>
    <mergeCell ref="G35:I35"/>
    <mergeCell ref="G36:I36"/>
    <mergeCell ref="S36:T36"/>
    <mergeCell ref="A37:B37"/>
    <mergeCell ref="G37:I37"/>
    <mergeCell ref="A38:B38"/>
    <mergeCell ref="A39:B39"/>
  </mergeCells>
  <conditionalFormatting sqref="A1:W1 A4:B4 A5:B5 A6:B6 A7:B7 A8:B8 A9:B9 A10:B10 A11:B11 A12:B12 A13:B13 A14:B14 A15:B15 A16:B16 A17:B17 A18:B18 A19:B19 A20:B20 A21:B21 A22:B22 A23:B23 A24:B24 A25:B25 A26:B26 A27:B27 A28:B28 A29:B29 A30:B30 A31:B31 A32:B32 A33:B33 A34:B34 A35:G36 A37 A39:A40 A43:W45 B2:W2 C37:G40 C41:W42 J4 J5 J6 J7 J8 J9 J10 J11 J12 J13 J14 J15 J16 J17 J18 J19 J20 J21 J22 J23 J24 J25 J26 J27 J28 J29 J30 J31 J32 J33 J34 J35:W35 J36:R36 J37:W39 K40:W40 L4:R4 L5:R5 L6:R6 L7:R7 L8:R8 L9:R9 L10:R10 L11:R11 L12:R12 L13:R13 L14:R14 L15:R15 L16:R16 L17:R17 L18:R18 L19:R19 L20:R20 L21:R21 L22:R22 L23:R23 L24:R24 L25:R25 L26:R26 L27:R27 L28:R28 L29:R29 L30:R30 L31:R31 L32:R32 L33:R33 L34:R34 T4:W4 T5:W5 T6:W6 T7:W7 T8:W8 T9:W9 T10:W10 T11:W11 T12:W12 T13:W13 T14:W14 T15:W15 T16:W16 T17:W17 T18:W18 T19:W19 T20:W20 T21:W21 T22:W22 T23:W23 T24:W24 T25:W25 T26:W26 T27:W27 T28:W28 T29:W29 T30:W30 T31:W31 T32:W32 T33:W33 T34:W34 U36:W36">
    <cfRule type="containsText" dxfId="0" priority="1" stopIfTrue="1" operator="containsText" text="Samstag">
      <formula>NOT(ISERROR(SEARCH(("Samstag"),(A1))))</formula>
    </cfRule>
  </conditionalFormatting>
  <conditionalFormatting sqref="A1:W1 A4:B4 A5:B5 A6:B6 A7:B7 A8:B8 A9:B9 A10:B10 A11:B11 A12:B12 A13:B13 A14:B14 A15:B15 A16:B16 A17:B17 A18:B18 A19:B19 A20:B20 A21:B21 A22:B22 A23:B23 A24:B24 A25:B25 A26:B26 A27:B27 A28:B28 A29:B29 A30:B30 A31:B31 A32:B32 A33:B33 A34:B34 A35:G36 A37 A39:A40 A43:W45 B2:W2 C37:G40 C41:W42 J4 J5 J6 J7 J8 J9 J10 J11 J12 J13 J14 J15 J16 J17 J18 J19 J20 J21 J22 J23 J24 J25 J26 J27 J28 J29 J30 J31 J32 J33 J34 J35:W35 J36:R36 J37:W39 K40:W40 L4:R4 L5:R5 L6:R6 L7:R7 L8:R8 L9:R9 L10:R10 L11:R11 L12:R12 L13:R13 L14:R14 L15:R15 L16:R16 L17:R17 L18:R18 L19:R19 L20:R20 L21:R21 L22:R22 L23:R23 L24:R24 L25:R25 L26:R26 L27:R27 L28:R28 L29:R29 L30:R30 L31:R31 L32:R32 L33:R33 L34:R34 T4:W4 T5:W5 T6:W6 T7:W7 T8:W8 T9:W9 T10:W10 T11:W11 T12:W12 T13:W13 T14:W14 T15:W15 T16:W16 T17:W17 T18:W18 T19:W19 T20:W20 T21:W21 T22:W22 T23:W23 T24:W24 T25:W25 T26:W26 T27:W27 T28:W28 T29:W29 T30:W30 T31:W31 T32:W32 T33:W33 T34:W34 U36:W36">
    <cfRule type="containsText" dxfId="0" priority="2" stopIfTrue="1" operator="containsText" text="Sonntag">
      <formula>NOT(ISERROR(SEARCH(("Sonntag"),(A1))))</formula>
    </cfRule>
  </conditionalFormatting>
  <conditionalFormatting sqref="D5:E34 E4 F8:H34">
    <cfRule type="containsText" dxfId="2" priority="3" stopIfTrue="1" operator="containsText" text="Samstag">
      <formula>NOT(ISERROR(SEARCH(("Samstag"),(D5))))</formula>
    </cfRule>
  </conditionalFormatting>
  <conditionalFormatting sqref="I8:I34">
    <cfRule type="containsText" dxfId="1" priority="4" stopIfTrue="1" operator="containsText" text="Samstag">
      <formula>NOT(ISERROR(SEARCH(("Samstag"),(I8))))</formula>
    </cfRule>
  </conditionalFormatting>
  <conditionalFormatting sqref="I8:I34">
    <cfRule type="containsText" dxfId="1" priority="5" stopIfTrue="1" operator="containsText" text="Sonntag">
      <formula>NOT(ISERROR(SEARCH(("Sonntag"),(I8))))</formula>
    </cfRule>
  </conditionalFormatting>
  <dataValidations>
    <dataValidation type="list" allowBlank="1" showErrorMessage="1" sqref="K4:K34">
      <formula1>"Bitte auswählen,Deutschland,ORF - Österreich,Afghanistan,Ägypten,Äthiopien,Äquatorialguinea,Albanien,Algerien,Andorra,Angola,Antigua und Barbuda,Argentinien,Armenien,Aserbaidschan,Australien,– Canberra,– Sydney,Bahrain,Bangladesch,Barbados,Belgien,Benin"</formula1>
    </dataValidation>
  </dataValidations>
  <printOptions/>
  <pageMargins bottom="0.0" footer="0.0" header="0.0" left="0.5" right="0.5" top="0.55315"/>
  <pageSetup orientation="landscape"/>
  <headerFooter>
    <oddFooter>&amp;C000000&amp;P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12.0"/>
    <col customWidth="1" min="2" max="2" width="10.0"/>
    <col customWidth="1" min="3" max="3" width="19.14"/>
    <col customWidth="1" min="4" max="4" width="24.29"/>
    <col customWidth="1" min="5" max="5" width="14.29"/>
    <col customWidth="1" min="6" max="7" width="10.29"/>
    <col customWidth="1" min="8" max="8" width="4.86"/>
    <col customWidth="1" min="9" max="9" width="5.14"/>
    <col customWidth="1" min="10" max="10" width="7.71"/>
    <col customWidth="1" min="11" max="11" width="15.86"/>
    <col customWidth="1" hidden="1" min="12" max="13" width="12.0"/>
    <col customWidth="1" min="14" max="14" width="9.86"/>
    <col customWidth="1" min="15" max="15" width="8.71"/>
    <col customWidth="1" min="16" max="16" width="7.29"/>
    <col customWidth="1" min="17" max="17" width="8.0"/>
    <col customWidth="1" min="18" max="18" width="9.0"/>
    <col customWidth="1" min="19" max="19" width="12.0"/>
    <col customWidth="1" min="20" max="20" width="14.14"/>
    <col customWidth="1" min="21" max="21" width="15.86"/>
    <col customWidth="1" min="22" max="22" width="23.43"/>
    <col customWidth="1" min="23" max="23" width="20.29"/>
    <col customWidth="1" min="24" max="26" width="12.0"/>
  </cols>
  <sheetData>
    <row r="1" ht="25.5" customHeight="1">
      <c r="A1" s="6" t="s">
        <v>18</v>
      </c>
      <c r="B1" s="6" t="s">
        <v>19</v>
      </c>
      <c r="C1" s="6" t="s">
        <v>20</v>
      </c>
      <c r="D1" s="7"/>
      <c r="E1" s="7"/>
      <c r="F1" s="8"/>
      <c r="G1" s="8"/>
      <c r="H1" s="7"/>
      <c r="I1" s="7"/>
      <c r="J1" s="8"/>
      <c r="K1" s="7"/>
      <c r="L1" s="7"/>
      <c r="M1" s="7"/>
      <c r="N1" s="7"/>
      <c r="O1" s="7"/>
      <c r="P1" s="7"/>
      <c r="Q1" s="7"/>
      <c r="R1" s="7"/>
      <c r="S1" s="7"/>
      <c r="T1" s="9"/>
      <c r="U1" s="10"/>
      <c r="V1" s="10"/>
      <c r="W1" s="10"/>
      <c r="X1" s="11"/>
      <c r="Y1" s="11"/>
      <c r="Z1" s="11"/>
    </row>
    <row r="2" ht="26.25" customHeight="1">
      <c r="A2" s="12" t="s">
        <v>22</v>
      </c>
      <c r="B2" s="13">
        <v>8.0</v>
      </c>
      <c r="C2" s="12" t="str">
        <f>Januar!C$2</f>
        <v>Max Mustermann</v>
      </c>
      <c r="D2" s="14"/>
      <c r="E2" s="14"/>
      <c r="F2" s="15"/>
      <c r="G2" s="15"/>
      <c r="H2" s="14"/>
      <c r="I2" s="14"/>
      <c r="J2" s="15"/>
      <c r="K2" s="14"/>
      <c r="L2" s="14"/>
      <c r="M2" s="14"/>
      <c r="N2" s="14"/>
      <c r="O2" s="14"/>
      <c r="P2" s="14"/>
      <c r="Q2" s="14"/>
      <c r="R2" s="14"/>
      <c r="S2" s="14"/>
      <c r="T2" s="16"/>
      <c r="U2" s="14"/>
      <c r="V2" s="14"/>
      <c r="W2" s="14"/>
      <c r="X2" s="11"/>
      <c r="Y2" s="11"/>
      <c r="Z2" s="11"/>
    </row>
    <row r="3" ht="42.75" customHeight="1">
      <c r="A3" s="17"/>
      <c r="B3" s="18" t="s">
        <v>24</v>
      </c>
      <c r="C3" s="18" t="s">
        <v>25</v>
      </c>
      <c r="D3" s="18" t="s">
        <v>26</v>
      </c>
      <c r="E3" s="18" t="s">
        <v>27</v>
      </c>
      <c r="F3" s="18" t="s">
        <v>28</v>
      </c>
      <c r="G3" s="18" t="s">
        <v>29</v>
      </c>
      <c r="H3" s="18" t="s">
        <v>30</v>
      </c>
      <c r="I3" s="18" t="s">
        <v>31</v>
      </c>
      <c r="J3" s="19" t="s">
        <v>32</v>
      </c>
      <c r="K3" s="20" t="s">
        <v>33</v>
      </c>
      <c r="L3" s="20" t="s">
        <v>34</v>
      </c>
      <c r="M3" s="21">
        <v>1.0</v>
      </c>
      <c r="N3" s="22" t="s">
        <v>34</v>
      </c>
      <c r="O3" s="23">
        <v>1.0</v>
      </c>
      <c r="P3" s="18" t="s">
        <v>35</v>
      </c>
      <c r="Q3" s="18" t="s">
        <v>36</v>
      </c>
      <c r="R3" s="18" t="s">
        <v>37</v>
      </c>
      <c r="S3" s="18" t="s">
        <v>115</v>
      </c>
      <c r="T3" s="18" t="s">
        <v>39</v>
      </c>
      <c r="U3" s="18" t="s">
        <v>40</v>
      </c>
      <c r="V3" s="18" t="s">
        <v>41</v>
      </c>
      <c r="W3" s="24" t="s">
        <v>42</v>
      </c>
      <c r="X3" s="11"/>
      <c r="Y3" s="11"/>
      <c r="Z3" s="11"/>
    </row>
    <row r="4" ht="21.0" customHeight="1">
      <c r="A4" s="123" t="s">
        <v>48</v>
      </c>
      <c r="B4" s="115">
        <f>DATE(A2,B2,1)</f>
        <v>45505</v>
      </c>
      <c r="C4" s="28"/>
      <c r="D4" s="28"/>
      <c r="E4" s="28"/>
      <c r="F4" s="110"/>
      <c r="G4" s="110"/>
      <c r="H4" s="209"/>
      <c r="I4" s="154"/>
      <c r="J4" s="202">
        <f t="shared" ref="J4:J34" si="1">IF(AND(I4="",H4="",F4="",G4=""),(0*0.0416666666666667),IF(AND(I4="x",H4="x",F4&lt;&gt;""),"FEHLER",IF(AND(I4="x",H4="x",G4&lt;&gt;""),"FEHLER",IF(AND(I4="",H4="x",G4&lt;&gt;""),"FEHLER",IF(AND(I4="x",H4="",G4&lt;&gt;""),"FEHLER",IF(AND(I4="",H4="x",F4&lt;&gt;""),"FEHLER",IF(AND(I4="x",H4="",F4&lt;&gt;""),"FEHLER",IF(AND(I4="",H4="x",A4="Sonntag"),(0*0.0416666666666667),IF(AND(I4="",H4="x",A4="Samstag"),(0*0.0416666666666667),IF(AND(I4="x",H4="",A4="Sonntag"),(0*0.0416666666666667),IF(AND(I4="x",H4="",A4="Samstag"),(0*0.0416666666666667),IF(AND(I4="x",H4="x"),"FEHLER",IF(AND(I4="x",H4=""),(8*0.0416666666666667),IF(AND(H4="X",I4=""),(8*0.0416666666666667),IF(AND(I4="",H4=""),IF(G4&lt;F4,G4+1-F4,G4-F4),"Bitte nur X verwenden")))))))))))))))</f>
        <v>0</v>
      </c>
      <c r="K4" s="210" t="s">
        <v>45</v>
      </c>
      <c r="L4" s="31">
        <f t="shared" ref="L4:L34" si="2">IF(K4="Deutschland",14,IF(K4="Afghanistan",20,IF(K4="Ägypten",28,IF(K4="Äthiopien",26,IF(K4="Äquatorialguinea",24,IF(K4="Albanien",20,IF(K4="Algerien",34,IF(K4="Andorra",23,IF(K4="Angola",35,IF(K4="Antigua und Barbuda",30,IF(K4="Argentinien",24,IF(K4="Armenien",16,IF(K4="Aserbaidschan",20,IF(K4="Australien",34,IF(K4="– Canberra",34,IF(K4="– Sydney",45,IF(K4="Bahrain",30,IF(K4="Bangladesch",33,IF(K4="Barbados",35,IF(K4="Belgien",28,IF(K4="Benin",35,IF(K4="Bolivien",20,IF(K4="Bosnien und Herzegowina",16,IF(K4="Botsuana",27,IF(K4="Brasilien",34,IF(K4="– Brasilia",38,IF(K4="– Rio de Janeiro",38,IF(K4="– Sao Paulo",36,IF(K4="Brunei",35,IF(K4="Bulgarien",15,IF(K4="Burkina Faso",25,IF(K4="Burundi",32,IF(K4="Chile",29,IF(K4="China",33,IF(K4="– Chengdu",24,IF(K4="– Hongkong",49,IF(K4="– Kanton",27,IF(K4="– Peking",31,IF(K4="– Shanghai",33,IF(K4="Costa Rica",32,IF(K4="Côte d’Ivoire",34,IF(K4="Dänemark",39,IF(K4="Dominica",30,IF(K4="Dominikanische Republik",30,IF(K4="Dschibuti",44,IF(K4="Ecuador",29,IF(K4="El Salvador",29,IF(K4="Eritrea",33,IF(K4="Estland",20,IF(K4="Fidschi",23,IF(K4="Finnland",33,IF(K4="Frankreich",29,IF(K4="– Lyon",36,IF(K4="– Marseille",31,IF(K4="– Paris sowie die Departments 92, 93 und 94",39,IF(K4="– Straßburg",34,IF(K4="Gabun",35,IF(K4="Gambia",20,IF(K4="Georgien",24,IF(K4="Ghana",31,IF(K4="Grenada",30,IF(K4="Griechenland",24,IF(K4="– Athen",31,IF(K4="Guatemala",23,IF(K4="Guinea",31,IF(K4="Guinea-Bissau",16,IF(K4="Guyana",30,IF(K4="Haiti",39,IF(K4="Honduras",32,IF(K4="Indien",21,IF(K4="- Chennai",21,IF(K4="- Kalkutta",24,IF(K4="- Mumbai",33,IF(K4="- Neu Dehli",25,IF(K4="Indonesien",24,IF(K4="Iran",22,IF(K4="Irland",29,IF(K4="Island",32,IF(K4="Israel",44,IF(K4="Italien",27,IF(K4="- Mailand",30,IF(K4="- Rom",27,IF(K4="Jamaika",38,IF(K4="Japan",25,IF(K4="- Tokio",44,IF(K4="Jemen",16,IF(K4="Jordanien",31,IF(K4="Kambodscha",25,IF(K4="Kamerun",33,IF(K4="Kanada",32,IF(K4="- Ottawa",32,IF(K4="- Toronto",34,IF(K4="- Vancouver",33,IF(K4="Kap Verde",20,IF(K4="Kasachstan",30,IF(K4="Katar",37,IF(K4="Kenia",28,IF(K4="Kirgisistan",18,IF(K4="Kolumbien",31,IF(K4="Kongo, Republik",39,IF(K4="Kongo, Demokratische Republik",47,IF(K4="Korea, Demokratische Republik",19,IF(K4="Korea Republik",39,IF(K4="Kosovo",16,IF(K4="Kroatien",24,IF(K4="Kuba",31,IF(K4="Kuwait",28,IF(K4="Laos",22,IF(K4="Lesotho",16,IF(K4="Lettland",24,IF(K4="Libanon",40,IF(K4="Libyen",42,IF(K4="Liechtenstein",36,IF(K4="Litauen",17,IF(K4="Luxemburg",32,IF(K4="Madagaskar",23,IF(K4="Malawi",32,IF(K4="Malaysia",23,IF(K4="Malediven",35,IF(K4="Mali",25,IF(K4="Malta",31,IF(K4="Marokko",28,IF(K4="Marshall Inseln",42,IF(K4="Mauretanien",26,IF(K4="Mauritius",36,IF(K4="Mazedonien",20,IF(K4="Mexiko",32,IF(K4="Mikronesien",22,IF(K4="Moldau Republik",16,IF(K4="Monaco",28,IF(K4="Mongolei",18,IF(K4="Montenegro",20,IF(K4="Mosambik",25,IF(K4="Myanmar",24,IF(K4="Namibia",20,IF(K4="Nepal",19,IF(K4="Neuseeland",37,IF(K4="Nicaragua",24,IF(K4="Niederlande",32,IF(K4="Niger",28,IF(K4="Nigeria",31,IF(K4="Norwegen",53,IF(K4="Österreich",27,IF(K4="Oman",40,IF(K4="Pakistan",23,IF(K4="- Islamabad",16,IF(K4="Palau",34,IF(K4="Panama",26,IF(K4="Papua-Neuguinea",40,IF(K4="Paraguay",25,IF(K4="Peru",23,IF(K4="Philippinen",22,IF(K4="Polen",20,IF(K4="- Breslau",22,IF(K4="- Danzig",20,IF(K4="- Krakau",18,IF(K4="- Warschau",20,IF(K4="Portugal",24,IF(K4="Ruanda",31,IF(K4="Rumänien",17,IF(K4="- Bukarest",21,IF(K4="Russische Förderation",16,IF(K4="- Jekatarinenburg",19,IF(K4="- Moskau",20,IF(K4="- St.Petersburg",17,IF(K4="Sambia",24,IF(K4="Samoa",20,IF(K4="San Marino",23,IF(K4="São Tomé - Príncipe",32,IF(K4="Saudi-Arabien",32,IF(K4="- Djidda",25,IF(K4="- Riad",32,IF(K4="Schweden",33,IF(K4="Schweiz",41,IF(K4="- Genf",43,IF(K4="Senegal",30,IF(K4="Serbien",13,IF(K4="Sierra Leone",32,IF(K4="Simbabwe",30,IF(K4="Singapur",36,IF(K4="Slowakische Republik",16,IF(K4="Slowenien",22,IF(K4="Spanien",23,IF(K4="- Barcelona",23,IF(K4="- Kanarische Inseln",27,IF(K4="- Madrid",27,IF(K4="- Palma de Mallorca",24,IF(K4="Sri Lanka",28,IF(K4="St. Kitts und Nevis",30,IF(K4="St. Lucia",30,IF(K4="St. Vincent und die Grenadinen",30,IF(K4="Sudan",22,IF(K4="Südafrika",15,IF(K4="- Kapstadt",18,IF(K4="- Johannisburg",20,IF(K4="Südsudan",23,IF(K4="Suriname",30,IF(K4="Syrien",25,IF(K4="Tadschikistan",18,IF(K4="Taiwan",31,IF(K4="Tansania",32,IF(K4="Thailand",25,IF(K4="Togo",26,IF(K4="Tonga",26,IF(K4="Trinidad Tobago",30,IF(K4="Tschad",43,IF(K4="Tschechische Republik",24,IF(K4="Türkei",12,IF(K4="- Istanbul",17,IF(K4="- Izmir",20,IF(K4="Tunesien",27,IF(K4="Turkmenistan",22,IF(K4="Uganda",28,IF(K4="Ukraine",17,IF(K4="Ungarn",15,IF(K4="Uruguay",32,IF(K4="Usbekistan",23,IF(K4="Vatikanstaat",35,IF(K4="Venezuela",30,IF(K4="Vereinigte Arabische Emirate",44,IF(K4="Vereinigte Staaten von Amerika (USA)",34,IF(K4="- Atlanta",41,IF(K4="- Boston",39,IF(K4="- Chicago",36,IF(K4="- Houston",42,IF(K4="- Los Angeles",37,IF(K4="- Miami",43,IF(K4="- New York City",39,IF(K4="- San Francisco",34,IF(K4="- Washington D.C.",41,IF(K4="Vereinigtes Königreich von Großbritannien und Nordirland",30,IF(K4="- London",41,IF(K4="Vietnam",28,IF(K4="Weißrussland",13,IF(K4="Zentralafrikanische Republik",31,IF(K4="Zypern",30,0))))))))))))))))))))))))))))))))))))))))))))))))))))))))))))))))))))))))))))))))))))))))))))))))))))))))))))))))))))))))))))))))))))))))))))))))))))))))))))))))))))))))))))))))))))))))))))))))))))))))))))))))))))))))))))))))))))))))))))</f>
        <v>0</v>
      </c>
      <c r="M4" s="31">
        <f t="shared" ref="M4:M34" si="3">IF(K4="Deutschland",28,IF(K4="Afghanistan",30,IF(K4="Ägypten",41,IF(K4="Äthiopien",30,IF(K4="Äquatorialguinea",36,IF(K4="Albanien",29,IF(K4="Algerien",51,IF(K4="Andorra",34,IF(K4="Angola",52,IF(K4="Antigua und Barbuda",45,IF(K4="Argentinien",35,IF(K4="Armenien",24,IF(K4="Aserbaidschan",30,IF(K4="Australien",51,IF(K4="– Canberra",51,IF(K4="– Sydney",68,IF(K4="Bahrain",30,IF(K4="Bangladesch",50,IF(K4="Barbados",52,IF(K4="Belgien",42,IF(K4="Benin",52,IF(K4="Bolivien",30,IF(K4="Bosnien und Herzegowina",23,IF(K4="Botsuana",40,IF(K4="Brasilien",51,IF(K4="– Brasilia",57,IF(K4="– Rio de Janeiro",57,IF(K4="– Sao Paulo",53,IF(K4="Brunei",52,IF(K4="Bulgarien",22,IF(K4="Burkina Faso",38,IF(K4="Burundi",47,IF(K4="Chile",44,IF(K4="China",50,IF(K4="– Chengdu",35,IF(K4="– Hongkong",74,IF(K4="– Kanton",40,IF(K4="– Peking",46,IF(K4="– Shanghai",50,IF(K4="Costa Rica",47,IF(K4="Côte d’Ivoire",51,IF(K4="Dänemark",58,IF(K4="Dominica",45,IF(K4="Dominikanische Republik",45,IF(K4="Dschibuti",65,IF(K4="Ecuador",44,IF(K4="El Salvador",44,IF(K4="Eritrea",50,IF(K4="Estland",29,IF(K4="Fidschi",34,IF(K4="Finnland",50,IF(K4="Frankreich",44,IF(K4="– Lyon",53,IF(K4="– Marseille",46,IF(K4="– Paris sowie die Departments 92, 93 und 94",58,IF(K4="– Straßburg",51,IF(K4="Gabun",52,IF(K4="Gambia",30,IF(K4="Georgien",35,IF(K4="Ghana",46,IF(K4="Grenada",45,IF(K4="Griechenland",36,IF(K4="– Athen",46,IF(K4="Guatemala",34,IF(K4="Guinea",46,IF(K4="Guinea-Bissau",24,IF(K4="Guyana",45,IF(K4="Haiti",58,IF(K4="Honduras",48,IF(K4="Indien",32,IF(K4="- Chennai",32,IF(K4="- Kalkutta",35,IF(K4="- Mumbai",50,IF(K4="- Neu Dehli",38,IF(K4="Indonesien",36,IF(K4="Iran",33,IF(K4="Irland",44,IF(K4="Island",47,IF(K4="Israel",66,IF(K4="Italien",40,IF(K4="- Mailand",45,IF(K4="- Rom",40,IF(K4="Jamaika",57,IF(K4="Japan",52,IF(K4="- Tokio",66,IF(K4="Jemen",24,IF(K4="Jordanien",46,IF(K4="Kambodscha",38,IF(K4="Kamerun",50,IF(K4="Kanada",47,IF(K4="- Ottawa",47,IF(K4="- Toronto",51,IF(K4="- Vancouver",50,IF(K4="Kap Verde",30,IF(K4="Kasachstan",45,IF(K4="Katar",56,IF(K4="Kenia",42,IF(K4="Kirgisistan",27,IF(K4="Kolumbien",46,IF(K4="Kongo, Republik",50,IF(K4="Kongo, Demokratische Republik",70,IF(K4="Korea, Demokratische Republik",28,IF(K4="Korea Republik",58,IF(K4="Kosovo",23,IF(K4="Kroatien",35,IF(K4="Kuba",46,IF(K4="Kuwait",42,IF(K4="Laos",33,IF(K4="Lesotho",24,IF(K4="Lettland",35,IF(K4="Libanon",59,IF(K4="Libyen",63,IF(K4="Liechtenstein",53,IF(K4="Litauen",26,IF(K4="Luxemburg",47,IF(K4="Madagaskar",34,IF(K4="Malawi",47,IF(K4="Malaysia",34,IF(K4="Malediven",52,IF(K4="Mali",38,IF(K4="Malta",46,IF(K4="Marokko",42,IF(K4="Marshall Inseln",63,IF(K4="Mauretanien",39,IF(K4="Mauritius",54,IF(K4="Mazedonien",29,IF(K4="Mexiko",48,IF(K4="Mikronesien",33,IF(K4="Moldau Republik",24,IF(K4="Monaco",42,IF(K4="Mongolei",27,IF(K4="Montenegro",29,IF(K4="Mosambik",38,IF(K4="Myanmar",35,IF(K4="Namibia",30,IF(K4="Nepal",28,IF(K4="Neuseeland",56,IF(K4="Nicaragua",36,IF(K4="Niederlande",47,IF(K4="Niger",41,IF(K4="Nigeria",46,IF(K4="Norwegen",80,IF(K4="Österreich",40,IF(K4="Oman",60,IF(K4="Pakistan",34,IF(K4="- Islamabad",23,IF(K4="Palau",51,IF(K4="Panama",39,IF(K4="Papua-Neuguinea",60,IF(K4="Paraguay",38,IF(K4="Peru",34,IF(K4="Philippinen",33,IF(K4="Polen",29,IF(K4="- Breslau",33,IF(K4="- Danzig",30,IF(K4="- Krakau",27,IF(K4="- Warschau",29,IF(K4="Portugal",36,IF(K4="Ruanda",46,IF(K4="Rumänien",26,IF(K4="- Bukarest",32,IF(K4="Russische Förderation",24,IF(K4="- Jekatarinenburg",28,IF(K4="- Moskau",30,IF(K4="- St.Petersburg",26,IF(K4="Sambia",36,IF(K4="Samoa",29,IF(K4="San Marino",34,IF(K4="São Tomé - Príncipe",47,IF(K4="Saudi-Arabien",48,IF(K4="- Djidda",38,IF(K4="- Riad",48,IF(K4="Schweden",50,IF(K4="Schweiz",62,IF(K4="- Genf",64,IF(K4="Senegal",45,IF(K4="Serbien",20,IF(K4="Sierra Leone",48,IF(K4="Simbabwe",45,IF(K4="Singapur",54,IF(K4="Slowakische Republik",24,IF(K4="Slowenien",33,IF(K4="Spanien",34,IF(K4="- Barcelona",34,IF(K4="- Kanarische Inseln",40,IF(K4="- Madrid",40,IF(K4="- Palma de Mallorca",35,IF(K4="Sri Lanka",42,IF(K4="St. Kitts und Nevis",45,IF(K4="St. Lucia",45,IF(K4="St. Vincent und die Grenadinen",45,IF(K4="Sudan",33,IF(K4="Südafrika",22,IF(K4="- Kapstadt",27,IF(K4="- Johannisburg",29,IF(K4="Südsudan",34,IF(K4="Suriname",45,IF(K4="Syrien",38,IF(K4="Tadschikistan",27,IF(K4="Taiwan",46,IF(K4="Tansania",47,IF(K4="Thailand",38,IF(K4="Togo",39,IF(K4="Tonga",39,IF(K4="Trinidad Tobago",45,IF(K4="Tschad",64,IF(K4="Tschechische Republik",35,IF(K4="Türkei",17,IF(K4="- Istanbul",26,IF(K4="- Izmir",29,IF(K4="Tunesien",40,IF(K4="Turkmenistan",33,IF(K4="Uganda",41,IF(K4="Ukraine",26,IF(K4="Ungarn",22,IF(K4="Uruguay",48,IF(K4="Usbekistan",34,IF(K4="Vatikanstaat",52,IF(K4="Venezuela",45,IF(K4="Vereinigte Arabische Emirate",65,IF(K4="Vereinigte Staaten von Amerika (USA)",51,IF(K4="- Atlanta",62,IF(K4="- Boston",58,IF(K4="- Chicago",54,IF(K4="- Houston",63,IF(K4="- Los Angeles",56,IF(K4="- Miami",64,IF(K4="- New York City",58,IF(K4="- San Francisco",51,IF(K4="- Washington D.C.",62,IF(K4="Vereinigtes Königreich von Großbritannien und Nordirland",45,IF(K4="- London",62,IF(K4="Vietnam",41,IF(K4="Weißrussland",20,IF(K4="Zentralafrikanische Republik",46,IF(K4="Zypern",45,0))))))))))))))))))))))))))))))))))))))))))))))))))))))))))))))))))))))))))))))))))))))))))))))))))))))))))))))))))))))))))))))))))))))))))))))))))))))))))))))))))))))))))))))))))))))))))))))))))))))))))))))))))))))))))))))))))))))))))))</f>
        <v>0</v>
      </c>
      <c r="N4" s="31"/>
      <c r="O4" s="31"/>
      <c r="P4" s="31"/>
      <c r="Q4" s="31"/>
      <c r="R4" s="31"/>
      <c r="S4" s="159">
        <f t="shared" ref="S4:S34" si="4">IF(K4="ORF - Österreich",26.4,IF(AND(N4="x",O4="x"),"FEHLER",IF(AND(O4="x",P4="x",Q4="x",R4="x"),0,IF(AND(N4="x",P4="x",Q4="x",R4="x"),0,IF(O4="x",VALUE(M4)-IF(P4="x",VALUE(M4*0.2))-IF(Q4="x",VALUE(M4*0.4))-IF(R4="x",VALUE(M4*0.4)),IF(N4="x",IF(IF(N4="x",VALUE(L4)-IF(P4="x",VALUE(M4*0.2))-IF(Q4="x",VALUE(M4*0.4))-IF(R4="x",VALUE(M4*0.4)))&lt;0,0,IF(N4="x",VALUE(L4)-IF(P4="x",VALUE(M4*0.2))-IF(Q4="x",VALUE(M4*0.4))-IF(R4="x",VALUE(M4*0.4)))),0))))))</f>
        <v>0</v>
      </c>
      <c r="T4" s="159"/>
      <c r="U4" s="159"/>
      <c r="V4" s="28"/>
      <c r="W4" s="28"/>
      <c r="X4" s="11"/>
      <c r="Y4" s="11"/>
      <c r="Z4" s="11"/>
    </row>
    <row r="5" ht="21.0" customHeight="1">
      <c r="A5" s="37" t="s">
        <v>52</v>
      </c>
      <c r="B5" s="111">
        <f t="shared" ref="B5:B34" si="5">B4+1</f>
        <v>45506</v>
      </c>
      <c r="C5" s="48"/>
      <c r="D5" s="39"/>
      <c r="E5" s="39"/>
      <c r="F5" s="112"/>
      <c r="G5" s="112"/>
      <c r="H5" s="211"/>
      <c r="I5" s="158"/>
      <c r="J5" s="203">
        <f t="shared" si="1"/>
        <v>0</v>
      </c>
      <c r="K5" s="212" t="s">
        <v>45</v>
      </c>
      <c r="L5" s="42">
        <f t="shared" si="2"/>
        <v>0</v>
      </c>
      <c r="M5" s="42">
        <f t="shared" si="3"/>
        <v>0</v>
      </c>
      <c r="N5" s="42"/>
      <c r="O5" s="42"/>
      <c r="P5" s="42"/>
      <c r="Q5" s="42"/>
      <c r="R5" s="42"/>
      <c r="S5" s="162">
        <f t="shared" si="4"/>
        <v>0</v>
      </c>
      <c r="T5" s="162"/>
      <c r="U5" s="39"/>
      <c r="V5" s="39"/>
      <c r="W5" s="39"/>
      <c r="X5" s="11"/>
      <c r="Y5" s="11"/>
      <c r="Z5" s="11"/>
    </row>
    <row r="6" ht="21.0" customHeight="1">
      <c r="A6" s="37" t="s">
        <v>54</v>
      </c>
      <c r="B6" s="111">
        <f t="shared" si="5"/>
        <v>45507</v>
      </c>
      <c r="C6" s="48"/>
      <c r="D6" s="39"/>
      <c r="E6" s="39"/>
      <c r="F6" s="112"/>
      <c r="G6" s="112"/>
      <c r="H6" s="211"/>
      <c r="I6" s="158"/>
      <c r="J6" s="203">
        <f t="shared" si="1"/>
        <v>0</v>
      </c>
      <c r="K6" s="212" t="s">
        <v>45</v>
      </c>
      <c r="L6" s="42">
        <f t="shared" si="2"/>
        <v>0</v>
      </c>
      <c r="M6" s="42">
        <f t="shared" si="3"/>
        <v>0</v>
      </c>
      <c r="N6" s="42"/>
      <c r="O6" s="42"/>
      <c r="P6" s="42"/>
      <c r="Q6" s="42"/>
      <c r="R6" s="42"/>
      <c r="S6" s="162">
        <f t="shared" si="4"/>
        <v>0</v>
      </c>
      <c r="T6" s="162"/>
      <c r="U6" s="162"/>
      <c r="V6" s="39"/>
      <c r="W6" s="39"/>
      <c r="X6" s="11"/>
      <c r="Y6" s="11"/>
      <c r="Z6" s="11"/>
    </row>
    <row r="7" ht="21.0" customHeight="1">
      <c r="A7" s="37" t="s">
        <v>55</v>
      </c>
      <c r="B7" s="111">
        <f t="shared" si="5"/>
        <v>45508</v>
      </c>
      <c r="C7" s="48"/>
      <c r="D7" s="39"/>
      <c r="E7" s="39"/>
      <c r="F7" s="112"/>
      <c r="G7" s="112"/>
      <c r="H7" s="211"/>
      <c r="I7" s="158"/>
      <c r="J7" s="203">
        <f t="shared" si="1"/>
        <v>0</v>
      </c>
      <c r="K7" s="212" t="s">
        <v>45</v>
      </c>
      <c r="L7" s="42">
        <f t="shared" si="2"/>
        <v>0</v>
      </c>
      <c r="M7" s="42">
        <f t="shared" si="3"/>
        <v>0</v>
      </c>
      <c r="N7" s="42"/>
      <c r="O7" s="42"/>
      <c r="P7" s="42"/>
      <c r="Q7" s="42"/>
      <c r="R7" s="42"/>
      <c r="S7" s="162">
        <f t="shared" si="4"/>
        <v>0</v>
      </c>
      <c r="T7" s="162"/>
      <c r="U7" s="162"/>
      <c r="V7" s="39"/>
      <c r="W7" s="39"/>
      <c r="X7" s="11"/>
      <c r="Y7" s="11"/>
      <c r="Z7" s="11"/>
    </row>
    <row r="8" ht="21.0" customHeight="1">
      <c r="A8" s="37" t="s">
        <v>43</v>
      </c>
      <c r="B8" s="111">
        <f t="shared" si="5"/>
        <v>45509</v>
      </c>
      <c r="C8" s="48"/>
      <c r="D8" s="39"/>
      <c r="E8" s="39"/>
      <c r="F8" s="112"/>
      <c r="G8" s="112"/>
      <c r="H8" s="213"/>
      <c r="I8" s="180"/>
      <c r="J8" s="203">
        <f t="shared" si="1"/>
        <v>0</v>
      </c>
      <c r="K8" s="212" t="s">
        <v>45</v>
      </c>
      <c r="L8" s="42">
        <f t="shared" si="2"/>
        <v>0</v>
      </c>
      <c r="M8" s="42">
        <f t="shared" si="3"/>
        <v>0</v>
      </c>
      <c r="N8" s="42"/>
      <c r="O8" s="42"/>
      <c r="P8" s="42"/>
      <c r="Q8" s="42"/>
      <c r="R8" s="42"/>
      <c r="S8" s="162">
        <f t="shared" si="4"/>
        <v>0</v>
      </c>
      <c r="T8" s="162"/>
      <c r="U8" s="162"/>
      <c r="V8" s="39"/>
      <c r="W8" s="39"/>
      <c r="X8" s="11"/>
      <c r="Y8" s="11"/>
      <c r="Z8" s="11"/>
    </row>
    <row r="9" ht="21.0" customHeight="1">
      <c r="A9" s="37" t="s">
        <v>46</v>
      </c>
      <c r="B9" s="111">
        <f t="shared" si="5"/>
        <v>45510</v>
      </c>
      <c r="C9" s="48"/>
      <c r="D9" s="39"/>
      <c r="E9" s="39"/>
      <c r="F9" s="112"/>
      <c r="G9" s="112"/>
      <c r="H9" s="213"/>
      <c r="I9" s="180"/>
      <c r="J9" s="203">
        <f t="shared" si="1"/>
        <v>0</v>
      </c>
      <c r="K9" s="212" t="s">
        <v>45</v>
      </c>
      <c r="L9" s="42">
        <f t="shared" si="2"/>
        <v>0</v>
      </c>
      <c r="M9" s="42">
        <f t="shared" si="3"/>
        <v>0</v>
      </c>
      <c r="N9" s="42"/>
      <c r="O9" s="42"/>
      <c r="P9" s="42"/>
      <c r="Q9" s="42"/>
      <c r="R9" s="42"/>
      <c r="S9" s="162">
        <f t="shared" si="4"/>
        <v>0</v>
      </c>
      <c r="T9" s="162"/>
      <c r="U9" s="162"/>
      <c r="V9" s="39"/>
      <c r="W9" s="39"/>
      <c r="X9" s="11"/>
      <c r="Y9" s="11"/>
      <c r="Z9" s="11"/>
    </row>
    <row r="10" ht="21.0" customHeight="1">
      <c r="A10" s="37" t="s">
        <v>47</v>
      </c>
      <c r="B10" s="111">
        <f t="shared" si="5"/>
        <v>45511</v>
      </c>
      <c r="C10" s="48"/>
      <c r="D10" s="39"/>
      <c r="E10" s="39"/>
      <c r="F10" s="112"/>
      <c r="G10" s="112"/>
      <c r="H10" s="213"/>
      <c r="I10" s="180"/>
      <c r="J10" s="203">
        <f t="shared" si="1"/>
        <v>0</v>
      </c>
      <c r="K10" s="212" t="s">
        <v>45</v>
      </c>
      <c r="L10" s="42">
        <f t="shared" si="2"/>
        <v>0</v>
      </c>
      <c r="M10" s="42">
        <f t="shared" si="3"/>
        <v>0</v>
      </c>
      <c r="N10" s="42"/>
      <c r="O10" s="42"/>
      <c r="P10" s="42"/>
      <c r="Q10" s="42"/>
      <c r="R10" s="42"/>
      <c r="S10" s="162">
        <f t="shared" si="4"/>
        <v>0</v>
      </c>
      <c r="T10" s="162"/>
      <c r="U10" s="162"/>
      <c r="V10" s="39"/>
      <c r="W10" s="39"/>
      <c r="X10" s="11"/>
      <c r="Y10" s="11"/>
      <c r="Z10" s="11"/>
    </row>
    <row r="11" ht="21.0" customHeight="1">
      <c r="A11" s="37" t="s">
        <v>48</v>
      </c>
      <c r="B11" s="111">
        <f t="shared" si="5"/>
        <v>45512</v>
      </c>
      <c r="C11" s="48"/>
      <c r="D11" s="39"/>
      <c r="E11" s="39"/>
      <c r="F11" s="112"/>
      <c r="G11" s="112"/>
      <c r="H11" s="213"/>
      <c r="I11" s="180"/>
      <c r="J11" s="203">
        <f t="shared" si="1"/>
        <v>0</v>
      </c>
      <c r="K11" s="212" t="s">
        <v>45</v>
      </c>
      <c r="L11" s="42">
        <f t="shared" si="2"/>
        <v>0</v>
      </c>
      <c r="M11" s="42">
        <f t="shared" si="3"/>
        <v>0</v>
      </c>
      <c r="N11" s="42"/>
      <c r="O11" s="42"/>
      <c r="P11" s="42"/>
      <c r="Q11" s="42"/>
      <c r="R11" s="42"/>
      <c r="S11" s="162">
        <f t="shared" si="4"/>
        <v>0</v>
      </c>
      <c r="T11" s="162"/>
      <c r="U11" s="162"/>
      <c r="V11" s="39"/>
      <c r="W11" s="39"/>
      <c r="X11" s="11"/>
      <c r="Y11" s="11"/>
      <c r="Z11" s="11"/>
    </row>
    <row r="12" ht="21.0" customHeight="1">
      <c r="A12" s="37" t="s">
        <v>52</v>
      </c>
      <c r="B12" s="111">
        <f t="shared" si="5"/>
        <v>45513</v>
      </c>
      <c r="C12" s="48"/>
      <c r="D12" s="39"/>
      <c r="E12" s="39"/>
      <c r="F12" s="112"/>
      <c r="G12" s="112"/>
      <c r="H12" s="213"/>
      <c r="I12" s="180"/>
      <c r="J12" s="203">
        <f t="shared" si="1"/>
        <v>0</v>
      </c>
      <c r="K12" s="212" t="s">
        <v>45</v>
      </c>
      <c r="L12" s="42">
        <f t="shared" si="2"/>
        <v>0</v>
      </c>
      <c r="M12" s="42">
        <f t="shared" si="3"/>
        <v>0</v>
      </c>
      <c r="N12" s="42"/>
      <c r="O12" s="42"/>
      <c r="P12" s="42"/>
      <c r="Q12" s="42"/>
      <c r="R12" s="42"/>
      <c r="S12" s="162">
        <f t="shared" si="4"/>
        <v>0</v>
      </c>
      <c r="T12" s="162"/>
      <c r="U12" s="162"/>
      <c r="V12" s="39"/>
      <c r="W12" s="39"/>
      <c r="X12" s="11"/>
      <c r="Y12" s="11"/>
      <c r="Z12" s="11"/>
    </row>
    <row r="13" ht="21.0" customHeight="1">
      <c r="A13" s="37" t="s">
        <v>54</v>
      </c>
      <c r="B13" s="111">
        <f t="shared" si="5"/>
        <v>45514</v>
      </c>
      <c r="C13" s="48"/>
      <c r="D13" s="39"/>
      <c r="E13" s="39"/>
      <c r="F13" s="112"/>
      <c r="G13" s="112"/>
      <c r="H13" s="213"/>
      <c r="I13" s="180"/>
      <c r="J13" s="203">
        <f t="shared" si="1"/>
        <v>0</v>
      </c>
      <c r="K13" s="212" t="s">
        <v>45</v>
      </c>
      <c r="L13" s="42">
        <f t="shared" si="2"/>
        <v>0</v>
      </c>
      <c r="M13" s="42">
        <f t="shared" si="3"/>
        <v>0</v>
      </c>
      <c r="N13" s="42"/>
      <c r="O13" s="42"/>
      <c r="P13" s="42"/>
      <c r="Q13" s="42"/>
      <c r="R13" s="42"/>
      <c r="S13" s="162">
        <f t="shared" si="4"/>
        <v>0</v>
      </c>
      <c r="T13" s="162"/>
      <c r="U13" s="162"/>
      <c r="V13" s="39"/>
      <c r="W13" s="39"/>
      <c r="X13" s="11"/>
      <c r="Y13" s="11"/>
      <c r="Z13" s="11"/>
    </row>
    <row r="14" ht="21.0" customHeight="1">
      <c r="A14" s="37" t="s">
        <v>55</v>
      </c>
      <c r="B14" s="111">
        <f t="shared" si="5"/>
        <v>45515</v>
      </c>
      <c r="C14" s="48"/>
      <c r="D14" s="39"/>
      <c r="E14" s="39"/>
      <c r="F14" s="112"/>
      <c r="G14" s="112"/>
      <c r="H14" s="213"/>
      <c r="I14" s="180"/>
      <c r="J14" s="203">
        <f t="shared" si="1"/>
        <v>0</v>
      </c>
      <c r="K14" s="212" t="s">
        <v>45</v>
      </c>
      <c r="L14" s="42">
        <f t="shared" si="2"/>
        <v>0</v>
      </c>
      <c r="M14" s="42">
        <f t="shared" si="3"/>
        <v>0</v>
      </c>
      <c r="N14" s="42"/>
      <c r="O14" s="42"/>
      <c r="P14" s="42"/>
      <c r="Q14" s="42"/>
      <c r="R14" s="42"/>
      <c r="S14" s="162">
        <f t="shared" si="4"/>
        <v>0</v>
      </c>
      <c r="T14" s="162"/>
      <c r="U14" s="162"/>
      <c r="V14" s="39"/>
      <c r="W14" s="39"/>
      <c r="X14" s="11"/>
      <c r="Y14" s="11"/>
      <c r="Z14" s="11"/>
    </row>
    <row r="15" ht="21.0" customHeight="1">
      <c r="A15" s="37" t="s">
        <v>43</v>
      </c>
      <c r="B15" s="111">
        <f t="shared" si="5"/>
        <v>45516</v>
      </c>
      <c r="C15" s="48"/>
      <c r="D15" s="39"/>
      <c r="E15" s="39"/>
      <c r="F15" s="112"/>
      <c r="G15" s="112"/>
      <c r="H15" s="213"/>
      <c r="I15" s="180"/>
      <c r="J15" s="203">
        <f t="shared" si="1"/>
        <v>0</v>
      </c>
      <c r="K15" s="212" t="s">
        <v>45</v>
      </c>
      <c r="L15" s="42">
        <f t="shared" si="2"/>
        <v>0</v>
      </c>
      <c r="M15" s="42">
        <f t="shared" si="3"/>
        <v>0</v>
      </c>
      <c r="N15" s="42"/>
      <c r="O15" s="42"/>
      <c r="P15" s="42"/>
      <c r="Q15" s="42"/>
      <c r="R15" s="42"/>
      <c r="S15" s="162">
        <f t="shared" si="4"/>
        <v>0</v>
      </c>
      <c r="T15" s="162"/>
      <c r="U15" s="162"/>
      <c r="V15" s="39"/>
      <c r="W15" s="39"/>
      <c r="X15" s="11"/>
      <c r="Y15" s="11"/>
      <c r="Z15" s="11"/>
    </row>
    <row r="16" ht="21.0" customHeight="1">
      <c r="A16" s="37" t="s">
        <v>46</v>
      </c>
      <c r="B16" s="111">
        <f t="shared" si="5"/>
        <v>45517</v>
      </c>
      <c r="C16" s="48"/>
      <c r="D16" s="39"/>
      <c r="E16" s="39"/>
      <c r="F16" s="112"/>
      <c r="G16" s="112"/>
      <c r="H16" s="213"/>
      <c r="I16" s="180"/>
      <c r="J16" s="203">
        <f t="shared" si="1"/>
        <v>0</v>
      </c>
      <c r="K16" s="212" t="s">
        <v>45</v>
      </c>
      <c r="L16" s="42">
        <f t="shared" si="2"/>
        <v>0</v>
      </c>
      <c r="M16" s="42">
        <f t="shared" si="3"/>
        <v>0</v>
      </c>
      <c r="N16" s="42"/>
      <c r="O16" s="42"/>
      <c r="P16" s="42"/>
      <c r="Q16" s="42"/>
      <c r="R16" s="42"/>
      <c r="S16" s="162">
        <f t="shared" si="4"/>
        <v>0</v>
      </c>
      <c r="T16" s="162"/>
      <c r="U16" s="162"/>
      <c r="V16" s="39"/>
      <c r="W16" s="39"/>
      <c r="X16" s="11"/>
      <c r="Y16" s="11"/>
      <c r="Z16" s="11"/>
    </row>
    <row r="17" ht="21.0" customHeight="1">
      <c r="A17" s="37" t="s">
        <v>47</v>
      </c>
      <c r="B17" s="111">
        <f t="shared" si="5"/>
        <v>45518</v>
      </c>
      <c r="C17" s="48"/>
      <c r="D17" s="39"/>
      <c r="E17" s="39"/>
      <c r="F17" s="112"/>
      <c r="G17" s="112"/>
      <c r="H17" s="213"/>
      <c r="I17" s="180"/>
      <c r="J17" s="203">
        <f t="shared" si="1"/>
        <v>0</v>
      </c>
      <c r="K17" s="212" t="s">
        <v>45</v>
      </c>
      <c r="L17" s="42">
        <f t="shared" si="2"/>
        <v>0</v>
      </c>
      <c r="M17" s="42">
        <f t="shared" si="3"/>
        <v>0</v>
      </c>
      <c r="N17" s="42"/>
      <c r="O17" s="42"/>
      <c r="P17" s="42"/>
      <c r="Q17" s="42"/>
      <c r="R17" s="42"/>
      <c r="S17" s="162">
        <f t="shared" si="4"/>
        <v>0</v>
      </c>
      <c r="T17" s="162"/>
      <c r="U17" s="162"/>
      <c r="V17" s="39"/>
      <c r="W17" s="39"/>
      <c r="X17" s="11"/>
      <c r="Y17" s="11"/>
      <c r="Z17" s="11"/>
    </row>
    <row r="18" ht="21.0" customHeight="1">
      <c r="A18" s="37" t="s">
        <v>48</v>
      </c>
      <c r="B18" s="111">
        <f t="shared" si="5"/>
        <v>45519</v>
      </c>
      <c r="C18" s="48"/>
      <c r="D18" s="39"/>
      <c r="E18" s="39"/>
      <c r="F18" s="112"/>
      <c r="G18" s="112"/>
      <c r="H18" s="213"/>
      <c r="I18" s="180"/>
      <c r="J18" s="203">
        <f t="shared" si="1"/>
        <v>0</v>
      </c>
      <c r="K18" s="212" t="s">
        <v>45</v>
      </c>
      <c r="L18" s="42">
        <f t="shared" si="2"/>
        <v>0</v>
      </c>
      <c r="M18" s="42">
        <f t="shared" si="3"/>
        <v>0</v>
      </c>
      <c r="N18" s="42"/>
      <c r="O18" s="42"/>
      <c r="P18" s="42"/>
      <c r="Q18" s="42"/>
      <c r="R18" s="42"/>
      <c r="S18" s="162">
        <f t="shared" si="4"/>
        <v>0</v>
      </c>
      <c r="T18" s="162"/>
      <c r="U18" s="162"/>
      <c r="V18" s="39"/>
      <c r="W18" s="39"/>
      <c r="X18" s="11"/>
      <c r="Y18" s="11"/>
      <c r="Z18" s="11"/>
    </row>
    <row r="19" ht="21.0" customHeight="1">
      <c r="A19" s="37" t="s">
        <v>52</v>
      </c>
      <c r="B19" s="111">
        <f t="shared" si="5"/>
        <v>45520</v>
      </c>
      <c r="C19" s="48"/>
      <c r="D19" s="39"/>
      <c r="E19" s="39"/>
      <c r="F19" s="112"/>
      <c r="G19" s="112"/>
      <c r="H19" s="213"/>
      <c r="I19" s="180"/>
      <c r="J19" s="203">
        <f t="shared" si="1"/>
        <v>0</v>
      </c>
      <c r="K19" s="212" t="s">
        <v>45</v>
      </c>
      <c r="L19" s="42">
        <f t="shared" si="2"/>
        <v>0</v>
      </c>
      <c r="M19" s="42">
        <f t="shared" si="3"/>
        <v>0</v>
      </c>
      <c r="N19" s="42"/>
      <c r="O19" s="42"/>
      <c r="P19" s="42"/>
      <c r="Q19" s="42"/>
      <c r="R19" s="42"/>
      <c r="S19" s="162">
        <f t="shared" si="4"/>
        <v>0</v>
      </c>
      <c r="T19" s="162"/>
      <c r="U19" s="162"/>
      <c r="V19" s="39"/>
      <c r="W19" s="39"/>
      <c r="X19" s="11"/>
      <c r="Y19" s="11"/>
      <c r="Z19" s="11"/>
    </row>
    <row r="20" ht="21.0" customHeight="1">
      <c r="A20" s="37" t="s">
        <v>54</v>
      </c>
      <c r="B20" s="111">
        <f t="shared" si="5"/>
        <v>45521</v>
      </c>
      <c r="C20" s="48"/>
      <c r="D20" s="39"/>
      <c r="E20" s="39"/>
      <c r="F20" s="112"/>
      <c r="G20" s="112"/>
      <c r="H20" s="213"/>
      <c r="I20" s="180"/>
      <c r="J20" s="203">
        <f t="shared" si="1"/>
        <v>0</v>
      </c>
      <c r="K20" s="212" t="s">
        <v>45</v>
      </c>
      <c r="L20" s="42">
        <f t="shared" si="2"/>
        <v>0</v>
      </c>
      <c r="M20" s="42">
        <f t="shared" si="3"/>
        <v>0</v>
      </c>
      <c r="N20" s="42"/>
      <c r="O20" s="42"/>
      <c r="P20" s="42"/>
      <c r="Q20" s="42"/>
      <c r="R20" s="42"/>
      <c r="S20" s="162">
        <f t="shared" si="4"/>
        <v>0</v>
      </c>
      <c r="T20" s="162"/>
      <c r="U20" s="162"/>
      <c r="V20" s="39"/>
      <c r="W20" s="39"/>
      <c r="X20" s="11"/>
      <c r="Y20" s="11"/>
      <c r="Z20" s="11"/>
    </row>
    <row r="21" ht="21.0" customHeight="1">
      <c r="A21" s="37" t="s">
        <v>55</v>
      </c>
      <c r="B21" s="111">
        <f t="shared" si="5"/>
        <v>45522</v>
      </c>
      <c r="C21" s="48"/>
      <c r="D21" s="39"/>
      <c r="E21" s="39"/>
      <c r="F21" s="112"/>
      <c r="G21" s="112"/>
      <c r="H21" s="213"/>
      <c r="I21" s="180"/>
      <c r="J21" s="203">
        <f t="shared" si="1"/>
        <v>0</v>
      </c>
      <c r="K21" s="212" t="s">
        <v>45</v>
      </c>
      <c r="L21" s="42">
        <f t="shared" si="2"/>
        <v>0</v>
      </c>
      <c r="M21" s="42">
        <f t="shared" si="3"/>
        <v>0</v>
      </c>
      <c r="N21" s="42"/>
      <c r="O21" s="42"/>
      <c r="P21" s="42"/>
      <c r="Q21" s="42"/>
      <c r="R21" s="42"/>
      <c r="S21" s="162">
        <f t="shared" si="4"/>
        <v>0</v>
      </c>
      <c r="T21" s="162"/>
      <c r="U21" s="162"/>
      <c r="V21" s="39"/>
      <c r="W21" s="39"/>
      <c r="X21" s="11"/>
      <c r="Y21" s="11"/>
      <c r="Z21" s="11"/>
    </row>
    <row r="22" ht="21.0" customHeight="1">
      <c r="A22" s="37" t="s">
        <v>43</v>
      </c>
      <c r="B22" s="111">
        <f t="shared" si="5"/>
        <v>45523</v>
      </c>
      <c r="C22" s="48"/>
      <c r="D22" s="39"/>
      <c r="E22" s="39"/>
      <c r="F22" s="112"/>
      <c r="G22" s="112"/>
      <c r="H22" s="213"/>
      <c r="I22" s="180"/>
      <c r="J22" s="203">
        <f t="shared" si="1"/>
        <v>0</v>
      </c>
      <c r="K22" s="212" t="s">
        <v>45</v>
      </c>
      <c r="L22" s="42">
        <f t="shared" si="2"/>
        <v>0</v>
      </c>
      <c r="M22" s="42">
        <f t="shared" si="3"/>
        <v>0</v>
      </c>
      <c r="N22" s="42"/>
      <c r="O22" s="42"/>
      <c r="P22" s="42"/>
      <c r="Q22" s="42"/>
      <c r="R22" s="42"/>
      <c r="S22" s="162">
        <f t="shared" si="4"/>
        <v>0</v>
      </c>
      <c r="T22" s="162"/>
      <c r="U22" s="162"/>
      <c r="V22" s="39"/>
      <c r="W22" s="39"/>
      <c r="X22" s="11"/>
      <c r="Y22" s="11"/>
      <c r="Z22" s="11"/>
    </row>
    <row r="23" ht="21.0" customHeight="1">
      <c r="A23" s="37" t="s">
        <v>46</v>
      </c>
      <c r="B23" s="111">
        <f t="shared" si="5"/>
        <v>45524</v>
      </c>
      <c r="C23" s="48"/>
      <c r="D23" s="39"/>
      <c r="E23" s="39"/>
      <c r="F23" s="112"/>
      <c r="G23" s="112"/>
      <c r="H23" s="213"/>
      <c r="I23" s="180"/>
      <c r="J23" s="203">
        <f t="shared" si="1"/>
        <v>0</v>
      </c>
      <c r="K23" s="212" t="s">
        <v>45</v>
      </c>
      <c r="L23" s="42">
        <f t="shared" si="2"/>
        <v>0</v>
      </c>
      <c r="M23" s="42">
        <f t="shared" si="3"/>
        <v>0</v>
      </c>
      <c r="N23" s="42"/>
      <c r="O23" s="42"/>
      <c r="P23" s="42"/>
      <c r="Q23" s="42"/>
      <c r="R23" s="42"/>
      <c r="S23" s="162">
        <f t="shared" si="4"/>
        <v>0</v>
      </c>
      <c r="T23" s="162"/>
      <c r="U23" s="162"/>
      <c r="V23" s="39"/>
      <c r="W23" s="39"/>
      <c r="X23" s="11"/>
      <c r="Y23" s="11"/>
      <c r="Z23" s="11"/>
    </row>
    <row r="24" ht="21.0" customHeight="1">
      <c r="A24" s="37" t="s">
        <v>47</v>
      </c>
      <c r="B24" s="111">
        <f t="shared" si="5"/>
        <v>45525</v>
      </c>
      <c r="C24" s="48"/>
      <c r="D24" s="39"/>
      <c r="E24" s="39"/>
      <c r="F24" s="112"/>
      <c r="G24" s="112"/>
      <c r="H24" s="213"/>
      <c r="I24" s="180"/>
      <c r="J24" s="203">
        <f t="shared" si="1"/>
        <v>0</v>
      </c>
      <c r="K24" s="212" t="s">
        <v>45</v>
      </c>
      <c r="L24" s="42">
        <f t="shared" si="2"/>
        <v>0</v>
      </c>
      <c r="M24" s="42">
        <f t="shared" si="3"/>
        <v>0</v>
      </c>
      <c r="N24" s="42"/>
      <c r="O24" s="42"/>
      <c r="P24" s="42"/>
      <c r="Q24" s="42"/>
      <c r="R24" s="42"/>
      <c r="S24" s="162">
        <f t="shared" si="4"/>
        <v>0</v>
      </c>
      <c r="T24" s="162"/>
      <c r="U24" s="162"/>
      <c r="V24" s="39"/>
      <c r="W24" s="39"/>
      <c r="X24" s="11"/>
      <c r="Y24" s="11"/>
      <c r="Z24" s="11"/>
    </row>
    <row r="25" ht="21.0" customHeight="1">
      <c r="A25" s="37" t="s">
        <v>48</v>
      </c>
      <c r="B25" s="111">
        <f t="shared" si="5"/>
        <v>45526</v>
      </c>
      <c r="C25" s="48"/>
      <c r="D25" s="39"/>
      <c r="E25" s="39"/>
      <c r="F25" s="112"/>
      <c r="G25" s="112"/>
      <c r="H25" s="213"/>
      <c r="I25" s="180"/>
      <c r="J25" s="203">
        <f t="shared" si="1"/>
        <v>0</v>
      </c>
      <c r="K25" s="212" t="s">
        <v>45</v>
      </c>
      <c r="L25" s="42">
        <f t="shared" si="2"/>
        <v>0</v>
      </c>
      <c r="M25" s="42">
        <f t="shared" si="3"/>
        <v>0</v>
      </c>
      <c r="N25" s="42"/>
      <c r="O25" s="42"/>
      <c r="P25" s="42"/>
      <c r="Q25" s="42"/>
      <c r="R25" s="42"/>
      <c r="S25" s="162">
        <f t="shared" si="4"/>
        <v>0</v>
      </c>
      <c r="T25" s="162"/>
      <c r="U25" s="162"/>
      <c r="V25" s="39"/>
      <c r="W25" s="39"/>
      <c r="X25" s="11"/>
      <c r="Y25" s="11"/>
      <c r="Z25" s="11"/>
    </row>
    <row r="26" ht="21.0" customHeight="1">
      <c r="A26" s="37" t="s">
        <v>52</v>
      </c>
      <c r="B26" s="111">
        <f t="shared" si="5"/>
        <v>45527</v>
      </c>
      <c r="C26" s="48"/>
      <c r="D26" s="39"/>
      <c r="E26" s="39"/>
      <c r="F26" s="112"/>
      <c r="G26" s="112"/>
      <c r="H26" s="213"/>
      <c r="I26" s="180"/>
      <c r="J26" s="203">
        <f t="shared" si="1"/>
        <v>0</v>
      </c>
      <c r="K26" s="212" t="s">
        <v>45</v>
      </c>
      <c r="L26" s="42">
        <f t="shared" si="2"/>
        <v>0</v>
      </c>
      <c r="M26" s="42">
        <f t="shared" si="3"/>
        <v>0</v>
      </c>
      <c r="N26" s="42"/>
      <c r="O26" s="42"/>
      <c r="P26" s="42"/>
      <c r="Q26" s="42"/>
      <c r="R26" s="42"/>
      <c r="S26" s="162">
        <f t="shared" si="4"/>
        <v>0</v>
      </c>
      <c r="T26" s="162"/>
      <c r="U26" s="162"/>
      <c r="V26" s="39"/>
      <c r="W26" s="39"/>
      <c r="X26" s="11"/>
      <c r="Y26" s="11"/>
      <c r="Z26" s="11"/>
    </row>
    <row r="27" ht="21.0" customHeight="1">
      <c r="A27" s="37" t="s">
        <v>54</v>
      </c>
      <c r="B27" s="111">
        <f t="shared" si="5"/>
        <v>45528</v>
      </c>
      <c r="C27" s="39"/>
      <c r="D27" s="39"/>
      <c r="E27" s="39"/>
      <c r="F27" s="112"/>
      <c r="G27" s="112"/>
      <c r="H27" s="213"/>
      <c r="I27" s="180"/>
      <c r="J27" s="203">
        <f t="shared" si="1"/>
        <v>0</v>
      </c>
      <c r="K27" s="212" t="s">
        <v>45</v>
      </c>
      <c r="L27" s="42">
        <f t="shared" si="2"/>
        <v>0</v>
      </c>
      <c r="M27" s="42">
        <f t="shared" si="3"/>
        <v>0</v>
      </c>
      <c r="N27" s="42"/>
      <c r="O27" s="42"/>
      <c r="P27" s="42"/>
      <c r="Q27" s="42"/>
      <c r="R27" s="42"/>
      <c r="S27" s="162">
        <f t="shared" si="4"/>
        <v>0</v>
      </c>
      <c r="T27" s="162"/>
      <c r="U27" s="162"/>
      <c r="V27" s="39"/>
      <c r="W27" s="39"/>
      <c r="X27" s="11"/>
      <c r="Y27" s="11"/>
      <c r="Z27" s="11"/>
    </row>
    <row r="28" ht="21.0" customHeight="1">
      <c r="A28" s="37" t="s">
        <v>55</v>
      </c>
      <c r="B28" s="111">
        <f t="shared" si="5"/>
        <v>45529</v>
      </c>
      <c r="C28" s="39"/>
      <c r="D28" s="39"/>
      <c r="E28" s="39"/>
      <c r="F28" s="112"/>
      <c r="G28" s="112"/>
      <c r="H28" s="213"/>
      <c r="I28" s="180"/>
      <c r="J28" s="203">
        <f t="shared" si="1"/>
        <v>0</v>
      </c>
      <c r="K28" s="212" t="s">
        <v>45</v>
      </c>
      <c r="L28" s="42">
        <f t="shared" si="2"/>
        <v>0</v>
      </c>
      <c r="M28" s="42">
        <f t="shared" si="3"/>
        <v>0</v>
      </c>
      <c r="N28" s="42"/>
      <c r="O28" s="42"/>
      <c r="P28" s="42"/>
      <c r="Q28" s="42"/>
      <c r="R28" s="42"/>
      <c r="S28" s="162">
        <f t="shared" si="4"/>
        <v>0</v>
      </c>
      <c r="T28" s="162"/>
      <c r="U28" s="162"/>
      <c r="V28" s="39"/>
      <c r="W28" s="39"/>
      <c r="X28" s="11"/>
      <c r="Y28" s="11"/>
      <c r="Z28" s="11"/>
    </row>
    <row r="29" ht="21.0" customHeight="1">
      <c r="A29" s="37" t="s">
        <v>43</v>
      </c>
      <c r="B29" s="111">
        <f t="shared" si="5"/>
        <v>45530</v>
      </c>
      <c r="C29" s="39"/>
      <c r="D29" s="39"/>
      <c r="E29" s="39"/>
      <c r="F29" s="112"/>
      <c r="G29" s="112"/>
      <c r="H29" s="213"/>
      <c r="I29" s="180"/>
      <c r="J29" s="203">
        <f t="shared" si="1"/>
        <v>0</v>
      </c>
      <c r="K29" s="212" t="s">
        <v>45</v>
      </c>
      <c r="L29" s="42">
        <f t="shared" si="2"/>
        <v>0</v>
      </c>
      <c r="M29" s="42">
        <f t="shared" si="3"/>
        <v>0</v>
      </c>
      <c r="N29" s="42"/>
      <c r="O29" s="42"/>
      <c r="P29" s="42"/>
      <c r="Q29" s="42"/>
      <c r="R29" s="42"/>
      <c r="S29" s="162">
        <f t="shared" si="4"/>
        <v>0</v>
      </c>
      <c r="T29" s="162"/>
      <c r="U29" s="162"/>
      <c r="V29" s="39"/>
      <c r="W29" s="39"/>
      <c r="X29" s="11"/>
      <c r="Y29" s="11"/>
      <c r="Z29" s="11"/>
    </row>
    <row r="30" ht="21.0" customHeight="1">
      <c r="A30" s="37" t="s">
        <v>46</v>
      </c>
      <c r="B30" s="111">
        <f t="shared" si="5"/>
        <v>45531</v>
      </c>
      <c r="C30" s="39"/>
      <c r="D30" s="39"/>
      <c r="E30" s="39"/>
      <c r="F30" s="112"/>
      <c r="G30" s="112"/>
      <c r="H30" s="213"/>
      <c r="I30" s="180"/>
      <c r="J30" s="203">
        <f t="shared" si="1"/>
        <v>0</v>
      </c>
      <c r="K30" s="212" t="s">
        <v>45</v>
      </c>
      <c r="L30" s="42">
        <f t="shared" si="2"/>
        <v>0</v>
      </c>
      <c r="M30" s="42">
        <f t="shared" si="3"/>
        <v>0</v>
      </c>
      <c r="N30" s="42"/>
      <c r="O30" s="42"/>
      <c r="P30" s="42"/>
      <c r="Q30" s="42"/>
      <c r="R30" s="42"/>
      <c r="S30" s="162">
        <f t="shared" si="4"/>
        <v>0</v>
      </c>
      <c r="T30" s="162"/>
      <c r="U30" s="162"/>
      <c r="V30" s="39"/>
      <c r="W30" s="39"/>
      <c r="X30" s="11"/>
      <c r="Y30" s="11"/>
      <c r="Z30" s="11"/>
    </row>
    <row r="31" ht="21.0" customHeight="1">
      <c r="A31" s="37" t="s">
        <v>47</v>
      </c>
      <c r="B31" s="111">
        <f t="shared" si="5"/>
        <v>45532</v>
      </c>
      <c r="C31" s="48"/>
      <c r="D31" s="39"/>
      <c r="E31" s="39"/>
      <c r="F31" s="112"/>
      <c r="G31" s="112"/>
      <c r="H31" s="213"/>
      <c r="I31" s="180"/>
      <c r="J31" s="203">
        <f t="shared" si="1"/>
        <v>0</v>
      </c>
      <c r="K31" s="212" t="s">
        <v>45</v>
      </c>
      <c r="L31" s="42">
        <f t="shared" si="2"/>
        <v>0</v>
      </c>
      <c r="M31" s="42">
        <f t="shared" si="3"/>
        <v>0</v>
      </c>
      <c r="N31" s="42"/>
      <c r="O31" s="42"/>
      <c r="P31" s="42"/>
      <c r="Q31" s="42"/>
      <c r="R31" s="42"/>
      <c r="S31" s="162">
        <f t="shared" si="4"/>
        <v>0</v>
      </c>
      <c r="T31" s="162"/>
      <c r="U31" s="162"/>
      <c r="V31" s="39"/>
      <c r="W31" s="39"/>
      <c r="X31" s="11"/>
      <c r="Y31" s="11"/>
      <c r="Z31" s="11"/>
    </row>
    <row r="32" ht="21.0" customHeight="1">
      <c r="A32" s="37" t="s">
        <v>48</v>
      </c>
      <c r="B32" s="111">
        <f t="shared" si="5"/>
        <v>45533</v>
      </c>
      <c r="C32" s="48"/>
      <c r="D32" s="39"/>
      <c r="E32" s="39"/>
      <c r="F32" s="112"/>
      <c r="G32" s="112"/>
      <c r="H32" s="213"/>
      <c r="I32" s="180"/>
      <c r="J32" s="203">
        <f t="shared" si="1"/>
        <v>0</v>
      </c>
      <c r="K32" s="212" t="s">
        <v>45</v>
      </c>
      <c r="L32" s="42">
        <f t="shared" si="2"/>
        <v>0</v>
      </c>
      <c r="M32" s="42">
        <f t="shared" si="3"/>
        <v>0</v>
      </c>
      <c r="N32" s="42"/>
      <c r="O32" s="42"/>
      <c r="P32" s="42"/>
      <c r="Q32" s="42"/>
      <c r="R32" s="42"/>
      <c r="S32" s="162">
        <f t="shared" si="4"/>
        <v>0</v>
      </c>
      <c r="T32" s="162"/>
      <c r="U32" s="162"/>
      <c r="V32" s="39"/>
      <c r="W32" s="39"/>
      <c r="X32" s="11"/>
      <c r="Y32" s="11"/>
      <c r="Z32" s="11"/>
    </row>
    <row r="33" ht="21.0" customHeight="1">
      <c r="A33" s="37" t="s">
        <v>52</v>
      </c>
      <c r="B33" s="111">
        <f t="shared" si="5"/>
        <v>45534</v>
      </c>
      <c r="C33" s="48"/>
      <c r="D33" s="39"/>
      <c r="E33" s="39"/>
      <c r="F33" s="112"/>
      <c r="G33" s="112"/>
      <c r="H33" s="213"/>
      <c r="I33" s="180"/>
      <c r="J33" s="205">
        <f t="shared" si="1"/>
        <v>0</v>
      </c>
      <c r="K33" s="212" t="s">
        <v>45</v>
      </c>
      <c r="L33" s="42">
        <f t="shared" si="2"/>
        <v>0</v>
      </c>
      <c r="M33" s="42">
        <f t="shared" si="3"/>
        <v>0</v>
      </c>
      <c r="N33" s="42"/>
      <c r="O33" s="42"/>
      <c r="P33" s="42"/>
      <c r="Q33" s="42"/>
      <c r="R33" s="42"/>
      <c r="S33" s="162">
        <f t="shared" si="4"/>
        <v>0</v>
      </c>
      <c r="T33" s="162"/>
      <c r="U33" s="162"/>
      <c r="V33" s="39"/>
      <c r="W33" s="39"/>
      <c r="X33" s="11"/>
      <c r="Y33" s="11"/>
      <c r="Z33" s="11"/>
    </row>
    <row r="34" ht="21.0" customHeight="1">
      <c r="A34" s="50" t="s">
        <v>54</v>
      </c>
      <c r="B34" s="114">
        <f t="shared" si="5"/>
        <v>45535</v>
      </c>
      <c r="C34" s="48"/>
      <c r="D34" s="39"/>
      <c r="E34" s="39"/>
      <c r="F34" s="200"/>
      <c r="G34" s="200"/>
      <c r="H34" s="214"/>
      <c r="I34" s="190"/>
      <c r="J34" s="208">
        <f t="shared" si="1"/>
        <v>0</v>
      </c>
      <c r="K34" s="215" t="s">
        <v>45</v>
      </c>
      <c r="L34" s="54">
        <f t="shared" si="2"/>
        <v>0</v>
      </c>
      <c r="M34" s="54">
        <f t="shared" si="3"/>
        <v>0</v>
      </c>
      <c r="N34" s="54"/>
      <c r="O34" s="54"/>
      <c r="P34" s="54"/>
      <c r="Q34" s="54"/>
      <c r="R34" s="54"/>
      <c r="S34" s="167">
        <f t="shared" si="4"/>
        <v>0</v>
      </c>
      <c r="T34" s="167"/>
      <c r="U34" s="167"/>
      <c r="V34" s="52"/>
      <c r="W34" s="52"/>
      <c r="X34" s="11"/>
      <c r="Y34" s="11"/>
      <c r="Z34" s="11"/>
    </row>
    <row r="35" ht="21.0" customHeight="1">
      <c r="A35" s="27"/>
      <c r="B35" s="115"/>
      <c r="C35" s="39"/>
      <c r="D35" s="39"/>
      <c r="E35" s="39"/>
      <c r="F35" s="60"/>
      <c r="G35" s="61" t="s">
        <v>78</v>
      </c>
      <c r="H35" s="62"/>
      <c r="I35" s="63"/>
      <c r="J35" s="64">
        <v>0.0</v>
      </c>
      <c r="K35" s="65"/>
      <c r="L35" s="31"/>
      <c r="M35" s="31"/>
      <c r="N35" s="31"/>
      <c r="O35" s="31"/>
      <c r="P35" s="31"/>
      <c r="Q35" s="31"/>
      <c r="R35" s="66"/>
      <c r="S35" s="67">
        <f t="shared" ref="S35:T35" si="6">SUM(S4:S34)</f>
        <v>0</v>
      </c>
      <c r="T35" s="68">
        <f t="shared" si="6"/>
        <v>0</v>
      </c>
      <c r="U35" s="69"/>
      <c r="V35" s="28"/>
      <c r="W35" s="28"/>
      <c r="X35" s="11"/>
      <c r="Y35" s="11"/>
      <c r="Z35" s="11"/>
    </row>
    <row r="36" ht="21.0" customHeight="1">
      <c r="A36" s="48"/>
      <c r="B36" s="111"/>
      <c r="C36" s="39"/>
      <c r="D36" s="39"/>
      <c r="E36" s="39"/>
      <c r="F36" s="70"/>
      <c r="G36" s="71" t="s">
        <v>79</v>
      </c>
      <c r="H36" s="72"/>
      <c r="I36" s="73"/>
      <c r="J36" s="74">
        <f>SUM(J35*24+Juli!$J36)</f>
        <v>450</v>
      </c>
      <c r="K36" s="75"/>
      <c r="L36" s="42"/>
      <c r="M36" s="42"/>
      <c r="N36" s="42"/>
      <c r="O36" s="42"/>
      <c r="P36" s="42"/>
      <c r="Q36" s="42"/>
      <c r="R36" s="76"/>
      <c r="S36" s="77">
        <f>SUM(S35:T35)</f>
        <v>0</v>
      </c>
      <c r="T36" s="78"/>
      <c r="U36" s="79"/>
      <c r="V36" s="39"/>
      <c r="W36" s="39"/>
      <c r="X36" s="11"/>
      <c r="Y36" s="11"/>
      <c r="Z36" s="11"/>
    </row>
    <row r="37" ht="21.0" customHeight="1">
      <c r="A37" s="80"/>
      <c r="B37" s="81"/>
      <c r="C37" s="54"/>
      <c r="D37" s="39"/>
      <c r="E37" s="39"/>
      <c r="F37" s="70"/>
      <c r="G37" s="71" t="s">
        <v>80</v>
      </c>
      <c r="H37" s="72"/>
      <c r="I37" s="73"/>
      <c r="J37" s="74">
        <f>J35-J39</f>
        <v>-7.666666667</v>
      </c>
      <c r="K37" s="75"/>
      <c r="L37" s="42"/>
      <c r="M37" s="42"/>
      <c r="N37" s="42"/>
      <c r="O37" s="42"/>
      <c r="P37" s="42"/>
      <c r="Q37" s="42"/>
      <c r="R37" s="42"/>
      <c r="S37" s="82"/>
      <c r="T37" s="35"/>
      <c r="U37" s="39"/>
      <c r="V37" s="39"/>
      <c r="W37" s="39"/>
      <c r="X37" s="11"/>
      <c r="Y37" s="11"/>
      <c r="Z37" s="11"/>
    </row>
    <row r="38" ht="20.25" customHeight="1">
      <c r="A38" s="83" t="s">
        <v>98</v>
      </c>
      <c r="B38" s="63"/>
      <c r="C38" s="66">
        <f>Januar!C38</f>
        <v>30</v>
      </c>
      <c r="D38" s="79"/>
      <c r="E38" s="39"/>
      <c r="F38" s="70"/>
      <c r="G38" s="84" t="s">
        <v>82</v>
      </c>
      <c r="H38" s="72"/>
      <c r="I38" s="73"/>
      <c r="J38" s="85">
        <f>SUM(J37*24+Juli!$J38)</f>
        <v>-944</v>
      </c>
      <c r="K38" s="75"/>
      <c r="L38" s="42"/>
      <c r="M38" s="42"/>
      <c r="N38" s="42"/>
      <c r="O38" s="42"/>
      <c r="P38" s="42"/>
      <c r="Q38" s="41" t="s">
        <v>109</v>
      </c>
      <c r="R38" s="41" t="s">
        <v>110</v>
      </c>
      <c r="S38" s="86">
        <v>0.0</v>
      </c>
      <c r="T38" s="46"/>
      <c r="U38" s="39"/>
      <c r="V38" s="39"/>
      <c r="W38" s="39"/>
      <c r="X38" s="11"/>
      <c r="Y38" s="11"/>
      <c r="Z38" s="11"/>
    </row>
    <row r="39" ht="20.25" customHeight="1">
      <c r="A39" s="87" t="s">
        <v>21</v>
      </c>
      <c r="B39" s="73"/>
      <c r="C39" s="195" t="str">
        <f>IF('März'!C43="x",(IF(AND(Januar!D$2-C40&gt;0,Januar!D$2-C40&lt;&gt;0),Januar!D$2-C40,"")),"")</f>
        <v/>
      </c>
      <c r="D39" s="79"/>
      <c r="E39" s="39"/>
      <c r="F39" s="70"/>
      <c r="G39" s="71" t="s">
        <v>83</v>
      </c>
      <c r="H39" s="72"/>
      <c r="I39" s="73"/>
      <c r="J39" s="74">
        <v>7.666666666666667</v>
      </c>
      <c r="K39" s="75"/>
      <c r="L39" s="42"/>
      <c r="M39" s="42"/>
      <c r="N39" s="42"/>
      <c r="O39" s="42"/>
      <c r="P39" s="42"/>
      <c r="Q39" s="41" t="s">
        <v>109</v>
      </c>
      <c r="R39" s="41" t="s">
        <v>111</v>
      </c>
      <c r="S39" s="86">
        <v>0.0</v>
      </c>
      <c r="T39" s="46"/>
      <c r="U39" s="39"/>
      <c r="V39" s="39"/>
      <c r="W39" s="39"/>
      <c r="X39" s="11"/>
      <c r="Y39" s="11"/>
      <c r="Z39" s="11"/>
    </row>
    <row r="40" ht="20.25" customHeight="1">
      <c r="A40" s="87" t="s">
        <v>84</v>
      </c>
      <c r="B40" s="73"/>
      <c r="C40" s="76">
        <f>COUNTIFS(H4:H34,"x",A4:A34,"Montag")+COUNTIFS(H4:H34,"x",A4:A34,"Dienstag")+COUNTIFS(H4:H34,"x",A4:A34,"Mittwoch")+COUNTIFS(H4:H34,"x",A4:A34,"Donnerstag")+COUNTIFS(H4:H34,"x",A4:A34,"Freitag")+Juli!C40</f>
        <v>0</v>
      </c>
      <c r="D40" s="79"/>
      <c r="E40" s="39"/>
      <c r="F40" s="70"/>
      <c r="G40" s="88" t="s">
        <v>85</v>
      </c>
      <c r="H40" s="89"/>
      <c r="I40" s="81"/>
      <c r="J40" s="118">
        <v>83.66666666666667</v>
      </c>
      <c r="K40" s="75"/>
      <c r="L40" s="42"/>
      <c r="M40" s="42"/>
      <c r="N40" s="42"/>
      <c r="O40" s="42"/>
      <c r="P40" s="42"/>
      <c r="Q40" s="41" t="s">
        <v>109</v>
      </c>
      <c r="R40" s="41" t="s">
        <v>93</v>
      </c>
      <c r="S40" s="86">
        <v>0.0</v>
      </c>
      <c r="T40" s="46"/>
      <c r="U40" s="39"/>
      <c r="V40" s="39"/>
      <c r="W40" s="39"/>
      <c r="X40" s="11"/>
      <c r="Y40" s="11"/>
      <c r="Z40" s="11"/>
    </row>
    <row r="41" ht="20.25" customHeight="1">
      <c r="A41" s="91" t="s">
        <v>100</v>
      </c>
      <c r="B41" s="73"/>
      <c r="C41" s="92">
        <f>Juli!C41-(COUNTIFS(H4:H34,"x",A4:A34,"Montag")+COUNTIFS(H4:H34,"x",A4:A34,"Dienstag")+COUNTIFS(H4:H34,"x",A4:A34,"Mittwoch")+COUNTIFS(H4:H34,"x",A4:A34,"Donnerstag")+COUNTIFS(H4:H34,"x",A4:A34,"Freitag"))</f>
        <v>30</v>
      </c>
      <c r="D41" s="79"/>
      <c r="E41" s="39"/>
      <c r="F41" s="93"/>
      <c r="G41" s="94"/>
      <c r="H41" s="31"/>
      <c r="I41" s="31"/>
      <c r="J41" s="94"/>
      <c r="K41" s="42"/>
      <c r="L41" s="42"/>
      <c r="M41" s="42"/>
      <c r="N41" s="42"/>
      <c r="O41" s="42"/>
      <c r="P41" s="42"/>
      <c r="Q41" s="42"/>
      <c r="R41" s="42"/>
      <c r="S41" s="86"/>
      <c r="T41" s="46"/>
      <c r="U41" s="39"/>
      <c r="V41" s="39"/>
      <c r="W41" s="39"/>
      <c r="X41" s="11"/>
      <c r="Y41" s="11"/>
      <c r="Z41" s="11"/>
    </row>
    <row r="42" ht="20.25" customHeight="1">
      <c r="A42" s="95" t="s">
        <v>101</v>
      </c>
      <c r="B42" s="81"/>
      <c r="C42" s="96">
        <f>COUNTIF(I4:I34,"x")+Juli!C42</f>
        <v>0</v>
      </c>
      <c r="D42" s="79"/>
      <c r="E42" s="39"/>
      <c r="F42" s="93"/>
      <c r="G42" s="93"/>
      <c r="H42" s="42"/>
      <c r="I42" s="42"/>
      <c r="J42" s="93"/>
      <c r="K42" s="42"/>
      <c r="L42" s="42"/>
      <c r="M42" s="42"/>
      <c r="N42" s="42"/>
      <c r="O42" s="42"/>
      <c r="P42" s="42"/>
      <c r="Q42" s="42"/>
      <c r="R42" s="42"/>
      <c r="S42" s="86"/>
      <c r="T42" s="46"/>
      <c r="U42" s="39"/>
      <c r="V42" s="39"/>
      <c r="W42" s="39"/>
      <c r="X42" s="11"/>
      <c r="Y42" s="11"/>
      <c r="Z42" s="11"/>
    </row>
    <row r="43" ht="20.25" customHeight="1">
      <c r="A43" s="28"/>
      <c r="B43" s="28"/>
      <c r="C43" s="28"/>
      <c r="D43" s="39"/>
      <c r="E43" s="39"/>
      <c r="F43" s="93"/>
      <c r="G43" s="93"/>
      <c r="H43" s="42"/>
      <c r="I43" s="42"/>
      <c r="J43" s="93"/>
      <c r="K43" s="42"/>
      <c r="L43" s="42"/>
      <c r="M43" s="42"/>
      <c r="N43" s="42"/>
      <c r="O43" s="42"/>
      <c r="P43" s="42"/>
      <c r="Q43" s="42"/>
      <c r="R43" s="42"/>
      <c r="S43" s="86"/>
      <c r="T43" s="46"/>
      <c r="U43" s="39"/>
      <c r="V43" s="39"/>
      <c r="W43" s="39"/>
      <c r="X43" s="11"/>
      <c r="Y43" s="11"/>
      <c r="Z43" s="11"/>
    </row>
    <row r="44" ht="20.25" customHeight="1">
      <c r="A44" s="48"/>
      <c r="B44" s="111"/>
      <c r="C44" s="39"/>
      <c r="D44" s="39"/>
      <c r="E44" s="39"/>
      <c r="F44" s="93"/>
      <c r="G44" s="93"/>
      <c r="H44" s="42"/>
      <c r="I44" s="42"/>
      <c r="J44" s="93"/>
      <c r="K44" s="42"/>
      <c r="L44" s="42"/>
      <c r="M44" s="42"/>
      <c r="N44" s="42"/>
      <c r="O44" s="42"/>
      <c r="P44" s="42"/>
      <c r="Q44" s="42"/>
      <c r="R44" s="42"/>
      <c r="S44" s="86"/>
      <c r="T44" s="46"/>
      <c r="U44" s="39"/>
      <c r="V44" s="39"/>
      <c r="W44" s="39"/>
      <c r="X44" s="11"/>
      <c r="Y44" s="11"/>
      <c r="Z44" s="11"/>
    </row>
    <row r="45" ht="20.25" customHeight="1">
      <c r="A45" s="48"/>
      <c r="B45" s="111"/>
      <c r="C45" s="39"/>
      <c r="D45" s="39"/>
      <c r="E45" s="39"/>
      <c r="F45" s="93"/>
      <c r="G45" s="93"/>
      <c r="H45" s="42"/>
      <c r="I45" s="42"/>
      <c r="J45" s="93"/>
      <c r="K45" s="42"/>
      <c r="L45" s="42"/>
      <c r="M45" s="42"/>
      <c r="N45" s="42"/>
      <c r="O45" s="42"/>
      <c r="P45" s="42"/>
      <c r="Q45" s="42"/>
      <c r="R45" s="42"/>
      <c r="S45" s="86"/>
      <c r="T45" s="46"/>
      <c r="U45" s="39"/>
      <c r="V45" s="39"/>
      <c r="W45" s="39"/>
      <c r="X45" s="11"/>
      <c r="Y45" s="11"/>
      <c r="Z45" s="11"/>
    </row>
    <row r="46" ht="18.0"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8.0"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8.0"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8.0"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8.0"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8.0"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8.0"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8.0"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8.0"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8.0"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8.0"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8.0"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8.0"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8.0"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8.0"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8.0"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8.0"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8.0"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8.0"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8.0"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8.0"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8.0"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8.0"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8.0"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8.0"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8.0"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8.0"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8.0"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8.0"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8.0"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8.0"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8.0"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8.0"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8.0"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8.0"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8.0"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8.0"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8.0"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8.0"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8.0"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8.0"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8.0"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8.0"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8.0"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8.0"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8.0"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8.0"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8.0"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8.0"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8.0"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8.0"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8.0"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8.0"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8.0"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8.0"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8.0"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8.0"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8.0"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8.0"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8.0"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8.0"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8.0"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8.0"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8.0"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8.0"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8.0"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8.0"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8.0"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8.0"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8.0"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8.0"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8.0"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8.0"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8.0"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8.0"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8.0"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8.0"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8.0"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8.0"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8.0"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8.0"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8.0"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8.0"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8.0"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8.0"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8.0"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8.0"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8.0"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8.0"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8.0"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8.0"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8.0"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8.0"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8.0"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8.0"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8.0"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8.0"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8.0"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8.0"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8.0"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8.0"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8.0"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8.0"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8.0"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8.0"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8.0"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8.0"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8.0"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8.0"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8.0"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8.0"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8.0"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8.0"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8.0"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8.0"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8.0"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8.0"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8.0"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8.0"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8.0"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8.0"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8.0"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8.0"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8.0"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8.0"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8.0"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8.0"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8.0"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8.0"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8.0"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8.0"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8.0"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8.0"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8.0"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8.0"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8.0"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8.0"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8.0"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8.0"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8.0"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8.0"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8.0"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8.0"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8.0"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8.0"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8.0"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8.0"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8.0"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8.0"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8.0"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8.0"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8.0"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8.0"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8.0"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8.0"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8.0"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8.0"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8.0"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8.0"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8.0"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8.0"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8.0"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8.0"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8.0"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8.0"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8.0"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8.0"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8.0"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8.0"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8.0"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8.0"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8.0"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8.0"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8.0"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8.0"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8.0"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8.0"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8.0"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8.0"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8.0"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8.0"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8.0"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8.0"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8.0"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8.0"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8.0"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8.0"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8.0"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8.0"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8.0"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8.0"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8.0"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8.0"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8.0"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8.0"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8.0"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8.0"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8.0"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8.0"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8.0"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8.0"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8.0"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8.0"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8.0"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8.0"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8.0"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8.0"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8.0"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8.0"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8.0"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8.0"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8.0"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8.0"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8.0"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8.0"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8.0"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8.0"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8.0"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8.0"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8.0"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8.0"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8.0"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8.0"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8.0"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8.0"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8.0"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8.0"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8.0"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8.0"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8.0"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8.0"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8.0"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8.0"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8.0"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8.0"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8.0"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8.0"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8.0"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8.0"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8.0"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8.0"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8.0"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8.0"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8.0"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8.0"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8.0"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8.0"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8.0"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8.0"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8.0"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8.0"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8.0"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8.0"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8.0"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8.0"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8.0"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8.0"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8.0"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8.0"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8.0"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8.0"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8.0"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8.0"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8.0"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8.0"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8.0"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8.0"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8.0"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8.0"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8.0"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8.0"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8.0"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8.0"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8.0"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8.0"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8.0"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8.0"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8.0"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8.0"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8.0"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8.0"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8.0"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8.0"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8.0"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8.0"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8.0"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8.0"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8.0"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8.0"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8.0"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8.0"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8.0"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8.0"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8.0"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8.0"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8.0"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8.0"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8.0"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8.0"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8.0"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8.0"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8.0"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8.0"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8.0"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8.0"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8.0"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8.0"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8.0"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8.0"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8.0"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8.0"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8.0"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8.0"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8.0"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8.0"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8.0"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8.0"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8.0"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8.0"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8.0"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8.0"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8.0"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8.0"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8.0"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8.0"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8.0"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8.0"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8.0"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8.0"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8.0"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8.0"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8.0"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8.0"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8.0"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8.0"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8.0"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8.0"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8.0"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8.0"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8.0"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8.0"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8.0"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8.0"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8.0"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8.0"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8.0"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8.0"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8.0"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8.0"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8.0"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8.0"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8.0"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8.0"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8.0"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8.0"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8.0"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8.0"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8.0"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8.0"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8.0"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8.0"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8.0"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8.0"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8.0"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8.0"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8.0"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8.0"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8.0"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8.0"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8.0"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8.0"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8.0"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8.0"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8.0"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8.0"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8.0"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8.0"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8.0"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8.0"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8.0"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8.0"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8.0"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8.0"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8.0"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8.0"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8.0"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8.0"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8.0"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8.0"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8.0"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8.0"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8.0"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8.0"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8.0"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8.0"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8.0"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8.0"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8.0"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8.0"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8.0"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8.0"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8.0"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8.0"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8.0"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8.0"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8.0"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8.0"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8.0"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8.0"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8.0"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8.0"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8.0"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8.0"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8.0"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8.0"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8.0"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8.0"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8.0"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8.0"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8.0"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8.0"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8.0"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8.0"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8.0"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8.0"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8.0"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8.0"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8.0"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8.0"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8.0"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8.0"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8.0"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8.0"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8.0"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8.0"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8.0"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8.0"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8.0"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8.0"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8.0"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8.0"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8.0"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8.0"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8.0"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8.0"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8.0"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8.0"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8.0"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8.0"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8.0"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8.0"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8.0"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8.0"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8.0"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8.0"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8.0"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8.0"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8.0"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8.0"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8.0"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8.0"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8.0"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8.0"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8.0"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8.0"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8.0"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8.0"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8.0"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8.0"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8.0"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8.0"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8.0"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8.0"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8.0"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8.0"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8.0"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8.0"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8.0"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8.0"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8.0"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8.0"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8.0"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8.0"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8.0"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8.0"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8.0"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8.0"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8.0"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8.0"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8.0"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8.0"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8.0"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8.0"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8.0"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8.0"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8.0"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8.0"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8.0"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8.0"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8.0"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8.0"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8.0"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8.0"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8.0"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8.0"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8.0"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8.0"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8.0"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8.0"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8.0"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8.0"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8.0"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8.0"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8.0"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8.0"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8.0"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8.0"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8.0"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8.0"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8.0"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8.0"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8.0"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8.0"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8.0"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8.0"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8.0"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8.0"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8.0"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8.0"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8.0"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8.0"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8.0"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8.0"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8.0"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8.0"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8.0"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8.0"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8.0"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8.0"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8.0"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8.0"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8.0"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8.0"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8.0"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8.0"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8.0"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8.0"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8.0"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8.0"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8.0"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8.0"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8.0"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8.0"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8.0"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8.0"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8.0"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8.0"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8.0"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8.0"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8.0"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8.0"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8.0"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8.0"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8.0"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8.0"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8.0"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8.0"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8.0"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8.0"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8.0"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8.0"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8.0"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8.0"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8.0"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8.0"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8.0"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8.0"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8.0"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8.0"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8.0"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8.0"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8.0"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8.0"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8.0"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8.0"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8.0"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8.0"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8.0"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8.0"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8.0"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8.0"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8.0"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8.0"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8.0"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8.0"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8.0"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8.0"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8.0"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8.0"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8.0"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8.0"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8.0"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8.0"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8.0"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8.0"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8.0"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8.0"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8.0"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8.0"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8.0"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8.0"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8.0"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8.0"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8.0"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8.0"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8.0"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8.0"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8.0"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8.0"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8.0"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8.0"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8.0"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8.0"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8.0"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8.0"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8.0"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8.0"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8.0"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8.0"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8.0"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8.0"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8.0"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8.0"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8.0"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8.0"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8.0"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8.0"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8.0"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8.0"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8.0"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8.0"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8.0"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8.0"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8.0"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8.0"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8.0"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8.0"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8.0"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8.0"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8.0"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8.0"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8.0"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8.0"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8.0"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8.0"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8.0"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8.0"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8.0"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8.0"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8.0"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8.0"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8.0"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8.0"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8.0"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8.0"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8.0"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8.0"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8.0"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8.0"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8.0"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8.0"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8.0"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8.0"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8.0"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8.0"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8.0"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8.0"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8.0"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8.0"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8.0"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8.0"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8.0"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8.0"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8.0"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8.0"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8.0"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8.0"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8.0"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8.0"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8.0"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8.0"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8.0"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8.0"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8.0"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8.0"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8.0"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8.0"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8.0"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8.0"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8.0"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8.0"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8.0"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8.0"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8.0"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8.0"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8.0"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8.0"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8.0"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8.0"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8.0"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8.0"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8.0"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8.0"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8.0"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8.0"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8.0"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8.0"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8.0"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8.0"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8.0"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8.0"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8.0"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8.0"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8.0"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8.0"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8.0"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8.0"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8.0"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8.0"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8.0"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8.0"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8.0"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8.0"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8.0"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8.0"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8.0"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8.0"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8.0"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8.0"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8.0"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8.0"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8.0"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8.0"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8.0"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8.0"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8.0"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8.0"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8.0"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8.0"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8.0"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8.0"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8.0"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8.0"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8.0"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8.0"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8.0"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8.0"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8.0"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8.0"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8.0"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8.0"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8.0"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8.0"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8.0"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8.0"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8.0"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8.0"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8.0"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8.0"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8.0"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8.0"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8.0"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8.0"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8.0"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8.0"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8.0"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8.0"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8.0"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8.0"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8.0"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8.0"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8.0"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8.0"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8.0"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8.0"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8.0"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8.0"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8.0"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8.0"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8.0"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8.0"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8.0"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8.0"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8.0"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8.0"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8.0"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8.0"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8.0"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8.0"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8.0"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8.0"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8.0"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8.0"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8.0"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8.0"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8.0"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8.0"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8.0"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8.0"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8.0"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8.0"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8.0"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8.0"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8.0"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8.0"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8.0"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8.0"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8.0"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8.0"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8.0"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8.0"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8.0"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8.0"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8.0"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8.0"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8.0"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8.0"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8.0"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8.0"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8.0"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8.0"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8.0"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8.0"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8.0"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8.0"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8.0"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8.0"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8.0"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8.0"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8.0"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8.0"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8.0"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8.0"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8.0"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8.0"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8.0"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8.0"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8.0"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8.0"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8.0"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8.0"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8.0"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8.0"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8.0"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8.0"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8.0"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8.0"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8.0"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8.0"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8.0"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8.0"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8.0"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8.0"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8.0"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8.0"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8.0"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8.0"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8.0"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8.0"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8.0"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8.0"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8.0"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8.0"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8.0"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8.0"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8.0"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8.0"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8.0"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8.0"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8.0"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8.0"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8.0"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8.0"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8.0"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8.0"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8.0"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8.0"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8.0"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8.0"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8.0"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8.0"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8.0"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8.0"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8.0"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8.0"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8.0"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8.0"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8.0"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8.0"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8.0"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8.0"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8.0"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8.0"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8.0"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8.0"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8.0"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8.0"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8.0"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8.0"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8.0"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8.0"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8.0"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8.0"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8.0"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8.0"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8.0"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8.0"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8.0"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8.0"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8.0"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8.0"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8.0"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8.0"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8.0"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8.0"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8.0"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8.0"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8.0"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8.0"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8.0"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8.0"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8.0"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8.0"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8.0"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8.0"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8.0"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8.0"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8.0"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8.0"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8.0"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8.0"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8.0"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8.0"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8.0"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8.0"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8.0"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8.0"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8.0"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8.0"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8.0"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8.0"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8.0"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8.0"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8.0"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8.0"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13">
    <mergeCell ref="G38:I38"/>
    <mergeCell ref="G39:I39"/>
    <mergeCell ref="A40:B40"/>
    <mergeCell ref="G40:I40"/>
    <mergeCell ref="A41:B41"/>
    <mergeCell ref="A42:B42"/>
    <mergeCell ref="G35:I35"/>
    <mergeCell ref="G36:I36"/>
    <mergeCell ref="S36:T36"/>
    <mergeCell ref="A37:B37"/>
    <mergeCell ref="G37:I37"/>
    <mergeCell ref="A38:B38"/>
    <mergeCell ref="A39:B39"/>
  </mergeCells>
  <conditionalFormatting sqref="A1:W1 A4:B35 A36:G36 A37 A39:A40 A43:W45 B2:W2 C35:G35 C37:G40 C41:W42 J4:J35 J36:R36 J37:W39 K35:W35 K40:W40 L4:M34 U36:W36">
    <cfRule type="containsText" dxfId="0" priority="1" stopIfTrue="1" operator="containsText" text="Samstag">
      <formula>NOT(ISERROR(SEARCH(("Samstag"),(A1))))</formula>
    </cfRule>
  </conditionalFormatting>
  <conditionalFormatting sqref="A1:W1 A4:B35 A36:G36 A37 A39:A40 A43:W45 B2:W2 C35:G35 C37:G40 C41:W42 J4:J35 J36:R36 J37:W39 K35:W35 K40:W40 L4:M34 U36:W36">
    <cfRule type="containsText" dxfId="0" priority="2" stopIfTrue="1" operator="containsText" text="Sonntag">
      <formula>NOT(ISERROR(SEARCH(("Sonntag"),(A1))))</formula>
    </cfRule>
  </conditionalFormatting>
  <conditionalFormatting sqref="D5:E8 D9:G34 E4 F8:G8 N4:R7 N8:R34 T4:W7 T8:W34">
    <cfRule type="containsText" dxfId="0" priority="3" stopIfTrue="1" operator="containsText" text="Samstag">
      <formula>NOT(ISERROR(SEARCH(("Samstag"),(D5))))</formula>
    </cfRule>
  </conditionalFormatting>
  <conditionalFormatting sqref="D5:E8 D9:G34 E4 F8:G8 N4:R7 N8:R34 T4:W7 T8:W34">
    <cfRule type="containsText" dxfId="0" priority="4" stopIfTrue="1" operator="containsText" text="Sonntag">
      <formula>NOT(ISERROR(SEARCH(("Sonntag"),(D5))))</formula>
    </cfRule>
  </conditionalFormatting>
  <conditionalFormatting sqref="H8:H34">
    <cfRule type="containsText" dxfId="2" priority="5" stopIfTrue="1" operator="containsText" text="Samstag">
      <formula>NOT(ISERROR(SEARCH(("Samstag"),(H8))))</formula>
    </cfRule>
  </conditionalFormatting>
  <conditionalFormatting sqref="I8:I34">
    <cfRule type="containsText" dxfId="1" priority="6" stopIfTrue="1" operator="containsText" text="Samstag">
      <formula>NOT(ISERROR(SEARCH(("Samstag"),(I8))))</formula>
    </cfRule>
  </conditionalFormatting>
  <conditionalFormatting sqref="I8:I34">
    <cfRule type="containsText" dxfId="1" priority="7" stopIfTrue="1" operator="containsText" text="Sonntag">
      <formula>NOT(ISERROR(SEARCH(("Sonntag"),(I8))))</formula>
    </cfRule>
  </conditionalFormatting>
  <dataValidations>
    <dataValidation type="list" allowBlank="1" showErrorMessage="1" sqref="K4:K34">
      <formula1>"Bitte auswählen,Deutschland,ORF - Österreich,Afghanistan,Ägypten,Äthiopien,Äquatorialguinea,Albanien,Algerien,Andorra,Angola,Antigua und Barbuda,Argentinien,Armenien,Aserbaidschan,Australien,– Canberra,– Sydney,Bahrain,Bangladesch,Barbados,Belgien,Benin"</formula1>
    </dataValidation>
  </dataValidations>
  <printOptions/>
  <pageMargins bottom="0.0" footer="0.0" header="0.0" left="0.5" right="0.5" top="0.55315"/>
  <pageSetup orientation="landscape"/>
  <headerFooter>
    <oddFooter>&amp;C000000&amp;P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12.0"/>
    <col customWidth="1" min="2" max="2" width="10.0"/>
    <col customWidth="1" min="3" max="3" width="19.14"/>
    <col customWidth="1" min="4" max="4" width="24.29"/>
    <col customWidth="1" min="5" max="5" width="14.29"/>
    <col customWidth="1" min="6" max="7" width="10.29"/>
    <col customWidth="1" min="8" max="8" width="4.86"/>
    <col customWidth="1" min="9" max="9" width="5.14"/>
    <col customWidth="1" min="10" max="10" width="7.71"/>
    <col customWidth="1" min="11" max="11" width="13.71"/>
    <col customWidth="1" hidden="1" min="12" max="13" width="12.0"/>
    <col customWidth="1" min="14" max="14" width="9.71"/>
    <col customWidth="1" min="15" max="15" width="8.71"/>
    <col customWidth="1" min="16" max="16" width="7.29"/>
    <col customWidth="1" min="17" max="17" width="8.0"/>
    <col customWidth="1" min="18" max="18" width="9.0"/>
    <col customWidth="1" min="19" max="19" width="12.0"/>
    <col customWidth="1" min="20" max="20" width="14.14"/>
    <col customWidth="1" min="21" max="21" width="15.86"/>
    <col customWidth="1" min="22" max="22" width="23.43"/>
    <col customWidth="1" min="23" max="23" width="20.29"/>
    <col customWidth="1" min="24" max="26" width="12.0"/>
  </cols>
  <sheetData>
    <row r="1" ht="25.5" customHeight="1">
      <c r="A1" s="6" t="s">
        <v>18</v>
      </c>
      <c r="B1" s="6" t="s">
        <v>19</v>
      </c>
      <c r="C1" s="6" t="s">
        <v>20</v>
      </c>
      <c r="D1" s="7"/>
      <c r="E1" s="7"/>
      <c r="F1" s="8"/>
      <c r="G1" s="8"/>
      <c r="H1" s="7"/>
      <c r="I1" s="7"/>
      <c r="J1" s="8"/>
      <c r="K1" s="7"/>
      <c r="L1" s="7"/>
      <c r="M1" s="7"/>
      <c r="N1" s="7"/>
      <c r="O1" s="7"/>
      <c r="P1" s="7"/>
      <c r="Q1" s="7"/>
      <c r="R1" s="7"/>
      <c r="S1" s="7"/>
      <c r="T1" s="9"/>
      <c r="U1" s="10"/>
      <c r="V1" s="10"/>
      <c r="W1" s="10"/>
      <c r="X1" s="11"/>
      <c r="Y1" s="11"/>
      <c r="Z1" s="11"/>
    </row>
    <row r="2" ht="26.25" customHeight="1">
      <c r="A2" s="12" t="s">
        <v>22</v>
      </c>
      <c r="B2" s="13">
        <v>9.0</v>
      </c>
      <c r="C2" s="12" t="str">
        <f>Januar!C$2</f>
        <v>Max Mustermann</v>
      </c>
      <c r="D2" s="14"/>
      <c r="E2" s="14"/>
      <c r="F2" s="15"/>
      <c r="G2" s="15"/>
      <c r="H2" s="14"/>
      <c r="I2" s="14"/>
      <c r="J2" s="15"/>
      <c r="K2" s="14"/>
      <c r="L2" s="14"/>
      <c r="M2" s="14"/>
      <c r="N2" s="14"/>
      <c r="O2" s="14"/>
      <c r="P2" s="14"/>
      <c r="Q2" s="14"/>
      <c r="R2" s="14"/>
      <c r="S2" s="14"/>
      <c r="T2" s="16"/>
      <c r="U2" s="14"/>
      <c r="V2" s="14"/>
      <c r="W2" s="14"/>
      <c r="X2" s="11"/>
      <c r="Y2" s="11"/>
      <c r="Z2" s="11"/>
    </row>
    <row r="3" ht="42.75" customHeight="1">
      <c r="A3" s="17"/>
      <c r="B3" s="18" t="s">
        <v>24</v>
      </c>
      <c r="C3" s="18" t="s">
        <v>25</v>
      </c>
      <c r="D3" s="18" t="s">
        <v>26</v>
      </c>
      <c r="E3" s="18" t="s">
        <v>27</v>
      </c>
      <c r="F3" s="18" t="s">
        <v>28</v>
      </c>
      <c r="G3" s="18" t="s">
        <v>29</v>
      </c>
      <c r="H3" s="18" t="s">
        <v>30</v>
      </c>
      <c r="I3" s="18" t="s">
        <v>31</v>
      </c>
      <c r="J3" s="19" t="s">
        <v>32</v>
      </c>
      <c r="K3" s="20" t="s">
        <v>33</v>
      </c>
      <c r="L3" s="20" t="s">
        <v>34</v>
      </c>
      <c r="M3" s="21">
        <v>1.0</v>
      </c>
      <c r="N3" s="22" t="s">
        <v>34</v>
      </c>
      <c r="O3" s="23">
        <v>1.0</v>
      </c>
      <c r="P3" s="18" t="s">
        <v>35</v>
      </c>
      <c r="Q3" s="18" t="s">
        <v>36</v>
      </c>
      <c r="R3" s="18" t="s">
        <v>37</v>
      </c>
      <c r="S3" s="18" t="s">
        <v>38</v>
      </c>
      <c r="T3" s="18" t="s">
        <v>39</v>
      </c>
      <c r="U3" s="18" t="s">
        <v>40</v>
      </c>
      <c r="V3" s="18" t="s">
        <v>41</v>
      </c>
      <c r="W3" s="24" t="s">
        <v>42</v>
      </c>
      <c r="X3" s="11"/>
      <c r="Y3" s="11"/>
      <c r="Z3" s="11"/>
    </row>
    <row r="4" ht="21.0" customHeight="1">
      <c r="A4" s="123" t="s">
        <v>55</v>
      </c>
      <c r="B4" s="115">
        <f>DATE(A2,B2,1)</f>
        <v>45536</v>
      </c>
      <c r="C4" s="27"/>
      <c r="D4" s="28"/>
      <c r="E4" s="144"/>
      <c r="F4" s="110"/>
      <c r="G4" s="110"/>
      <c r="H4" s="28"/>
      <c r="I4" s="28"/>
      <c r="J4" s="32">
        <f t="shared" ref="J4:J33" si="1">IF(AND(I4="",H4="",F4="",G4=""),(0*0.0416666666666667),IF(AND(I4="x",H4="x",F4&lt;&gt;""),"FEHLER",IF(AND(I4="x",H4="x",G4&lt;&gt;""),"FEHLER",IF(AND(I4="",H4="x",G4&lt;&gt;""),"FEHLER",IF(AND(I4="x",H4="",G4&lt;&gt;""),"FEHLER",IF(AND(I4="",H4="x",F4&lt;&gt;""),"FEHLER",IF(AND(I4="x",H4="",F4&lt;&gt;""),"FEHLER",IF(AND(I4="",H4="x",A4="Sonntag"),(0*0.0416666666666667),IF(AND(I4="",H4="x",A4="Samstag"),(0*0.0416666666666667),IF(AND(I4="x",H4="",A4="Sonntag"),(0*0.0416666666666667),IF(AND(I4="x",H4="",A4="Samstag"),(0*0.0416666666666667),IF(AND(I4="x",H4="x"),"FEHLER",IF(AND(I4="x",H4=""),(8*0.0416666666666667),IF(AND(H4="X",I4=""),(8*0.0416666666666667),IF(AND(I4="",H4=""),IF(G4&lt;F4,G4+1-F4,G4-F4),"Bitte nur X verwenden")))))))))))))))</f>
        <v>0</v>
      </c>
      <c r="K4" s="33" t="s">
        <v>45</v>
      </c>
      <c r="L4" s="31">
        <f t="shared" ref="L4:L33" si="2">IF(K4="Deutschland",14,IF(K4="Afghanistan",20,IF(K4="Ägypten",28,IF(K4="Äthiopien",26,IF(K4="Äquatorialguinea",24,IF(K4="Albanien",18,IF(K4="Algerien",34,IF(K4="Andorra",28,IF(K4="Angola",35,IF(K4="Antigua und Barbuda",30,IF(K4="Argentinien",24,IF(K4="Armenien",16,IF(K4="Aserbaidschan",20,IF(K4="Australien",34,IF(K4="– Canberra",34,IF(K4="– Sydney",45,IF(K4="Bahrain",30,IF(K4="Bangladesch",33,IF(K4="Barbados",35,IF(K4="Belgien",28,IF(K4="Benin",35,IF(K4="Bolivien",20,IF(K4="Bosnien und Herzegowina",16,IF(K4="Botsuana",31,IF(K4="Brasilien",34,IF(K4="– Brasilia",38,IF(K4="– Rio de Janeiro",38,IF(K4="– Sao Paulo",36,IF(K4="Brunei",35,IF(K4="Bulgarien",15,IF(K4="Burkina Faso",25,IF(K4="Burundi",24,IF(K4="Chile",29,IF(K4="China",32,IF(K4="– Chengdu",28,IF(K4="– Hongkong",49,IF(K4="– Kanton",24,IF(K4="– Peking",20,IF(K4="– Shanghai",39,IF(K4="Costa Rica",32,IF(K4="Côte d’Ivoire",40,IF(K4="Dänemark",39,IF(K4="Dominica",30,IF(K4="Dominikanische Republik",30,IF(K4="Dschibuti",44,IF(K4="Ecuador",29,IF(K4="El Salvador",29,IF(K4="Eritrea",33,IF(K4="Estland",20,IF(K4="Fidschi",23,IF(K4="Finnland",33,IF(K4="Frankreich",29,IF(K4="– Lyon",36,IF(K4="– Marseille",31,IF(K4="– Paris sowie die Departments 92, 93 und 94",39,IF(K4="– Straßburg",34,IF(K4="Gabun",35,IF(K4="Gambia",20,IF(K4="Georgien",24,IF(K4="Ghana",31,IF(K4="Grenada",30,IF(K4="Griechenland",24,IF(K4="– Athen",31,IF(K4="Guatemala",23,IF(K4="Guinea",31,IF(K4="Guinea-Bissau",16,IF(K4="Guyana",30,IF(K4="Haiti",39,IF(K4="Honduras",32,IF(K4="Indien",21,IF(K4="- Chennai",21,IF(K4="- Kalkutta",24,IF(K4="- Mumbai",33,IF(K4="- Neu Dehli",25,IF(K4="Indonesien",24,IF(K4="Iran",22,IF(K4="Irland",39,IF(K4="Island",32,IF(K4="Israel",44,IF(K4="Italien",27,IF(K4="- Mailand",30,IF(K4="- Rom",27,IF(K4="Jamaika",38,IF(K4="Japan",25,IF(K4="- Tokio",44,IF(K4="Jemen",16,IF(K4="Jordanien",31,IF(K4="Kambodscha",25,IF(K4="Kamerun",33,IF(K4="Kanada",32,IF(K4="- Ottawa",32,IF(K4="- Toronto",34,IF(K4="- Vancouver",33,IF(K4="Kap Verde",20,IF(K4="Kasachstan",30,IF(K4="Katar",37,IF(K4="Kenia",34,IF(K4="Kirgisistan",18,IF(K4="Kolumbien",31,IF(K4="Kongo, Republik",41,IF(K4="Kongo, Demokratische Republik",32,IF(K4="Korea, Demokratische Republik",19,IF(K4="Korea Republik",39,IF(K4="Kosovo",16,IF(K4="Kroatien",24,IF(K4="Kuba",31,IF(K4="Kuwait",37,IF(K4="Laos",22,IF(K4="Lesotho",16,IF(K4="Lettland",24,IF(K4="Libanon",40,IF(K4="Libyen",42,IF(K4="Liechtenstein",37,IF(K4="Litauen",17,IF(K4="Luxemburg",32,IF(K4="Madagaskar",23,IF(K4="Malawi",32,IF(K4="Malaysia",23,IF(K4="Malediven",35,IF(K4="Mali",25,IF(K4="Malta",31,IF(K4="Marokko",28,IF(K4="Marshall Inseln",42,IF(K4="Mauretanien",26,IF(K4="Mauritius",36,IF(K4="Mazedonien",20,IF(K4="Mexiko",32,IF(K4="Mikronesien",22,IF(K4="Moldau Republik",16,IF(K4="Monaco",28,IF(K4="Mongolei",18,IF(K4="Montenegro",20,IF(K4="Mosambik",25,IF(K4="Myanmar",24,IF(K4="Namibia",20,IF(K4="Nepal",24,IF(K4="Neuseeland",37,IF(K4="Nicaragua",24,IF(K4="Niederlande",32,IF(K4="Niger",28,IF(K4="Nigeria",31,IF(K4="Norwegen",53,IF(K4="Österreich",27,IF(K4="Oman",40,IF(K4="Pakistan",23,IF(K4="- Islamabad",16,IF(K4="Palau",34,IF(K4="Panama",26,IF(K4="Papua-Neuguinea",40,IF(K4="Paraguay",25,IF(K4="Peru",23,IF(K4="Philippinen",22,IF(K4="Polen",20,IF(K4="- Breslau",22,IF(K4="- Danzig",20,IF(K4="- Krakau",18,IF(K4="- Warschau",20,IF(K4="Portugal",24,IF(K4="Ruanda",31,IF(K4="Rumänien",18,IF(K4="- Bukarest",21,IF(K4="Russische Förderation",16,IF(K4="- Jekatarinenburg",19,IF(K4="- Moskau",20,IF(K4="- St.Petersburg",17,IF(K4="Sambia",24,IF(K4="Samoa",20,IF(K4="San Marino",23,IF(K4="São Tomé - Príncipe",32,IF(K4="Saudi-Arabien",32,IF(K4="- Djidda",25,IF(K4="- Riad",32,IF(K4="Schweden",33,IF(K4="Schweiz",43,IF(K4="- Genf",44,IF(K4="Senegal",28,IF(K4="Serbien",13,IF(K4="Sierra Leone",32,IF(K4="Simbabwe",30,IF(K4="Singapur",36,IF(K4="Slowakische Republik",16,IF(K4="Slowenien",22,IF(K4="Spanien",23,IF(K4="- Barcelona",23,IF(K4="- Kanarische Inseln",27,IF(K4="- Madrid",27,IF(K4="- Palma de Mallorca",24,IF(K4="Sri Lanka",28,IF(K4="St. Kitts und Nevis",30,IF(K4="St. Lucia",30,IF(K4="St. Vincent und die Grenadinen",30,IF(K4="Sudan",22,IF(K4="Südafrika",15,IF(K4="- Kapstadt",18,IF(K4="- Johannisburg",20,IF(K4="Südsudan",23,IF(K4="Suriname",30,IF(K4="Syrien",25,IF(K4="Tadschikistan",18,IF(K4="Taiwan",31,IF(K4="Tansania",32,IF(K4="Thailand",25,IF(K4="Togo",26,IF(K4="Tonga",26,IF(K4="Trinidad Tobago",30,IF(K4="Tschad",43,IF(K4="Tschechische Republik",24,IF(K4="Türkei",12,IF(K4="- Istanbul",17,IF(K4="- Izmir",20,IF(K4="Tunesien",27,IF(K4="Turkmenistan",22,IF(K4="Uganda",28,IF(K4="Ukraine",17,IF(K4="Ungarn",15,IF(K4="Uruguay",32,IF(K4="Usbekistan",23,IF(K4="Vatikanstaat",35,IF(K4="Venezuela",30,IF(K4="Vereinigte Arabische Emirate",44,IF(K4="Vereinigte Staaten von Amerika (USA)",34,IF(K4="- Atlanta",41,IF(K4="- Boston",39,IF(K4="- Chicago",36,IF(K4="- Houston",42,IF(K4="- Los Angeles",37,IF(K4="- Miami",43,IF(K4="- New York City",39,IF(K4="- San Francisco",34,IF(K4="- Washington D.C.",41,IF(K4="Vereinigtes Königreich von Großbritannien und Nordirland",30,IF(K4="- London",41,IF(K4="Vietnam",28,IF(K4="Weißrussland",13,IF(K4="Zentralafrikanische Republik",31,IF(K4="Zypern",30,0))))))))))))))))))))))))))))))))))))))))))))))))))))))))))))))))))))))))))))))))))))))))))))))))))))))))))))))))))))))))))))))))))))))))))))))))))))))))))))))))))))))))))))))))))))))))))))))))))))))))))))))))))))))))))))))))))))))))))))</f>
        <v>0</v>
      </c>
      <c r="M4" s="31">
        <f t="shared" ref="M4:M33" si="3">IF(K4="Deutschland",28,IF(K4="Afghanistan",30,IF(K4="Ägypten",41,IF(K4="Äthiopien",30,IF(K4="Äquatorialguinea",36,IF(K4="Albanien",27,IF(K4="Algerien",51,IF(K4="Andorra",41,IF(K4="Angola",52,IF(K4="Antigua und Barbuda",45,IF(K4="Argentinien",35,IF(K4="Armenien",24,IF(K4="Aserbaidschan",30,IF(K4="Australien",51,IF(K4="– Canberra",51,IF(K4="– Sydney",68,IF(K4="Bahrain",30,IF(K4="Bangladesch",50,IF(K4="Barbados",52,IF(K4="Belgien",42,IF(K4="Benin",52,IF(K4="Bolivien",30,IF(K4="Bosnien und Herzegowina",23,IF(K4="Botsuana",46,IF(K4="Brasilien",51,IF(K4="– Brasilia",57,IF(K4="– Rio de Janeiro",57,IF(K4="– Sao Paulo",53,IF(K4="Brunei",52,IF(K4="Bulgarien",22,IF(K4="Burkina Faso",38,IF(K4="Burundi",36,IF(K4="Chile",44,IF(K4="China",48,IF(K4="– Chengdu",41,IF(K4="– Hongkong",74,IF(K4="– Kanton",36,IF(K4="– Peking",30,IF(K4="– Shanghai",58,IF(K4="Costa Rica",47,IF(K4="Côte d’Ivoire",59,IF(K4="Dänemark",58,IF(K4="Dominica",45,IF(K4="Dominikanische Republik",45,IF(K4="Dschibuti",65,IF(K4="Ecuador",44,IF(K4="El Salvador",44,IF(K4="Eritrea",50,IF(K4="Estland",29,IF(K4="Fidschi",34,IF(K4="Finnland",50,IF(K4="Frankreich",44,IF(K4="– Lyon",53,IF(K4="– Marseille",46,IF(K4="– Paris sowie die Departments 92, 93 und 94",58,IF(K4="– Straßburg",51,IF(K4="Gabun",52,IF(K4="Gambia",30,IF(K4="Georgien",35,IF(K4="Ghana",46,IF(K4="Grenada",45,IF(K4="Griechenland",36,IF(K4="– Athen",46,IF(K4="Guatemala",34,IF(K4="Guinea",46,IF(K4="Guinea-Bissau",24,IF(K4="Guyana",45,IF(K4="Haiti",58,IF(K4="Honduras",48,IF(K4="Indien",32,IF(K4="- Chennai",32,IF(K4="- Kalkutta",35,IF(K4="- Mumbai",50,IF(K4="- Neu Dehli",38,IF(K4="Indonesien",36,IF(K4="Iran",33,IF(K4="Irland",58,IF(K4="Island",47,IF(K4="Israel",66,IF(K4="Italien",40,IF(K4="- Mailand",45,IF(K4="- Rom",40,IF(K4="Jamaika",57,IF(K4="Japan",52,IF(K4="- Tokio",66,IF(K4="Jemen",24,IF(K4="Jordanien",46,IF(K4="Kambodscha",38,IF(K4="Kamerun",50,IF(K4="Kanada",47,IF(K4="- Ottawa",47,IF(K4="- Toronto",51,IF(K4="- Vancouver",50,IF(K4="Kap Verde",30,IF(K4="Kasachstan",45,IF(K4="Katar",56,IF(K4="Kenia",51,IF(K4="Kirgisistan",27,IF(K4="Kolumbien",46,IF(K4="Kongo, Republik",62,IF(K4="Kongo, Demokratische Republik",70,IF(K4="Korea, Demokratische Republik",48,IF(K4="Korea Republik",58,IF(K4="Kosovo",23,IF(K4="Kroatien",35,IF(K4="Kuba",46,IF(K4="Kuwait",56,IF(K4="Laos",33,IF(K4="Lesotho",24,IF(K4="Lettland",35,IF(K4="Libanon",59,IF(K4="Libyen",63,IF(K4="Liechtenstein",56,IF(K4="Litauen",26,IF(K4="Luxemburg",47,IF(K4="Madagaskar",34,IF(K4="Malawi",47,IF(K4="Malaysia",34,IF(K4="Malediven",52,IF(K4="Mali",38,IF(K4="Malta",46,IF(K4="Marokko",42,IF(K4="Marshall Inseln",63,IF(K4="Mauretanien",39,IF(K4="Mauritius",54,IF(K4="Mazedonien",29,IF(K4="Mexiko",48,IF(K4="Mikronesien",33,IF(K4="Moldau Republik",24,IF(K4="Monaco",42,IF(K4="Mongolei",27,IF(K4="Montenegro",29,IF(K4="Mosambik",38,IF(K4="Myanmar",35,IF(K4="Namibia",30,IF(K4="Nepal",36,IF(K4="Neuseeland",56,IF(K4="Nicaragua",36,IF(K4="Niederlande",47,IF(K4="Niger",42,IF(K4="Nigeria",46,IF(K4="Norwegen",80,IF(K4="Österreich",40,IF(K4="Oman",60,IF(K4="Pakistan",34,IF(K4="- Islamabad",23,IF(K4="Palau",51,IF(K4="Panama",39,IF(K4="Papua-Neuguinea",60,IF(K4="Paraguay",38,IF(K4="Peru",34,IF(K4="Philippinen",33,IF(K4="Polen",29,IF(K4="- Breslau",33,IF(K4="- Danzig",30,IF(K4="- Krakau",27,IF(K4="- Warschau",29,IF(K4="Portugal",36,IF(K4="Ruanda",46,IF(K4="Rumänien",27,IF(K4="- Bukarest",32,IF(K4="Russische Förderation",24,IF(K4="- Jekatarinenburg",28,IF(K4="- Moskau",30,IF(K4="- St.Petersburg",26,IF(K4="Sambia",36,IF(K4="Samoa",29,IF(K4="San Marino",34,IF(K4="São Tomé - Príncipe",47,IF(K4="Saudi-Arabien",48,IF(K4="- Djidda",38,IF(K4="- Riad",48,IF(K4="Schweden",50,IF(K4="Schweiz",64,IF(K4="- Genf",66,IF(K4="Senegal",42,IF(K4="Serbien",20,IF(K4="Sierra Leone",48,IF(K4="Simbabwe",45,IF(K4="Singapur",54,IF(K4="Slowakische Republik",24,IF(K4="Slowenien",33,IF(K4="Spanien",34,IF(K4="- Barcelona",34,IF(K4="- Kanarische Inseln",40,IF(K4="- Madrid",40,IF(K4="- Palma de Mallorca",35,IF(K4="Sri Lanka",42,IF(K4="St. Kitts und Nevis",45,IF(K4="St. Lucia",45,IF(K4="St. Vincent und die Grenadinen",45,IF(K4="Sudan",33,IF(K4="Südafrika",22,IF(K4="- Kapstadt",27,IF(K4="- Johannisburg",29,IF(K4="Südsudan",34,IF(K4="Suriname",45,IF(K4="Syrien",38,IF(K4="Tadschikistan",27,IF(K4="Taiwan",46,IF(K4="Tansania",47,IF(K4="Thailand",38,IF(K4="Togo",39,IF(K4="Tonga",39,IF(K4="Trinidad Tobago",45,IF(K4="Tschad",64,IF(K4="Tschechische Republik",35,IF(K4="Türkei",17,IF(K4="- Istanbul",26,IF(K4="- Izmir",29,IF(K4="Tunesien",40,IF(K4="Turkmenistan",33,IF(K4="Uganda",41,IF(K4="Ukraine",26,IF(K4="Ungarn",22,IF(K4="Uruguay",48,IF(K4="Usbekistan",34,IF(K4="Vatikanstaat",52,IF(K4="Venezuela",45,IF(K4="Vereinigte Arabische Emirate",65,IF(K4="Vereinigte Staaten von Amerika (USA)",51,IF(K4="- Atlanta",62,IF(K4="- Boston",58,IF(K4="- Chicago",54,IF(K4="- Houston",63,IF(K4="- Los Angeles",56,IF(K4="- Miami",64,IF(K4="- New York City",58,IF(K4="- San Francisco",51,IF(K4="- Washington D.C.",62,IF(K4="Vereinigtes Königreich von Großbritannien und Nordirland",45,IF(K4="- London",62,IF(K4="Vietnam",41,IF(K4="Weißrussland",20,IF(K4="Zentralafrikanische Republik",46,IF(K4="Zypern",45,0))))))))))))))))))))))))))))))))))))))))))))))))))))))))))))))))))))))))))))))))))))))))))))))))))))))))))))))))))))))))))))))))))))))))))))))))))))))))))))))))))))))))))))))))))))))))))))))))))))))))))))))))))))))))))))))))))))))))))))</f>
        <v>0</v>
      </c>
      <c r="N4" s="31"/>
      <c r="O4" s="31"/>
      <c r="P4" s="31"/>
      <c r="Q4" s="31"/>
      <c r="R4" s="31"/>
      <c r="S4" s="35">
        <f t="shared" ref="S4:S33" si="4">IF(K4="ORF - Österreich",26.4,IF(AND(N4="x",O4="x"),"FEHLER",IF(AND(O4="x",P4="x",Q4="x",R4="x"),0,IF(AND(N4="x",P4="x",Q4="x",R4="x"),0,IF(O4="x",VALUE(M4)-IF(P4="x",VALUE(M4*0.2))-IF(Q4="x",VALUE(M4*0.4))-IF(R4="x",VALUE(M4*0.4)),IF(N4="x",IF(IF(N4="x",VALUE(L4)-IF(P4="x",VALUE(M4*0.2))-IF(Q4="x",VALUE(M4*0.4))-IF(R4="x",VALUE(M4*0.4)))&lt;0,0,IF(N4="x",VALUE(L4)-IF(P4="x",VALUE(M4*0.2))-IF(Q4="x",VALUE(M4*0.4))-IF(R4="x",VALUE(M4*0.4)))),0))))))</f>
        <v>0</v>
      </c>
      <c r="T4" s="35"/>
      <c r="U4" s="28"/>
      <c r="V4" s="28"/>
      <c r="W4" s="36"/>
      <c r="X4" s="11"/>
      <c r="Y4" s="11"/>
      <c r="Z4" s="11"/>
    </row>
    <row r="5" ht="21.0" customHeight="1">
      <c r="A5" s="37" t="s">
        <v>43</v>
      </c>
      <c r="B5" s="111">
        <f t="shared" ref="B5:B33" si="5">B4+1</f>
        <v>45537</v>
      </c>
      <c r="C5" s="48"/>
      <c r="D5" s="52"/>
      <c r="E5" s="144"/>
      <c r="F5" s="112"/>
      <c r="G5" s="112"/>
      <c r="H5" s="39"/>
      <c r="I5" s="39"/>
      <c r="J5" s="43">
        <f t="shared" si="1"/>
        <v>0</v>
      </c>
      <c r="K5" s="44" t="s">
        <v>45</v>
      </c>
      <c r="L5" s="42">
        <f t="shared" si="2"/>
        <v>0</v>
      </c>
      <c r="M5" s="42">
        <f t="shared" si="3"/>
        <v>0</v>
      </c>
      <c r="N5" s="42"/>
      <c r="O5" s="42"/>
      <c r="P5" s="42"/>
      <c r="Q5" s="42"/>
      <c r="R5" s="42"/>
      <c r="S5" s="46">
        <f t="shared" si="4"/>
        <v>0</v>
      </c>
      <c r="T5" s="46"/>
      <c r="U5" s="39"/>
      <c r="V5" s="39"/>
      <c r="W5" s="47"/>
      <c r="X5" s="11"/>
      <c r="Y5" s="11"/>
      <c r="Z5" s="11"/>
    </row>
    <row r="6" ht="21.0" customHeight="1">
      <c r="A6" s="37" t="s">
        <v>46</v>
      </c>
      <c r="B6" s="111">
        <f t="shared" si="5"/>
        <v>45538</v>
      </c>
      <c r="C6" s="48"/>
      <c r="D6" s="28"/>
      <c r="E6" s="28"/>
      <c r="F6" s="112"/>
      <c r="G6" s="112"/>
      <c r="H6" s="39"/>
      <c r="I6" s="39"/>
      <c r="J6" s="43">
        <f t="shared" si="1"/>
        <v>0</v>
      </c>
      <c r="K6" s="44" t="s">
        <v>45</v>
      </c>
      <c r="L6" s="42">
        <f t="shared" si="2"/>
        <v>0</v>
      </c>
      <c r="M6" s="42">
        <f t="shared" si="3"/>
        <v>0</v>
      </c>
      <c r="N6" s="42"/>
      <c r="O6" s="42"/>
      <c r="P6" s="42"/>
      <c r="Q6" s="42"/>
      <c r="R6" s="42"/>
      <c r="S6" s="46">
        <f t="shared" si="4"/>
        <v>0</v>
      </c>
      <c r="T6" s="46"/>
      <c r="U6" s="39"/>
      <c r="V6" s="39"/>
      <c r="W6" s="47"/>
      <c r="X6" s="11"/>
      <c r="Y6" s="11"/>
      <c r="Z6" s="11"/>
    </row>
    <row r="7" ht="21.0" customHeight="1">
      <c r="A7" s="37" t="s">
        <v>47</v>
      </c>
      <c r="B7" s="111">
        <f t="shared" si="5"/>
        <v>45539</v>
      </c>
      <c r="C7" s="39"/>
      <c r="D7" s="39"/>
      <c r="E7" s="39"/>
      <c r="F7" s="39"/>
      <c r="G7" s="39"/>
      <c r="H7" s="39"/>
      <c r="I7" s="39"/>
      <c r="J7" s="43">
        <f t="shared" si="1"/>
        <v>0</v>
      </c>
      <c r="K7" s="44" t="s">
        <v>45</v>
      </c>
      <c r="L7" s="42">
        <f t="shared" si="2"/>
        <v>0</v>
      </c>
      <c r="M7" s="42">
        <f t="shared" si="3"/>
        <v>0</v>
      </c>
      <c r="N7" s="42"/>
      <c r="O7" s="42"/>
      <c r="P7" s="42"/>
      <c r="Q7" s="42"/>
      <c r="R7" s="42"/>
      <c r="S7" s="46">
        <f t="shared" si="4"/>
        <v>0</v>
      </c>
      <c r="T7" s="46"/>
      <c r="U7" s="39"/>
      <c r="V7" s="39"/>
      <c r="W7" s="47"/>
      <c r="X7" s="11"/>
      <c r="Y7" s="11"/>
      <c r="Z7" s="11"/>
    </row>
    <row r="8" ht="21.0" customHeight="1">
      <c r="A8" s="37" t="s">
        <v>48</v>
      </c>
      <c r="B8" s="111">
        <f t="shared" si="5"/>
        <v>45540</v>
      </c>
      <c r="C8" s="39"/>
      <c r="D8" s="39"/>
      <c r="E8" s="39"/>
      <c r="F8" s="112"/>
      <c r="G8" s="39"/>
      <c r="H8" s="42"/>
      <c r="I8" s="42"/>
      <c r="J8" s="43">
        <f t="shared" si="1"/>
        <v>0</v>
      </c>
      <c r="K8" s="44" t="s">
        <v>45</v>
      </c>
      <c r="L8" s="42">
        <f t="shared" si="2"/>
        <v>0</v>
      </c>
      <c r="M8" s="42">
        <f t="shared" si="3"/>
        <v>0</v>
      </c>
      <c r="N8" s="42"/>
      <c r="O8" s="42"/>
      <c r="P8" s="42"/>
      <c r="Q8" s="42"/>
      <c r="R8" s="42"/>
      <c r="S8" s="46">
        <f t="shared" si="4"/>
        <v>0</v>
      </c>
      <c r="T8" s="46"/>
      <c r="U8" s="39"/>
      <c r="V8" s="39"/>
      <c r="W8" s="47"/>
      <c r="X8" s="11"/>
      <c r="Y8" s="11"/>
      <c r="Z8" s="11"/>
    </row>
    <row r="9" ht="21.0" customHeight="1">
      <c r="A9" s="37" t="s">
        <v>52</v>
      </c>
      <c r="B9" s="111">
        <f t="shared" si="5"/>
        <v>45541</v>
      </c>
      <c r="C9" s="48"/>
      <c r="D9" s="39"/>
      <c r="E9" s="39"/>
      <c r="F9" s="112"/>
      <c r="G9" s="112"/>
      <c r="H9" s="42"/>
      <c r="I9" s="42"/>
      <c r="J9" s="43">
        <f t="shared" si="1"/>
        <v>0</v>
      </c>
      <c r="K9" s="44" t="s">
        <v>45</v>
      </c>
      <c r="L9" s="42">
        <f t="shared" si="2"/>
        <v>0</v>
      </c>
      <c r="M9" s="42">
        <f t="shared" si="3"/>
        <v>0</v>
      </c>
      <c r="N9" s="42"/>
      <c r="O9" s="42"/>
      <c r="P9" s="42"/>
      <c r="Q9" s="42"/>
      <c r="R9" s="42"/>
      <c r="S9" s="46">
        <f t="shared" si="4"/>
        <v>0</v>
      </c>
      <c r="T9" s="46"/>
      <c r="U9" s="39"/>
      <c r="V9" s="39"/>
      <c r="W9" s="47"/>
      <c r="X9" s="11"/>
      <c r="Y9" s="11"/>
      <c r="Z9" s="11"/>
    </row>
    <row r="10" ht="21.0" customHeight="1">
      <c r="A10" s="37" t="s">
        <v>54</v>
      </c>
      <c r="B10" s="111">
        <f t="shared" si="5"/>
        <v>45542</v>
      </c>
      <c r="C10" s="48"/>
      <c r="D10" s="39"/>
      <c r="E10" s="39"/>
      <c r="F10" s="112"/>
      <c r="G10" s="112"/>
      <c r="H10" s="42"/>
      <c r="I10" s="42"/>
      <c r="J10" s="43">
        <f t="shared" si="1"/>
        <v>0</v>
      </c>
      <c r="K10" s="44" t="s">
        <v>45</v>
      </c>
      <c r="L10" s="42">
        <f t="shared" si="2"/>
        <v>0</v>
      </c>
      <c r="M10" s="42">
        <f t="shared" si="3"/>
        <v>0</v>
      </c>
      <c r="N10" s="42"/>
      <c r="O10" s="42"/>
      <c r="P10" s="42"/>
      <c r="Q10" s="42"/>
      <c r="R10" s="42"/>
      <c r="S10" s="46">
        <f t="shared" si="4"/>
        <v>0</v>
      </c>
      <c r="T10" s="46"/>
      <c r="U10" s="39"/>
      <c r="V10" s="39"/>
      <c r="W10" s="47"/>
      <c r="X10" s="11"/>
      <c r="Y10" s="11"/>
      <c r="Z10" s="11"/>
    </row>
    <row r="11" ht="21.0" customHeight="1">
      <c r="A11" s="37" t="s">
        <v>55</v>
      </c>
      <c r="B11" s="111">
        <f t="shared" si="5"/>
        <v>45543</v>
      </c>
      <c r="C11" s="48"/>
      <c r="D11" s="39"/>
      <c r="E11" s="39"/>
      <c r="F11" s="112"/>
      <c r="G11" s="112"/>
      <c r="H11" s="42"/>
      <c r="I11" s="42"/>
      <c r="J11" s="43">
        <f t="shared" si="1"/>
        <v>0</v>
      </c>
      <c r="K11" s="44" t="s">
        <v>45</v>
      </c>
      <c r="L11" s="42">
        <f t="shared" si="2"/>
        <v>0</v>
      </c>
      <c r="M11" s="42">
        <f t="shared" si="3"/>
        <v>0</v>
      </c>
      <c r="N11" s="42"/>
      <c r="O11" s="42"/>
      <c r="P11" s="42"/>
      <c r="Q11" s="42"/>
      <c r="R11" s="42"/>
      <c r="S11" s="46">
        <f t="shared" si="4"/>
        <v>0</v>
      </c>
      <c r="T11" s="46"/>
      <c r="U11" s="39"/>
      <c r="V11" s="39"/>
      <c r="W11" s="47"/>
      <c r="X11" s="11"/>
      <c r="Y11" s="11"/>
      <c r="Z11" s="11"/>
    </row>
    <row r="12" ht="21.0" customHeight="1">
      <c r="A12" s="37" t="s">
        <v>43</v>
      </c>
      <c r="B12" s="111">
        <f t="shared" si="5"/>
        <v>45544</v>
      </c>
      <c r="C12" s="39"/>
      <c r="D12" s="39"/>
      <c r="E12" s="39"/>
      <c r="F12" s="112"/>
      <c r="G12" s="112"/>
      <c r="H12" s="42"/>
      <c r="I12" s="42"/>
      <c r="J12" s="43">
        <f t="shared" si="1"/>
        <v>0</v>
      </c>
      <c r="K12" s="44" t="s">
        <v>45</v>
      </c>
      <c r="L12" s="42">
        <f t="shared" si="2"/>
        <v>0</v>
      </c>
      <c r="M12" s="42">
        <f t="shared" si="3"/>
        <v>0</v>
      </c>
      <c r="N12" s="42"/>
      <c r="O12" s="42"/>
      <c r="P12" s="42"/>
      <c r="Q12" s="42"/>
      <c r="R12" s="42"/>
      <c r="S12" s="46">
        <f t="shared" si="4"/>
        <v>0</v>
      </c>
      <c r="T12" s="46"/>
      <c r="U12" s="39"/>
      <c r="V12" s="39"/>
      <c r="W12" s="47"/>
      <c r="X12" s="11"/>
      <c r="Y12" s="11"/>
      <c r="Z12" s="11"/>
    </row>
    <row r="13" ht="21.0" customHeight="1">
      <c r="A13" s="37" t="s">
        <v>46</v>
      </c>
      <c r="B13" s="111">
        <f t="shared" si="5"/>
        <v>45545</v>
      </c>
      <c r="C13" s="39"/>
      <c r="D13" s="39"/>
      <c r="E13" s="39"/>
      <c r="F13" s="112"/>
      <c r="G13" s="112"/>
      <c r="H13" s="42"/>
      <c r="I13" s="42"/>
      <c r="J13" s="43">
        <f t="shared" si="1"/>
        <v>0</v>
      </c>
      <c r="K13" s="44" t="s">
        <v>45</v>
      </c>
      <c r="L13" s="42">
        <f t="shared" si="2"/>
        <v>0</v>
      </c>
      <c r="M13" s="42">
        <f t="shared" si="3"/>
        <v>0</v>
      </c>
      <c r="N13" s="42"/>
      <c r="O13" s="42"/>
      <c r="P13" s="42"/>
      <c r="Q13" s="42"/>
      <c r="R13" s="42"/>
      <c r="S13" s="46">
        <f t="shared" si="4"/>
        <v>0</v>
      </c>
      <c r="T13" s="46"/>
      <c r="U13" s="39"/>
      <c r="V13" s="39"/>
      <c r="W13" s="47"/>
      <c r="X13" s="11"/>
      <c r="Y13" s="11"/>
      <c r="Z13" s="11"/>
    </row>
    <row r="14" ht="21.0" customHeight="1">
      <c r="A14" s="37" t="s">
        <v>47</v>
      </c>
      <c r="B14" s="111">
        <f t="shared" si="5"/>
        <v>45546</v>
      </c>
      <c r="C14" s="39"/>
      <c r="D14" s="39"/>
      <c r="E14" s="39"/>
      <c r="F14" s="112"/>
      <c r="G14" s="112"/>
      <c r="H14" s="42"/>
      <c r="I14" s="42"/>
      <c r="J14" s="43">
        <f t="shared" si="1"/>
        <v>0</v>
      </c>
      <c r="K14" s="44" t="s">
        <v>45</v>
      </c>
      <c r="L14" s="42">
        <f t="shared" si="2"/>
        <v>0</v>
      </c>
      <c r="M14" s="42">
        <f t="shared" si="3"/>
        <v>0</v>
      </c>
      <c r="N14" s="42"/>
      <c r="O14" s="42"/>
      <c r="P14" s="42"/>
      <c r="Q14" s="42"/>
      <c r="R14" s="42"/>
      <c r="S14" s="46">
        <f t="shared" si="4"/>
        <v>0</v>
      </c>
      <c r="T14" s="46"/>
      <c r="U14" s="39"/>
      <c r="V14" s="39"/>
      <c r="W14" s="47"/>
      <c r="X14" s="11"/>
      <c r="Y14" s="11"/>
      <c r="Z14" s="11"/>
    </row>
    <row r="15" ht="21.0" customHeight="1">
      <c r="A15" s="37" t="s">
        <v>48</v>
      </c>
      <c r="B15" s="111">
        <f t="shared" si="5"/>
        <v>45547</v>
      </c>
      <c r="C15" s="39"/>
      <c r="D15" s="39"/>
      <c r="E15" s="39"/>
      <c r="F15" s="112"/>
      <c r="G15" s="112"/>
      <c r="H15" s="42"/>
      <c r="I15" s="42"/>
      <c r="J15" s="43">
        <f t="shared" si="1"/>
        <v>0</v>
      </c>
      <c r="K15" s="44" t="s">
        <v>45</v>
      </c>
      <c r="L15" s="42">
        <f t="shared" si="2"/>
        <v>0</v>
      </c>
      <c r="M15" s="42">
        <f t="shared" si="3"/>
        <v>0</v>
      </c>
      <c r="N15" s="42"/>
      <c r="O15" s="42"/>
      <c r="P15" s="42"/>
      <c r="Q15" s="42"/>
      <c r="R15" s="42"/>
      <c r="S15" s="46">
        <f t="shared" si="4"/>
        <v>0</v>
      </c>
      <c r="T15" s="46"/>
      <c r="U15" s="39"/>
      <c r="V15" s="39"/>
      <c r="W15" s="47"/>
      <c r="X15" s="11"/>
      <c r="Y15" s="11"/>
      <c r="Z15" s="11"/>
    </row>
    <row r="16" ht="21.0" customHeight="1">
      <c r="A16" s="37" t="s">
        <v>52</v>
      </c>
      <c r="B16" s="111">
        <f t="shared" si="5"/>
        <v>45548</v>
      </c>
      <c r="C16" s="39"/>
      <c r="D16" s="39"/>
      <c r="E16" s="39"/>
      <c r="F16" s="112"/>
      <c r="G16" s="112"/>
      <c r="H16" s="42"/>
      <c r="I16" s="42"/>
      <c r="J16" s="43">
        <f t="shared" si="1"/>
        <v>0</v>
      </c>
      <c r="K16" s="44" t="s">
        <v>45</v>
      </c>
      <c r="L16" s="42">
        <f t="shared" si="2"/>
        <v>0</v>
      </c>
      <c r="M16" s="42">
        <f t="shared" si="3"/>
        <v>0</v>
      </c>
      <c r="N16" s="42"/>
      <c r="O16" s="42"/>
      <c r="P16" s="42"/>
      <c r="Q16" s="42"/>
      <c r="R16" s="42"/>
      <c r="S16" s="46">
        <f t="shared" si="4"/>
        <v>0</v>
      </c>
      <c r="T16" s="46"/>
      <c r="U16" s="39"/>
      <c r="V16" s="39"/>
      <c r="W16" s="47"/>
      <c r="X16" s="11"/>
      <c r="Y16" s="11"/>
      <c r="Z16" s="11"/>
    </row>
    <row r="17" ht="21.0" customHeight="1">
      <c r="A17" s="37" t="s">
        <v>54</v>
      </c>
      <c r="B17" s="111">
        <f t="shared" si="5"/>
        <v>45549</v>
      </c>
      <c r="C17" s="39"/>
      <c r="D17" s="39"/>
      <c r="E17" s="39"/>
      <c r="F17" s="112"/>
      <c r="G17" s="112"/>
      <c r="H17" s="42"/>
      <c r="I17" s="42"/>
      <c r="J17" s="43">
        <f t="shared" si="1"/>
        <v>0</v>
      </c>
      <c r="K17" s="44" t="s">
        <v>45</v>
      </c>
      <c r="L17" s="42">
        <f t="shared" si="2"/>
        <v>0</v>
      </c>
      <c r="M17" s="42">
        <f t="shared" si="3"/>
        <v>0</v>
      </c>
      <c r="N17" s="42"/>
      <c r="O17" s="42"/>
      <c r="P17" s="42"/>
      <c r="Q17" s="42"/>
      <c r="R17" s="42"/>
      <c r="S17" s="46">
        <f t="shared" si="4"/>
        <v>0</v>
      </c>
      <c r="T17" s="46"/>
      <c r="U17" s="39"/>
      <c r="V17" s="39"/>
      <c r="W17" s="47"/>
      <c r="X17" s="11"/>
      <c r="Y17" s="11"/>
      <c r="Z17" s="11"/>
    </row>
    <row r="18" ht="21.0" customHeight="1">
      <c r="A18" s="37" t="s">
        <v>55</v>
      </c>
      <c r="B18" s="111">
        <f t="shared" si="5"/>
        <v>45550</v>
      </c>
      <c r="C18" s="39"/>
      <c r="D18" s="39"/>
      <c r="E18" s="39"/>
      <c r="F18" s="112"/>
      <c r="G18" s="112"/>
      <c r="H18" s="42"/>
      <c r="I18" s="42"/>
      <c r="J18" s="43">
        <f t="shared" si="1"/>
        <v>0</v>
      </c>
      <c r="K18" s="44" t="s">
        <v>45</v>
      </c>
      <c r="L18" s="42">
        <f t="shared" si="2"/>
        <v>0</v>
      </c>
      <c r="M18" s="42">
        <f t="shared" si="3"/>
        <v>0</v>
      </c>
      <c r="N18" s="42"/>
      <c r="O18" s="42"/>
      <c r="P18" s="42"/>
      <c r="Q18" s="42"/>
      <c r="R18" s="42"/>
      <c r="S18" s="46">
        <f t="shared" si="4"/>
        <v>0</v>
      </c>
      <c r="T18" s="46"/>
      <c r="U18" s="39"/>
      <c r="V18" s="39"/>
      <c r="W18" s="47"/>
      <c r="X18" s="11"/>
      <c r="Y18" s="11"/>
      <c r="Z18" s="11"/>
    </row>
    <row r="19" ht="21.0" customHeight="1">
      <c r="A19" s="37" t="s">
        <v>43</v>
      </c>
      <c r="B19" s="111">
        <f t="shared" si="5"/>
        <v>45551</v>
      </c>
      <c r="C19" s="48"/>
      <c r="D19" s="39"/>
      <c r="E19" s="39"/>
      <c r="F19" s="112"/>
      <c r="G19" s="112"/>
      <c r="H19" s="42"/>
      <c r="I19" s="42"/>
      <c r="J19" s="43">
        <f t="shared" si="1"/>
        <v>0</v>
      </c>
      <c r="K19" s="44" t="s">
        <v>45</v>
      </c>
      <c r="L19" s="42">
        <f t="shared" si="2"/>
        <v>0</v>
      </c>
      <c r="M19" s="42">
        <f t="shared" si="3"/>
        <v>0</v>
      </c>
      <c r="N19" s="42"/>
      <c r="O19" s="42"/>
      <c r="P19" s="42"/>
      <c r="Q19" s="42"/>
      <c r="R19" s="42"/>
      <c r="S19" s="46">
        <f t="shared" si="4"/>
        <v>0</v>
      </c>
      <c r="T19" s="46"/>
      <c r="U19" s="39"/>
      <c r="V19" s="39"/>
      <c r="W19" s="47"/>
      <c r="X19" s="11"/>
      <c r="Y19" s="11"/>
      <c r="Z19" s="11"/>
    </row>
    <row r="20" ht="21.0" customHeight="1">
      <c r="A20" s="37" t="s">
        <v>46</v>
      </c>
      <c r="B20" s="111">
        <f t="shared" si="5"/>
        <v>45552</v>
      </c>
      <c r="C20" s="48"/>
      <c r="D20" s="39"/>
      <c r="E20" s="39"/>
      <c r="F20" s="112"/>
      <c r="G20" s="112"/>
      <c r="H20" s="42"/>
      <c r="I20" s="42"/>
      <c r="J20" s="43">
        <f t="shared" si="1"/>
        <v>0</v>
      </c>
      <c r="K20" s="44" t="s">
        <v>45</v>
      </c>
      <c r="L20" s="42">
        <f t="shared" si="2"/>
        <v>0</v>
      </c>
      <c r="M20" s="42">
        <f t="shared" si="3"/>
        <v>0</v>
      </c>
      <c r="N20" s="42"/>
      <c r="O20" s="42"/>
      <c r="P20" s="42"/>
      <c r="Q20" s="42"/>
      <c r="R20" s="42"/>
      <c r="S20" s="46">
        <f t="shared" si="4"/>
        <v>0</v>
      </c>
      <c r="T20" s="46"/>
      <c r="U20" s="39"/>
      <c r="V20" s="39"/>
      <c r="W20" s="47"/>
      <c r="X20" s="11"/>
      <c r="Y20" s="11"/>
      <c r="Z20" s="11"/>
    </row>
    <row r="21" ht="21.0" customHeight="1">
      <c r="A21" s="37" t="s">
        <v>47</v>
      </c>
      <c r="B21" s="111">
        <f t="shared" si="5"/>
        <v>45553</v>
      </c>
      <c r="C21" s="39"/>
      <c r="D21" s="39"/>
      <c r="E21" s="39"/>
      <c r="F21" s="112"/>
      <c r="G21" s="112"/>
      <c r="H21" s="42"/>
      <c r="I21" s="42"/>
      <c r="J21" s="43">
        <f t="shared" si="1"/>
        <v>0</v>
      </c>
      <c r="K21" s="44" t="s">
        <v>45</v>
      </c>
      <c r="L21" s="42">
        <f t="shared" si="2"/>
        <v>0</v>
      </c>
      <c r="M21" s="42">
        <f t="shared" si="3"/>
        <v>0</v>
      </c>
      <c r="N21" s="42"/>
      <c r="O21" s="42"/>
      <c r="P21" s="42"/>
      <c r="Q21" s="42"/>
      <c r="R21" s="42"/>
      <c r="S21" s="46">
        <f t="shared" si="4"/>
        <v>0</v>
      </c>
      <c r="T21" s="46"/>
      <c r="U21" s="39"/>
      <c r="V21" s="39"/>
      <c r="W21" s="47"/>
      <c r="X21" s="11"/>
      <c r="Y21" s="11"/>
      <c r="Z21" s="11"/>
    </row>
    <row r="22" ht="21.0" customHeight="1">
      <c r="A22" s="37" t="s">
        <v>48</v>
      </c>
      <c r="B22" s="111">
        <f t="shared" si="5"/>
        <v>45554</v>
      </c>
      <c r="C22" s="39"/>
      <c r="D22" s="39"/>
      <c r="E22" s="39"/>
      <c r="F22" s="112"/>
      <c r="G22" s="112"/>
      <c r="H22" s="42"/>
      <c r="I22" s="42"/>
      <c r="J22" s="43">
        <f t="shared" si="1"/>
        <v>0</v>
      </c>
      <c r="K22" s="44" t="s">
        <v>45</v>
      </c>
      <c r="L22" s="42">
        <f t="shared" si="2"/>
        <v>0</v>
      </c>
      <c r="M22" s="42">
        <f t="shared" si="3"/>
        <v>0</v>
      </c>
      <c r="N22" s="42"/>
      <c r="O22" s="42"/>
      <c r="P22" s="42"/>
      <c r="Q22" s="42"/>
      <c r="R22" s="42"/>
      <c r="S22" s="46">
        <f t="shared" si="4"/>
        <v>0</v>
      </c>
      <c r="T22" s="46"/>
      <c r="U22" s="39"/>
      <c r="V22" s="39"/>
      <c r="W22" s="47"/>
      <c r="X22" s="11"/>
      <c r="Y22" s="11"/>
      <c r="Z22" s="11"/>
    </row>
    <row r="23" ht="21.0" customHeight="1">
      <c r="A23" s="37" t="s">
        <v>52</v>
      </c>
      <c r="B23" s="111">
        <f t="shared" si="5"/>
        <v>45555</v>
      </c>
      <c r="C23" s="39"/>
      <c r="D23" s="39"/>
      <c r="E23" s="39"/>
      <c r="F23" s="112"/>
      <c r="G23" s="112"/>
      <c r="H23" s="42"/>
      <c r="I23" s="42"/>
      <c r="J23" s="43">
        <f t="shared" si="1"/>
        <v>0</v>
      </c>
      <c r="K23" s="44" t="s">
        <v>45</v>
      </c>
      <c r="L23" s="42">
        <f t="shared" si="2"/>
        <v>0</v>
      </c>
      <c r="M23" s="42">
        <f t="shared" si="3"/>
        <v>0</v>
      </c>
      <c r="N23" s="42"/>
      <c r="O23" s="42"/>
      <c r="P23" s="42"/>
      <c r="Q23" s="42"/>
      <c r="R23" s="42"/>
      <c r="S23" s="46">
        <f t="shared" si="4"/>
        <v>0</v>
      </c>
      <c r="T23" s="46"/>
      <c r="U23" s="39"/>
      <c r="V23" s="39"/>
      <c r="W23" s="47"/>
      <c r="X23" s="11"/>
      <c r="Y23" s="11"/>
      <c r="Z23" s="11"/>
    </row>
    <row r="24" ht="21.0" customHeight="1">
      <c r="A24" s="37" t="s">
        <v>54</v>
      </c>
      <c r="B24" s="111">
        <f t="shared" si="5"/>
        <v>45556</v>
      </c>
      <c r="C24" s="48"/>
      <c r="D24" s="39"/>
      <c r="E24" s="39"/>
      <c r="F24" s="112"/>
      <c r="G24" s="112"/>
      <c r="H24" s="42"/>
      <c r="I24" s="42"/>
      <c r="J24" s="43">
        <f t="shared" si="1"/>
        <v>0</v>
      </c>
      <c r="K24" s="44" t="s">
        <v>45</v>
      </c>
      <c r="L24" s="42">
        <f t="shared" si="2"/>
        <v>0</v>
      </c>
      <c r="M24" s="42">
        <f t="shared" si="3"/>
        <v>0</v>
      </c>
      <c r="N24" s="42"/>
      <c r="O24" s="42"/>
      <c r="P24" s="42"/>
      <c r="Q24" s="42"/>
      <c r="R24" s="42"/>
      <c r="S24" s="46">
        <f t="shared" si="4"/>
        <v>0</v>
      </c>
      <c r="T24" s="46"/>
      <c r="U24" s="39"/>
      <c r="V24" s="39"/>
      <c r="W24" s="47"/>
      <c r="X24" s="11"/>
      <c r="Y24" s="11"/>
      <c r="Z24" s="11"/>
    </row>
    <row r="25" ht="21.0" customHeight="1">
      <c r="A25" s="37" t="s">
        <v>55</v>
      </c>
      <c r="B25" s="111">
        <f t="shared" si="5"/>
        <v>45557</v>
      </c>
      <c r="C25" s="48"/>
      <c r="D25" s="39"/>
      <c r="E25" s="39"/>
      <c r="F25" s="112"/>
      <c r="G25" s="112"/>
      <c r="H25" s="42"/>
      <c r="I25" s="42"/>
      <c r="J25" s="43">
        <f t="shared" si="1"/>
        <v>0</v>
      </c>
      <c r="K25" s="44" t="s">
        <v>45</v>
      </c>
      <c r="L25" s="42">
        <f t="shared" si="2"/>
        <v>0</v>
      </c>
      <c r="M25" s="42">
        <f t="shared" si="3"/>
        <v>0</v>
      </c>
      <c r="N25" s="42"/>
      <c r="O25" s="42"/>
      <c r="P25" s="42"/>
      <c r="Q25" s="42"/>
      <c r="R25" s="42"/>
      <c r="S25" s="46">
        <f t="shared" si="4"/>
        <v>0</v>
      </c>
      <c r="T25" s="46"/>
      <c r="U25" s="39"/>
      <c r="V25" s="39"/>
      <c r="W25" s="47"/>
      <c r="X25" s="11"/>
      <c r="Y25" s="11"/>
      <c r="Z25" s="11"/>
    </row>
    <row r="26" ht="21.0" customHeight="1">
      <c r="A26" s="37" t="s">
        <v>43</v>
      </c>
      <c r="B26" s="111">
        <f t="shared" si="5"/>
        <v>45558</v>
      </c>
      <c r="C26" s="48"/>
      <c r="D26" s="39"/>
      <c r="E26" s="39"/>
      <c r="F26" s="112"/>
      <c r="G26" s="112"/>
      <c r="H26" s="42"/>
      <c r="I26" s="42"/>
      <c r="J26" s="43">
        <f t="shared" si="1"/>
        <v>0</v>
      </c>
      <c r="K26" s="44" t="s">
        <v>45</v>
      </c>
      <c r="L26" s="42">
        <f t="shared" si="2"/>
        <v>0</v>
      </c>
      <c r="M26" s="42">
        <f t="shared" si="3"/>
        <v>0</v>
      </c>
      <c r="N26" s="42"/>
      <c r="O26" s="42"/>
      <c r="P26" s="42"/>
      <c r="Q26" s="42"/>
      <c r="R26" s="42"/>
      <c r="S26" s="46">
        <f t="shared" si="4"/>
        <v>0</v>
      </c>
      <c r="T26" s="46"/>
      <c r="U26" s="39"/>
      <c r="V26" s="39"/>
      <c r="W26" s="47"/>
      <c r="X26" s="11"/>
      <c r="Y26" s="11"/>
      <c r="Z26" s="11"/>
    </row>
    <row r="27" ht="21.0" customHeight="1">
      <c r="A27" s="37" t="s">
        <v>46</v>
      </c>
      <c r="B27" s="111">
        <f t="shared" si="5"/>
        <v>45559</v>
      </c>
      <c r="C27" s="48"/>
      <c r="D27" s="39"/>
      <c r="E27" s="39"/>
      <c r="F27" s="112"/>
      <c r="G27" s="112"/>
      <c r="H27" s="42"/>
      <c r="I27" s="42"/>
      <c r="J27" s="43">
        <f t="shared" si="1"/>
        <v>0</v>
      </c>
      <c r="K27" s="44" t="s">
        <v>45</v>
      </c>
      <c r="L27" s="42">
        <f t="shared" si="2"/>
        <v>0</v>
      </c>
      <c r="M27" s="42">
        <f t="shared" si="3"/>
        <v>0</v>
      </c>
      <c r="N27" s="42"/>
      <c r="O27" s="42"/>
      <c r="P27" s="42"/>
      <c r="Q27" s="42"/>
      <c r="R27" s="42"/>
      <c r="S27" s="46">
        <f t="shared" si="4"/>
        <v>0</v>
      </c>
      <c r="T27" s="46"/>
      <c r="U27" s="39"/>
      <c r="V27" s="39"/>
      <c r="W27" s="47"/>
      <c r="X27" s="11"/>
      <c r="Y27" s="11"/>
      <c r="Z27" s="11"/>
    </row>
    <row r="28" ht="21.0" customHeight="1">
      <c r="A28" s="37" t="s">
        <v>47</v>
      </c>
      <c r="B28" s="111">
        <f t="shared" si="5"/>
        <v>45560</v>
      </c>
      <c r="C28" s="48"/>
      <c r="D28" s="39"/>
      <c r="E28" s="39"/>
      <c r="F28" s="112"/>
      <c r="G28" s="112"/>
      <c r="H28" s="42"/>
      <c r="I28" s="42"/>
      <c r="J28" s="43">
        <f t="shared" si="1"/>
        <v>0</v>
      </c>
      <c r="K28" s="44" t="s">
        <v>45</v>
      </c>
      <c r="L28" s="42">
        <f t="shared" si="2"/>
        <v>0</v>
      </c>
      <c r="M28" s="42">
        <f t="shared" si="3"/>
        <v>0</v>
      </c>
      <c r="N28" s="42"/>
      <c r="O28" s="42"/>
      <c r="P28" s="42"/>
      <c r="Q28" s="42"/>
      <c r="R28" s="42"/>
      <c r="S28" s="46">
        <f t="shared" si="4"/>
        <v>0</v>
      </c>
      <c r="T28" s="46"/>
      <c r="U28" s="39"/>
      <c r="V28" s="39"/>
      <c r="W28" s="47"/>
      <c r="X28" s="11"/>
      <c r="Y28" s="11"/>
      <c r="Z28" s="11"/>
    </row>
    <row r="29" ht="21.0" customHeight="1">
      <c r="A29" s="37" t="s">
        <v>48</v>
      </c>
      <c r="B29" s="111">
        <f t="shared" si="5"/>
        <v>45561</v>
      </c>
      <c r="C29" s="39"/>
      <c r="D29" s="39"/>
      <c r="E29" s="39"/>
      <c r="F29" s="112"/>
      <c r="G29" s="112"/>
      <c r="H29" s="42"/>
      <c r="I29" s="42"/>
      <c r="J29" s="43">
        <f t="shared" si="1"/>
        <v>0</v>
      </c>
      <c r="K29" s="44" t="s">
        <v>45</v>
      </c>
      <c r="L29" s="42">
        <f t="shared" si="2"/>
        <v>0</v>
      </c>
      <c r="M29" s="42">
        <f t="shared" si="3"/>
        <v>0</v>
      </c>
      <c r="N29" s="41" t="s">
        <v>44</v>
      </c>
      <c r="O29" s="42"/>
      <c r="P29" s="42"/>
      <c r="Q29" s="42"/>
      <c r="R29" s="42"/>
      <c r="S29" s="46">
        <f t="shared" si="4"/>
        <v>0</v>
      </c>
      <c r="T29" s="46"/>
      <c r="U29" s="39"/>
      <c r="V29" s="39"/>
      <c r="W29" s="47"/>
      <c r="X29" s="11"/>
      <c r="Y29" s="11"/>
      <c r="Z29" s="11"/>
    </row>
    <row r="30" ht="21.0" customHeight="1">
      <c r="A30" s="37" t="s">
        <v>52</v>
      </c>
      <c r="B30" s="111">
        <f t="shared" si="5"/>
        <v>45562</v>
      </c>
      <c r="C30" s="39"/>
      <c r="D30" s="39"/>
      <c r="E30" s="39"/>
      <c r="F30" s="112"/>
      <c r="G30" s="112"/>
      <c r="H30" s="42"/>
      <c r="I30" s="42"/>
      <c r="J30" s="43">
        <f t="shared" si="1"/>
        <v>0</v>
      </c>
      <c r="K30" s="44" t="s">
        <v>45</v>
      </c>
      <c r="L30" s="42">
        <f t="shared" si="2"/>
        <v>0</v>
      </c>
      <c r="M30" s="42">
        <f t="shared" si="3"/>
        <v>0</v>
      </c>
      <c r="N30" s="42"/>
      <c r="O30" s="42"/>
      <c r="P30" s="42"/>
      <c r="Q30" s="42"/>
      <c r="R30" s="42"/>
      <c r="S30" s="46">
        <f t="shared" si="4"/>
        <v>0</v>
      </c>
      <c r="T30" s="46"/>
      <c r="U30" s="39"/>
      <c r="V30" s="39"/>
      <c r="W30" s="47"/>
      <c r="X30" s="11"/>
      <c r="Y30" s="11"/>
      <c r="Z30" s="11"/>
    </row>
    <row r="31" ht="21.0" customHeight="1">
      <c r="A31" s="37" t="s">
        <v>54</v>
      </c>
      <c r="B31" s="111">
        <f t="shared" si="5"/>
        <v>45563</v>
      </c>
      <c r="C31" s="39"/>
      <c r="D31" s="39"/>
      <c r="E31" s="39"/>
      <c r="F31" s="112"/>
      <c r="G31" s="112"/>
      <c r="H31" s="42"/>
      <c r="I31" s="42"/>
      <c r="J31" s="43">
        <f t="shared" si="1"/>
        <v>0</v>
      </c>
      <c r="K31" s="44" t="s">
        <v>45</v>
      </c>
      <c r="L31" s="42">
        <f t="shared" si="2"/>
        <v>0</v>
      </c>
      <c r="M31" s="42">
        <f t="shared" si="3"/>
        <v>0</v>
      </c>
      <c r="N31" s="42"/>
      <c r="O31" s="42"/>
      <c r="P31" s="42"/>
      <c r="Q31" s="42"/>
      <c r="R31" s="42"/>
      <c r="S31" s="46">
        <f t="shared" si="4"/>
        <v>0</v>
      </c>
      <c r="T31" s="46"/>
      <c r="U31" s="39"/>
      <c r="V31" s="39"/>
      <c r="W31" s="47"/>
      <c r="X31" s="11"/>
      <c r="Y31" s="11"/>
      <c r="Z31" s="11"/>
    </row>
    <row r="32" ht="21.0" customHeight="1">
      <c r="A32" s="37" t="s">
        <v>55</v>
      </c>
      <c r="B32" s="111">
        <f t="shared" si="5"/>
        <v>45564</v>
      </c>
      <c r="C32" s="48"/>
      <c r="D32" s="39"/>
      <c r="E32" s="39"/>
      <c r="F32" s="112"/>
      <c r="G32" s="112"/>
      <c r="H32" s="42"/>
      <c r="I32" s="42"/>
      <c r="J32" s="43">
        <f t="shared" si="1"/>
        <v>0</v>
      </c>
      <c r="K32" s="44" t="s">
        <v>45</v>
      </c>
      <c r="L32" s="42">
        <f t="shared" si="2"/>
        <v>0</v>
      </c>
      <c r="M32" s="42">
        <f t="shared" si="3"/>
        <v>0</v>
      </c>
      <c r="N32" s="42"/>
      <c r="O32" s="42"/>
      <c r="P32" s="42"/>
      <c r="Q32" s="42"/>
      <c r="R32" s="42"/>
      <c r="S32" s="46">
        <f t="shared" si="4"/>
        <v>0</v>
      </c>
      <c r="T32" s="46"/>
      <c r="U32" s="39"/>
      <c r="V32" s="39"/>
      <c r="W32" s="47"/>
      <c r="X32" s="11"/>
      <c r="Y32" s="11"/>
      <c r="Z32" s="11"/>
    </row>
    <row r="33" ht="21.0" customHeight="1">
      <c r="A33" s="50" t="s">
        <v>43</v>
      </c>
      <c r="B33" s="114">
        <f t="shared" si="5"/>
        <v>45565</v>
      </c>
      <c r="C33" s="52"/>
      <c r="D33" s="52"/>
      <c r="E33" s="52"/>
      <c r="F33" s="200"/>
      <c r="G33" s="200"/>
      <c r="H33" s="54"/>
      <c r="I33" s="54"/>
      <c r="J33" s="55">
        <f t="shared" si="1"/>
        <v>0</v>
      </c>
      <c r="K33" s="56" t="s">
        <v>45</v>
      </c>
      <c r="L33" s="54">
        <f t="shared" si="2"/>
        <v>0</v>
      </c>
      <c r="M33" s="54">
        <f t="shared" si="3"/>
        <v>0</v>
      </c>
      <c r="N33" s="54"/>
      <c r="O33" s="54"/>
      <c r="P33" s="54"/>
      <c r="Q33" s="54"/>
      <c r="R33" s="54"/>
      <c r="S33" s="58">
        <f t="shared" si="4"/>
        <v>0</v>
      </c>
      <c r="T33" s="58"/>
      <c r="U33" s="52"/>
      <c r="V33" s="52"/>
      <c r="W33" s="59"/>
      <c r="X33" s="11"/>
      <c r="Y33" s="11"/>
      <c r="Z33" s="11"/>
    </row>
    <row r="34" ht="21.0" customHeight="1">
      <c r="A34" s="27"/>
      <c r="B34" s="115"/>
      <c r="C34" s="28"/>
      <c r="D34" s="28"/>
      <c r="E34" s="28"/>
      <c r="F34" s="60"/>
      <c r="G34" s="61" t="s">
        <v>78</v>
      </c>
      <c r="H34" s="62"/>
      <c r="I34" s="63"/>
      <c r="J34" s="64">
        <v>0.0</v>
      </c>
      <c r="K34" s="65"/>
      <c r="L34" s="31"/>
      <c r="M34" s="31"/>
      <c r="N34" s="31"/>
      <c r="O34" s="31"/>
      <c r="P34" s="31"/>
      <c r="Q34" s="31"/>
      <c r="R34" s="66"/>
      <c r="S34" s="67">
        <f t="shared" ref="S34:T34" si="6">SUM(S4:S33)</f>
        <v>0</v>
      </c>
      <c r="T34" s="68">
        <f t="shared" si="6"/>
        <v>0</v>
      </c>
      <c r="U34" s="69"/>
      <c r="V34" s="28"/>
      <c r="W34" s="28"/>
      <c r="X34" s="11"/>
      <c r="Y34" s="11"/>
      <c r="Z34" s="11"/>
    </row>
    <row r="35" ht="21.0" customHeight="1">
      <c r="A35" s="48"/>
      <c r="B35" s="111"/>
      <c r="C35" s="39"/>
      <c r="D35" s="39"/>
      <c r="E35" s="39"/>
      <c r="F35" s="70"/>
      <c r="G35" s="71" t="s">
        <v>79</v>
      </c>
      <c r="H35" s="72"/>
      <c r="I35" s="73"/>
      <c r="J35" s="74">
        <f>SUM(J34*24+August!$J36)</f>
        <v>450</v>
      </c>
      <c r="K35" s="75"/>
      <c r="L35" s="42"/>
      <c r="M35" s="42"/>
      <c r="N35" s="42"/>
      <c r="O35" s="42"/>
      <c r="P35" s="42"/>
      <c r="Q35" s="42"/>
      <c r="R35" s="76"/>
      <c r="S35" s="77">
        <f>SUM(S34:T34)</f>
        <v>0</v>
      </c>
      <c r="T35" s="78"/>
      <c r="U35" s="79"/>
      <c r="V35" s="39"/>
      <c r="W35" s="39"/>
      <c r="X35" s="11"/>
      <c r="Y35" s="11"/>
      <c r="Z35" s="11"/>
    </row>
    <row r="36" ht="21.0" customHeight="1">
      <c r="A36" s="80"/>
      <c r="B36" s="81"/>
      <c r="C36" s="54"/>
      <c r="D36" s="39"/>
      <c r="E36" s="39"/>
      <c r="F36" s="70"/>
      <c r="G36" s="71" t="s">
        <v>80</v>
      </c>
      <c r="H36" s="72"/>
      <c r="I36" s="73"/>
      <c r="J36" s="74">
        <f>J34-J38</f>
        <v>-7</v>
      </c>
      <c r="K36" s="75"/>
      <c r="L36" s="42"/>
      <c r="M36" s="42"/>
      <c r="N36" s="42"/>
      <c r="O36" s="42"/>
      <c r="P36" s="42"/>
      <c r="Q36" s="42"/>
      <c r="R36" s="42"/>
      <c r="S36" s="82"/>
      <c r="T36" s="35"/>
      <c r="U36" s="39"/>
      <c r="V36" s="39"/>
      <c r="W36" s="39"/>
      <c r="X36" s="11"/>
      <c r="Y36" s="11"/>
      <c r="Z36" s="11"/>
    </row>
    <row r="37" ht="20.25" customHeight="1">
      <c r="A37" s="83" t="s">
        <v>98</v>
      </c>
      <c r="B37" s="63"/>
      <c r="C37" s="66">
        <f>Januar!C38</f>
        <v>30</v>
      </c>
      <c r="D37" s="79"/>
      <c r="E37" s="39"/>
      <c r="F37" s="70"/>
      <c r="G37" s="84" t="s">
        <v>82</v>
      </c>
      <c r="H37" s="72"/>
      <c r="I37" s="73"/>
      <c r="J37" s="85">
        <f>SUM(J36*24+August!$J38)</f>
        <v>-1112</v>
      </c>
      <c r="K37" s="75"/>
      <c r="L37" s="42"/>
      <c r="M37" s="42"/>
      <c r="N37" s="42"/>
      <c r="O37" s="42"/>
      <c r="P37" s="42"/>
      <c r="Q37" s="41" t="s">
        <v>109</v>
      </c>
      <c r="R37" s="41" t="s">
        <v>110</v>
      </c>
      <c r="S37" s="86">
        <v>0.0</v>
      </c>
      <c r="T37" s="46"/>
      <c r="U37" s="39"/>
      <c r="V37" s="39"/>
      <c r="W37" s="39"/>
      <c r="X37" s="11"/>
      <c r="Y37" s="11"/>
      <c r="Z37" s="11"/>
    </row>
    <row r="38" ht="20.25" customHeight="1">
      <c r="A38" s="87" t="s">
        <v>21</v>
      </c>
      <c r="B38" s="73"/>
      <c r="C38" s="195" t="str">
        <f>IF('März'!C43="x",(IF(AND(Januar!D$2-C39&gt;0,Januar!D$2-C39&lt;&gt;0),Januar!D$2-C39,"")),"")</f>
        <v/>
      </c>
      <c r="D38" s="79"/>
      <c r="E38" s="39"/>
      <c r="F38" s="70"/>
      <c r="G38" s="71" t="s">
        <v>83</v>
      </c>
      <c r="H38" s="72"/>
      <c r="I38" s="73"/>
      <c r="J38" s="74">
        <v>7.0</v>
      </c>
      <c r="K38" s="75"/>
      <c r="L38" s="42"/>
      <c r="M38" s="42"/>
      <c r="N38" s="42"/>
      <c r="O38" s="42"/>
      <c r="P38" s="42"/>
      <c r="Q38" s="41" t="s">
        <v>109</v>
      </c>
      <c r="R38" s="41" t="s">
        <v>111</v>
      </c>
      <c r="S38" s="86">
        <v>0.0</v>
      </c>
      <c r="T38" s="46"/>
      <c r="U38" s="39"/>
      <c r="V38" s="39"/>
      <c r="W38" s="39"/>
      <c r="X38" s="11"/>
      <c r="Y38" s="11"/>
      <c r="Z38" s="11"/>
    </row>
    <row r="39" ht="20.25" customHeight="1">
      <c r="A39" s="87" t="s">
        <v>84</v>
      </c>
      <c r="B39" s="73"/>
      <c r="C39" s="76">
        <f>COUNTIFS(H4:H33,"x",A4:A33,"Montag")+COUNTIFS(H4:H33,"x",A4:A33,"Dienstag")+COUNTIFS(H4:H33,"x",A4:A33,"Mittwoch")+COUNTIFS(H4:H33,"x",A4:A33,"Donnerstag")+COUNTIFS(H4:H33,"x",A4:A33,"Freitag")+August!C40</f>
        <v>0</v>
      </c>
      <c r="D39" s="79"/>
      <c r="E39" s="39"/>
      <c r="F39" s="70"/>
      <c r="G39" s="88" t="s">
        <v>85</v>
      </c>
      <c r="H39" s="89"/>
      <c r="I39" s="81"/>
      <c r="J39" s="118">
        <v>83.66666666666667</v>
      </c>
      <c r="K39" s="75"/>
      <c r="L39" s="42"/>
      <c r="M39" s="42"/>
      <c r="N39" s="42"/>
      <c r="O39" s="42"/>
      <c r="P39" s="42"/>
      <c r="Q39" s="41" t="s">
        <v>109</v>
      </c>
      <c r="R39" s="41" t="s">
        <v>93</v>
      </c>
      <c r="S39" s="86">
        <v>0.0</v>
      </c>
      <c r="T39" s="46"/>
      <c r="U39" s="39"/>
      <c r="V39" s="39"/>
      <c r="W39" s="39"/>
      <c r="X39" s="11"/>
      <c r="Y39" s="11"/>
      <c r="Z39" s="11"/>
    </row>
    <row r="40" ht="20.25" customHeight="1">
      <c r="A40" s="91" t="s">
        <v>100</v>
      </c>
      <c r="B40" s="73"/>
      <c r="C40" s="92">
        <f>August!C41-(COUNTIFS(H4:H33,"x",A4:A33,"Montag")+COUNTIFS(H4:H33,"x",A4:A33,"Dienstag")+COUNTIFS(H4:H33,"x",A4:A33,"Mittwoch")+COUNTIFS(H4:H33,"x",A4:A33,"Donnerstag")+COUNTIFS(H4:H33,"x",A4:A33,"Freitag"))</f>
        <v>30</v>
      </c>
      <c r="D40" s="79"/>
      <c r="E40" s="39"/>
      <c r="F40" s="93"/>
      <c r="G40" s="94"/>
      <c r="H40" s="31"/>
      <c r="I40" s="31"/>
      <c r="J40" s="94"/>
      <c r="K40" s="42"/>
      <c r="L40" s="42"/>
      <c r="M40" s="42"/>
      <c r="N40" s="42"/>
      <c r="O40" s="42"/>
      <c r="P40" s="42"/>
      <c r="Q40" s="42"/>
      <c r="R40" s="42"/>
      <c r="S40" s="86"/>
      <c r="T40" s="46"/>
      <c r="U40" s="39"/>
      <c r="V40" s="39"/>
      <c r="W40" s="39"/>
      <c r="X40" s="11"/>
      <c r="Y40" s="11"/>
      <c r="Z40" s="11"/>
    </row>
    <row r="41" ht="20.25" customHeight="1">
      <c r="A41" s="95" t="s">
        <v>101</v>
      </c>
      <c r="B41" s="81"/>
      <c r="C41" s="96">
        <f>COUNTIF(I4:I33,"x")+August!C42</f>
        <v>0</v>
      </c>
      <c r="D41" s="79"/>
      <c r="E41" s="39"/>
      <c r="F41" s="93"/>
      <c r="G41" s="93"/>
      <c r="H41" s="42"/>
      <c r="I41" s="42"/>
      <c r="J41" s="93"/>
      <c r="K41" s="42"/>
      <c r="L41" s="42"/>
      <c r="M41" s="42"/>
      <c r="N41" s="42"/>
      <c r="O41" s="42"/>
      <c r="P41" s="42"/>
      <c r="Q41" s="42"/>
      <c r="R41" s="42"/>
      <c r="S41" s="86"/>
      <c r="T41" s="46"/>
      <c r="U41" s="39"/>
      <c r="V41" s="39"/>
      <c r="W41" s="39"/>
      <c r="X41" s="11"/>
      <c r="Y41" s="11"/>
      <c r="Z41" s="11"/>
    </row>
    <row r="42" ht="20.25" customHeight="1">
      <c r="A42" s="28"/>
      <c r="B42" s="28"/>
      <c r="C42" s="28"/>
      <c r="D42" s="39"/>
      <c r="E42" s="39"/>
      <c r="F42" s="93"/>
      <c r="G42" s="93"/>
      <c r="H42" s="42"/>
      <c r="I42" s="42"/>
      <c r="J42" s="93"/>
      <c r="K42" s="42"/>
      <c r="L42" s="42"/>
      <c r="M42" s="42"/>
      <c r="N42" s="42"/>
      <c r="O42" s="42"/>
      <c r="P42" s="42"/>
      <c r="Q42" s="42"/>
      <c r="R42" s="42"/>
      <c r="S42" s="86"/>
      <c r="T42" s="46"/>
      <c r="U42" s="39"/>
      <c r="V42" s="39"/>
      <c r="W42" s="39"/>
      <c r="X42" s="11"/>
      <c r="Y42" s="11"/>
      <c r="Z42" s="11"/>
    </row>
    <row r="43" ht="20.25" customHeight="1">
      <c r="A43" s="48"/>
      <c r="B43" s="111"/>
      <c r="C43" s="39"/>
      <c r="D43" s="39"/>
      <c r="E43" s="39"/>
      <c r="F43" s="93"/>
      <c r="G43" s="93"/>
      <c r="H43" s="42"/>
      <c r="I43" s="42"/>
      <c r="J43" s="93"/>
      <c r="K43" s="42"/>
      <c r="L43" s="42"/>
      <c r="M43" s="42"/>
      <c r="N43" s="42"/>
      <c r="O43" s="42"/>
      <c r="P43" s="42"/>
      <c r="Q43" s="42"/>
      <c r="R43" s="42"/>
      <c r="S43" s="86"/>
      <c r="T43" s="46"/>
      <c r="U43" s="39"/>
      <c r="V43" s="39"/>
      <c r="W43" s="39"/>
      <c r="X43" s="11"/>
      <c r="Y43" s="11"/>
      <c r="Z43" s="11"/>
    </row>
    <row r="44" ht="20.25" customHeight="1">
      <c r="A44" s="48"/>
      <c r="B44" s="111"/>
      <c r="C44" s="39"/>
      <c r="D44" s="39"/>
      <c r="E44" s="39"/>
      <c r="F44" s="93"/>
      <c r="G44" s="93"/>
      <c r="H44" s="42"/>
      <c r="I44" s="42"/>
      <c r="J44" s="93"/>
      <c r="K44" s="42"/>
      <c r="L44" s="42"/>
      <c r="M44" s="42"/>
      <c r="N44" s="42"/>
      <c r="O44" s="42"/>
      <c r="P44" s="42"/>
      <c r="Q44" s="42"/>
      <c r="R44" s="42"/>
      <c r="S44" s="86"/>
      <c r="T44" s="46"/>
      <c r="U44" s="39"/>
      <c r="V44" s="39"/>
      <c r="W44" s="39"/>
      <c r="X44" s="11"/>
      <c r="Y44" s="11"/>
      <c r="Z44" s="11"/>
    </row>
    <row r="45" ht="18.0"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8.0"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8.0"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8.0"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8.0"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8.0"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8.0"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8.0"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8.0"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8.0"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8.0"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8.0"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8.0"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8.0"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8.0"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8.0"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8.0"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8.0"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8.0"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8.0"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8.0"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8.0"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8.0"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8.0"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8.0"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8.0"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8.0"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8.0"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8.0"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8.0"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8.0"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8.0"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8.0"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8.0"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8.0"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8.0"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8.0"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8.0"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8.0"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8.0"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8.0"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8.0"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8.0"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8.0"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8.0"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8.0"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8.0"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8.0"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8.0"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8.0"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8.0"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8.0"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8.0"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8.0"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8.0"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8.0"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8.0"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8.0"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8.0"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8.0"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8.0"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8.0"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8.0"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8.0"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8.0"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8.0"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8.0"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8.0"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8.0"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8.0"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8.0"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8.0"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8.0"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8.0"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8.0"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8.0"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8.0"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8.0"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8.0"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8.0"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8.0"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8.0"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8.0"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8.0"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8.0"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8.0"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8.0"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8.0"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8.0"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8.0"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8.0"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8.0"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8.0"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8.0"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8.0"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8.0"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8.0"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8.0"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8.0"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8.0"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8.0"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8.0"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8.0"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8.0"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8.0"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8.0"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8.0"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8.0"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8.0"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8.0"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8.0"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8.0"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8.0"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8.0"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8.0"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8.0"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8.0"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8.0"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8.0"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8.0"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8.0"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8.0"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8.0"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8.0"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8.0"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8.0"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8.0"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8.0"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8.0"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8.0"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8.0"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8.0"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8.0"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8.0"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8.0"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8.0"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8.0"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8.0"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8.0"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8.0"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8.0"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8.0"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8.0"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8.0"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8.0"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8.0"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8.0"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8.0"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8.0"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8.0"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8.0"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8.0"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8.0"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8.0"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8.0"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8.0"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8.0"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8.0"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8.0"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8.0"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8.0"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8.0"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8.0"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8.0"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8.0"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8.0"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8.0"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8.0"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8.0"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8.0"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8.0"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8.0"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8.0"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8.0"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8.0"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8.0"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8.0"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8.0"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8.0"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8.0"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8.0"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8.0"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8.0"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8.0"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8.0"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8.0"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8.0"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8.0"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8.0"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8.0"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8.0"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8.0"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8.0"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8.0"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8.0"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8.0"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8.0"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8.0"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8.0"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8.0"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8.0"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8.0"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8.0"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8.0"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8.0"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8.0"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8.0"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8.0"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8.0"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8.0"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8.0"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8.0"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8.0"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8.0"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8.0"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8.0"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8.0"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8.0"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8.0"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8.0"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8.0"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8.0"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8.0"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8.0"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8.0"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8.0"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8.0"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8.0"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8.0"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8.0"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8.0"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8.0"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8.0"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8.0"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8.0"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8.0"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8.0"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8.0"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8.0"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8.0"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8.0"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8.0"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8.0"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8.0"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8.0"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8.0"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8.0"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8.0"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8.0"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8.0"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8.0"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8.0"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8.0"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8.0"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8.0"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8.0"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8.0"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8.0"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8.0"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8.0"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8.0"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8.0"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8.0"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8.0"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8.0"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8.0"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8.0"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8.0"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8.0"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8.0"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8.0"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8.0"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8.0"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8.0"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8.0"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8.0"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8.0"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8.0"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8.0"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8.0"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8.0"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8.0"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8.0"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8.0"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8.0"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8.0"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8.0"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8.0"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8.0"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8.0"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8.0"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8.0"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8.0"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8.0"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8.0"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8.0"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8.0"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8.0"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8.0"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8.0"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8.0"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8.0"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8.0"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8.0"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8.0"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8.0"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8.0"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8.0"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8.0"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8.0"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8.0"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8.0"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8.0"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8.0"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8.0"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8.0"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8.0"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8.0"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8.0"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8.0"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8.0"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8.0"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8.0"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8.0"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8.0"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8.0"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8.0"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8.0"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8.0"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8.0"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8.0"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8.0"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8.0"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8.0"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8.0"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8.0"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8.0"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8.0"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8.0"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8.0"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8.0"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8.0"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8.0"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8.0"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8.0"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8.0"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8.0"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8.0"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8.0"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8.0"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8.0"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8.0"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8.0"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8.0"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8.0"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8.0"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8.0"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8.0"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8.0"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8.0"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8.0"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8.0"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8.0"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8.0"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8.0"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8.0"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8.0"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8.0"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8.0"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8.0"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8.0"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8.0"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8.0"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8.0"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8.0"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8.0"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8.0"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8.0"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8.0"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8.0"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8.0"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8.0"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8.0"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8.0"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8.0"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8.0"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8.0"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8.0"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8.0"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8.0"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8.0"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8.0"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8.0"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8.0"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8.0"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8.0"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8.0"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8.0"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8.0"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8.0"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8.0"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8.0"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8.0"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8.0"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8.0"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8.0"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8.0"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8.0"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8.0"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8.0"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8.0"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8.0"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8.0"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8.0"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8.0"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8.0"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8.0"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8.0"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8.0"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8.0"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8.0"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8.0"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8.0"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8.0"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8.0"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8.0"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8.0"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8.0"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8.0"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8.0"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8.0"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8.0"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8.0"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8.0"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8.0"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8.0"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8.0"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8.0"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8.0"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8.0"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8.0"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8.0"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8.0"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8.0"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8.0"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8.0"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8.0"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8.0"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8.0"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8.0"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8.0"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8.0"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8.0"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8.0"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8.0"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8.0"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8.0"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8.0"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8.0"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8.0"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8.0"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8.0"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8.0"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8.0"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8.0"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8.0"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8.0"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8.0"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8.0"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8.0"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8.0"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8.0"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8.0"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8.0"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8.0"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8.0"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8.0"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8.0"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8.0"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8.0"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8.0"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8.0"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8.0"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8.0"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8.0"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8.0"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8.0"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8.0"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8.0"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8.0"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8.0"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8.0"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8.0"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8.0"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8.0"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8.0"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8.0"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8.0"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8.0"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8.0"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8.0"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8.0"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8.0"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8.0"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8.0"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8.0"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8.0"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8.0"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8.0"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8.0"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8.0"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8.0"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8.0"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8.0"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8.0"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8.0"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8.0"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8.0"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8.0"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8.0"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8.0"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8.0"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8.0"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8.0"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8.0"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8.0"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8.0"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8.0"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8.0"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8.0"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8.0"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8.0"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8.0"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8.0"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8.0"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8.0"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8.0"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8.0"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8.0"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8.0"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8.0"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8.0"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8.0"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8.0"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8.0"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8.0"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8.0"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8.0"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8.0"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8.0"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8.0"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8.0"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8.0"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8.0"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8.0"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8.0"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8.0"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8.0"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8.0"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8.0"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8.0"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8.0"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8.0"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8.0"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8.0"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8.0"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8.0"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8.0"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8.0"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8.0"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8.0"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8.0"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8.0"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8.0"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8.0"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8.0"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8.0"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8.0"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8.0"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8.0"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8.0"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8.0"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8.0"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8.0"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8.0"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8.0"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8.0"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8.0"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8.0"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8.0"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8.0"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8.0"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8.0"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8.0"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8.0"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8.0"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8.0"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8.0"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8.0"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8.0"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8.0"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8.0"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8.0"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8.0"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8.0"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8.0"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8.0"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8.0"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8.0"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8.0"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8.0"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8.0"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8.0"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8.0"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8.0"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8.0"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8.0"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8.0"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8.0"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8.0"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8.0"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8.0"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8.0"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8.0"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8.0"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8.0"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8.0"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8.0"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8.0"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8.0"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8.0"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8.0"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8.0"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8.0"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8.0"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8.0"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8.0"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8.0"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8.0"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8.0"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8.0"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8.0"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8.0"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8.0"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8.0"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8.0"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8.0"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8.0"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8.0"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8.0"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8.0"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8.0"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8.0"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8.0"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8.0"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8.0"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8.0"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8.0"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8.0"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8.0"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8.0"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8.0"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8.0"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8.0"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8.0"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8.0"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8.0"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8.0"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8.0"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8.0"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8.0"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8.0"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8.0"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8.0"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8.0"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8.0"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8.0"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8.0"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8.0"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8.0"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8.0"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8.0"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8.0"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8.0"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8.0"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8.0"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8.0"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8.0"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8.0"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8.0"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8.0"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8.0"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8.0"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8.0"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8.0"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8.0"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8.0"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8.0"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8.0"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8.0"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8.0"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8.0"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8.0"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8.0"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8.0"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8.0"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8.0"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8.0"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8.0"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8.0"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8.0"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8.0"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8.0"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8.0"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8.0"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8.0"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8.0"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8.0"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8.0"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8.0"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8.0"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8.0"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8.0"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8.0"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8.0"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8.0"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8.0"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8.0"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8.0"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8.0"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8.0"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8.0"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8.0"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8.0"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8.0"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8.0"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8.0"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8.0"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8.0"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8.0"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8.0"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8.0"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8.0"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8.0"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8.0"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8.0"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8.0"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8.0"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8.0"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8.0"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8.0"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8.0"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8.0"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8.0"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8.0"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8.0"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8.0"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8.0"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8.0"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8.0"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8.0"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8.0"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8.0"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8.0"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8.0"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8.0"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8.0"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8.0"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8.0"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8.0"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8.0"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8.0"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8.0"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8.0"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8.0"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8.0"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8.0"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8.0"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8.0"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8.0"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8.0"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8.0"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8.0"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8.0"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8.0"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8.0"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8.0"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8.0"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8.0"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8.0"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8.0"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8.0"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8.0"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8.0"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8.0"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8.0"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8.0"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8.0"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8.0"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8.0"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8.0"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8.0"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8.0"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8.0"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8.0"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8.0"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8.0"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8.0"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8.0"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8.0"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8.0"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8.0"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8.0"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8.0"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8.0"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8.0"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8.0"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8.0"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8.0"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8.0"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8.0"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8.0"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8.0"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8.0"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8.0"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8.0"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8.0"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8.0"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8.0"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8.0"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8.0"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8.0"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8.0"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8.0"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8.0"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8.0"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8.0"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8.0"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8.0"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8.0"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8.0"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8.0"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8.0"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8.0"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8.0"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8.0"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8.0"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8.0"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8.0"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8.0"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8.0"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8.0"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8.0"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8.0"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8.0"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8.0"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8.0"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8.0"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8.0"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8.0"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8.0"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8.0"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8.0"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8.0"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8.0"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8.0"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8.0"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8.0"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8.0"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8.0"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8.0"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8.0"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8.0"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8.0"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8.0"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8.0"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8.0"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8.0"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8.0"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8.0"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8.0"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8.0"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8.0"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8.0"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8.0"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8.0"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8.0"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8.0"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8.0"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8.0"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8.0"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8.0"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8.0"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8.0"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8.0"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8.0"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8.0"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8.0"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8.0"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8.0"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8.0"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8.0"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8.0"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8.0"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8.0"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8.0"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8.0"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8.0"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8.0"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8.0"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8.0"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8.0"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8.0"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8.0"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8.0"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8.0"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8.0"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8.0"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8.0"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8.0"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8.0"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8.0"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8.0"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8.0"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8.0"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8.0"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8.0"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8.0"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8.0"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8.0"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8.0"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8.0"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8.0"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8.0"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8.0"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8.0"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8.0"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8.0"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8.0"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8.0"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8.0"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8.0"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8.0"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8.0"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8.0"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8.0"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8.0"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8.0"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8.0"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8.0"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8.0"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8.0"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8.0"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8.0"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8.0"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8.0"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13">
    <mergeCell ref="G37:I37"/>
    <mergeCell ref="G38:I38"/>
    <mergeCell ref="A39:B39"/>
    <mergeCell ref="G39:I39"/>
    <mergeCell ref="A40:B40"/>
    <mergeCell ref="A41:B41"/>
    <mergeCell ref="G34:I34"/>
    <mergeCell ref="G35:I35"/>
    <mergeCell ref="S35:T35"/>
    <mergeCell ref="A36:B36"/>
    <mergeCell ref="G36:I36"/>
    <mergeCell ref="A37:B37"/>
    <mergeCell ref="A38:B38"/>
  </mergeCells>
  <conditionalFormatting sqref="A1:W1 A4:B4 A5:B5 A6:B6 A7:B7 A8:B8 A9:B9 A10:B10 A11:B11 A12:B12 A13:B13 A14:B14 A15:B15 A16:B16 A17:B17 A18:B18 A19:B19 A20:B20 A21:B21 A22:B22 A23:B23 A24:B24 A25:B25 A26:B26 A27:B27 A28:B28 A29:B29 A30:B30 A31:B31 A32:B32 A33:B33 A34:G35 A36 A38:A39 A42:W44 B2:W2 C36:G39 C40:W41 H8:J8 H9:J9 H10:J10 H11:J11 H12:J12 H13:J13 H14:J14 H15:J15 H16:J16 H17:J17 H18:J18 H19:J19 H20:J20 H21:J21 H22:J22 H23:J23 H24:J24 H25:J25 H26:J26 H27:J27 H28:J28 H29:J29 H30:J30 H31:J31 H32:J32 H33:J33 J4 J5 J6 J7 J34:W34 J35:R35 J36:W38 K39:W39 L4:R4 L5:R5 L6:R6 L7:R7 L8:R8 L9:R9 L10:R10 L11:R11 L12:R12 L13:R13 L14:R14 L15:R15 L16:R16 L17:R17 L18:R18 L19:R19 L20:R20 L21:R21 L22:R22 L23:R23 L24:R24 L25:R25 L26:R26 L27:R27 L28:R28 L29:R29 L30:R30 L31:R31 L32:R32 L33:R33 T4:W4 T5:W5 T6:W6 T7:W7 T8:W8 T9:W9 T10:W10 T11:W11 T12:W12 T13:W13 T14:W14 T15:W15 T16:W16 T17:W17 T18:W18 T19:W19 T20:W20 T21:W21 T22:W22 T23:W23 T24:W24 T25:W25 T26:W26 T27:W27 T28:W28 T29:W29 T30:W30 T31:W31 T32:W32 T33:W33 U35:W35">
    <cfRule type="containsText" dxfId="0" priority="1" stopIfTrue="1" operator="containsText" text="Samstag">
      <formula>NOT(ISERROR(SEARCH(("Samstag"),(A1))))</formula>
    </cfRule>
  </conditionalFormatting>
  <conditionalFormatting sqref="A1:W1 A4:B4 A5:B5 A6:B6 A7:B7 A8:B8 A9:B9 A10:B10 A11:B11 A12:B12 A13:B13 A14:B14 A15:B15 A16:B16 A17:B17 A18:B18 A19:B19 A20:B20 A21:B21 A22:B22 A23:B23 A24:B24 A25:B25 A26:B26 A27:B27 A28:B28 A29:B29 A30:B30 A31:B31 A32:B32 A33:B33 A34:G35 A36 A38:A39 A42:W44 B2:W2 C36:G39 C40:W41 H8:J8 H9:J9 H10:J10 H11:J11 H12:J12 H13:J13 H14:J14 H15:J15 H16:J16 H17:J17 H18:J18 H19:J19 H20:J20 H21:J21 H22:J22 H23:J23 H24:J24 H25:J25 H26:J26 H27:J27 H28:J28 H29:J29 H30:J30 H31:J31 H32:J32 H33:J33 J4 J5 J6 J7 J34:W34 J35:R35 J36:W38 K39:W39 L4:R4 L5:R5 L6:R6 L7:R7 L8:R8 L9:R9 L10:R10 L11:R11 L12:R12 L13:R13 L14:R14 L15:R15 L16:R16 L17:R17 L18:R18 L19:R19 L20:R20 L21:R21 L22:R22 L23:R23 L24:R24 L25:R25 L26:R26 L27:R27 L28:R28 L29:R29 L30:R30 L31:R31 L32:R32 L33:R33 T4:W4 T5:W5 T6:W6 T7:W7 T8:W8 T9:W9 T10:W10 T11:W11 T12:W12 T13:W13 T14:W14 T15:W15 T16:W16 T17:W17 T18:W18 T19:W19 T20:W20 T21:W21 T22:W22 T23:W23 T24:W24 T25:W25 T26:W26 T27:W27 T28:W28 T29:W29 T30:W30 T31:W31 T32:W32 T33:W33 U35:W35">
    <cfRule type="containsText" dxfId="0" priority="2" stopIfTrue="1" operator="containsText" text="Sonntag">
      <formula>NOT(ISERROR(SEARCH(("Sonntag"),(A1))))</formula>
    </cfRule>
  </conditionalFormatting>
  <conditionalFormatting sqref="D4:E4 D6:E33 E5 F8:G33">
    <cfRule type="containsText" dxfId="0" priority="3" stopIfTrue="1" operator="containsText" text="Samstag">
      <formula>NOT(ISERROR(SEARCH(("Samstag"),(D4))))</formula>
    </cfRule>
  </conditionalFormatting>
  <conditionalFormatting sqref="D4:E4 D6:E33 E5 F8:G33">
    <cfRule type="containsText" dxfId="0" priority="4" stopIfTrue="1" operator="containsText" text="Sonntag">
      <formula>NOT(ISERROR(SEARCH(("Sonntag"),(D4))))</formula>
    </cfRule>
  </conditionalFormatting>
  <conditionalFormatting sqref="D5">
    <cfRule type="containsText" dxfId="0" priority="5" stopIfTrue="1" operator="containsText" text="Samstag">
      <formula>NOT(ISERROR(SEARCH(("Samstag"),(D5))))</formula>
    </cfRule>
  </conditionalFormatting>
  <dataValidations>
    <dataValidation type="list" allowBlank="1" showErrorMessage="1" sqref="K4:K33">
      <formula1>"Bitte auswählen,Deutschland,ORF - Österreich,Afghanistan,Ägypten,Äthiopien,Äquatorialguinea,Albanien,Algerien,Andorra,Angola,Antigua und Barbuda,Argentinien,Armenien,Aserbaidschan,Australien,– Canberra,– Sydney,Bahrain,Bangladesch,Barbados,Belgien,Benin"</formula1>
    </dataValidation>
  </dataValidations>
  <printOptions/>
  <pageMargins bottom="0.0" footer="0.0" header="0.0" left="0.5" right="0.5" top="0.55315"/>
  <pageSetup orientation="landscape"/>
  <headerFooter>
    <oddFooter>&amp;C000000&amp;P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12.0"/>
    <col customWidth="1" min="2" max="2" width="10.0"/>
    <col customWidth="1" min="3" max="3" width="19.14"/>
    <col customWidth="1" min="4" max="4" width="24.29"/>
    <col customWidth="1" min="5" max="5" width="14.29"/>
    <col customWidth="1" min="6" max="7" width="10.29"/>
    <col customWidth="1" min="8" max="8" width="4.86"/>
    <col customWidth="1" min="9" max="9" width="5.14"/>
    <col customWidth="1" min="10" max="10" width="7.71"/>
    <col customWidth="1" min="11" max="11" width="13.57"/>
    <col customWidth="1" hidden="1" min="12" max="13" width="12.0"/>
    <col customWidth="1" min="14" max="14" width="9.71"/>
    <col customWidth="1" min="15" max="15" width="8.71"/>
    <col customWidth="1" min="16" max="16" width="7.29"/>
    <col customWidth="1" min="17" max="17" width="8.0"/>
    <col customWidth="1" min="18" max="18" width="9.0"/>
    <col customWidth="1" min="19" max="19" width="12.0"/>
    <col customWidth="1" min="20" max="20" width="14.14"/>
    <col customWidth="1" min="21" max="21" width="15.86"/>
    <col customWidth="1" min="22" max="22" width="23.43"/>
    <col customWidth="1" min="23" max="23" width="20.29"/>
    <col customWidth="1" min="24" max="26" width="12.0"/>
  </cols>
  <sheetData>
    <row r="1" ht="25.5" customHeight="1">
      <c r="A1" s="6" t="s">
        <v>18</v>
      </c>
      <c r="B1" s="6" t="s">
        <v>19</v>
      </c>
      <c r="C1" s="6" t="s">
        <v>20</v>
      </c>
      <c r="D1" s="7"/>
      <c r="E1" s="7"/>
      <c r="F1" s="8"/>
      <c r="G1" s="8"/>
      <c r="H1" s="7"/>
      <c r="I1" s="7"/>
      <c r="J1" s="8"/>
      <c r="K1" s="7"/>
      <c r="L1" s="7"/>
      <c r="M1" s="7"/>
      <c r="N1" s="7"/>
      <c r="O1" s="7"/>
      <c r="P1" s="7"/>
      <c r="Q1" s="7"/>
      <c r="R1" s="7"/>
      <c r="S1" s="7"/>
      <c r="T1" s="9"/>
      <c r="U1" s="10"/>
      <c r="V1" s="10"/>
      <c r="W1" s="10"/>
      <c r="X1" s="11"/>
      <c r="Y1" s="11"/>
      <c r="Z1" s="11"/>
    </row>
    <row r="2" ht="26.25" customHeight="1">
      <c r="A2" s="12" t="s">
        <v>22</v>
      </c>
      <c r="B2" s="13">
        <v>10.0</v>
      </c>
      <c r="C2" s="12" t="str">
        <f>Januar!C$2</f>
        <v>Max Mustermann</v>
      </c>
      <c r="D2" s="14"/>
      <c r="E2" s="14"/>
      <c r="F2" s="15"/>
      <c r="G2" s="15"/>
      <c r="H2" s="14"/>
      <c r="I2" s="14"/>
      <c r="J2" s="15"/>
      <c r="K2" s="14"/>
      <c r="L2" s="14"/>
      <c r="M2" s="14"/>
      <c r="N2" s="14"/>
      <c r="O2" s="14"/>
      <c r="P2" s="14"/>
      <c r="Q2" s="14"/>
      <c r="R2" s="14"/>
      <c r="S2" s="14"/>
      <c r="T2" s="16"/>
      <c r="U2" s="14"/>
      <c r="V2" s="14"/>
      <c r="W2" s="14"/>
      <c r="X2" s="11"/>
      <c r="Y2" s="11"/>
      <c r="Z2" s="11"/>
    </row>
    <row r="3" ht="42.75" customHeight="1">
      <c r="A3" s="17"/>
      <c r="B3" s="18" t="s">
        <v>24</v>
      </c>
      <c r="C3" s="18" t="s">
        <v>25</v>
      </c>
      <c r="D3" s="18" t="s">
        <v>26</v>
      </c>
      <c r="E3" s="18" t="s">
        <v>27</v>
      </c>
      <c r="F3" s="18" t="s">
        <v>28</v>
      </c>
      <c r="G3" s="18" t="s">
        <v>29</v>
      </c>
      <c r="H3" s="18" t="s">
        <v>30</v>
      </c>
      <c r="I3" s="18" t="s">
        <v>31</v>
      </c>
      <c r="J3" s="19" t="s">
        <v>32</v>
      </c>
      <c r="K3" s="20" t="s">
        <v>33</v>
      </c>
      <c r="L3" s="20" t="s">
        <v>34</v>
      </c>
      <c r="M3" s="21">
        <v>1.0</v>
      </c>
      <c r="N3" s="22" t="s">
        <v>34</v>
      </c>
      <c r="O3" s="23">
        <v>1.0</v>
      </c>
      <c r="P3" s="18" t="s">
        <v>35</v>
      </c>
      <c r="Q3" s="18" t="s">
        <v>36</v>
      </c>
      <c r="R3" s="18" t="s">
        <v>37</v>
      </c>
      <c r="S3" s="18" t="s">
        <v>38</v>
      </c>
      <c r="T3" s="18" t="s">
        <v>39</v>
      </c>
      <c r="U3" s="18" t="s">
        <v>40</v>
      </c>
      <c r="V3" s="18" t="s">
        <v>41</v>
      </c>
      <c r="W3" s="24" t="s">
        <v>42</v>
      </c>
      <c r="X3" s="11"/>
      <c r="Y3" s="11"/>
      <c r="Z3" s="11"/>
    </row>
    <row r="4" ht="21.0" customHeight="1">
      <c r="A4" s="123" t="s">
        <v>46</v>
      </c>
      <c r="B4" s="115">
        <f>DATE(A2,B2,1)</f>
        <v>45566</v>
      </c>
      <c r="C4" s="27"/>
      <c r="D4" s="28"/>
      <c r="E4" s="28"/>
      <c r="F4" s="110"/>
      <c r="G4" s="110"/>
      <c r="H4" s="28"/>
      <c r="I4" s="28"/>
      <c r="J4" s="32">
        <f t="shared" ref="J4:J5" si="1">IF(AND(I4="",H4="",F4="",G4=""),(0*0.0416666666666667),IF(AND(I4="x",H4="x",F4&lt;&gt;""),"FEHLER",IF(AND(I4="x",H4="x",G4&lt;&gt;""),"FEHLER",IF(AND(I4="",H4="x",G4&lt;&gt;""),"FEHLER",IF(AND(I4="x",H4="",G4&lt;&gt;""),"FEHLER",IF(AND(I4="",H4="x",F4&lt;&gt;""),"FEHLER",IF(AND(I4="x",H4="",F4&lt;&gt;""),"FEHLER",IF(AND(I4="",H4="x",A4="Sonntag"),(0*0.0416666666666667),IF(AND(I4="",H4="x",A4="Samstag"),(0*0.0416666666666667),IF(AND(I4="x",H4="",A4="Sonntag"),(0*0.0416666666666667),IF(AND(I4="x",H4="",A4="Samstag"),(0*0.0416666666666667),IF(AND(I4="x",H4="x"),"FEHLER",IF(AND(I4="x",H4=""),(8*0.0416666666666667),IF(AND(H4="X",I4=""),(8*0.0416666666666667),IF(AND(I4="",H4=""),IF(G4&lt;F4,G4+1-F4,G4-F4),"Bitte nur X verwenden")))))))))))))))</f>
        <v>0</v>
      </c>
      <c r="K4" s="33" t="s">
        <v>45</v>
      </c>
      <c r="L4" s="31">
        <f t="shared" ref="L4:L34" si="2">IF(K4="Deutschland",14,IF(K4="Afghanistan",20,IF(K4="Ägypten",28,IF(K4="Äthiopien",26,IF(K4="Äquatorialguinea",24,IF(K4="Albanien",18,IF(K4="Algerien",34,IF(K4="Andorra",28,IF(K4="Angola",35,IF(K4="Antigua und Barbuda",30,IF(K4="Argentinien",24,IF(K4="Armenien",16,IF(K4="Aserbaidschan",20,IF(K4="Australien",34,IF(K4="– Canberra",34,IF(K4="– Sydney",45,IF(K4="Bahrain",30,IF(K4="Bangladesch",33,IF(K4="Barbados",35,IF(K4="Belgien",28,IF(K4="Benin",35,IF(K4="Bolivien",20,IF(K4="Bosnien und Herzegowina",16,IF(K4="Botsuana",31,IF(K4="Brasilien",34,IF(K4="– Brasilia",38,IF(K4="– Rio de Janeiro",38,IF(K4="– Sao Paulo",36,IF(K4="Brunei",35,IF(K4="Bulgarien",15,IF(K4="Burkina Faso",25,IF(K4="Burundi",24,IF(K4="Chile",29,IF(K4="China",32,IF(K4="– Chengdu",28,IF(K4="– Hongkong",49,IF(K4="– Kanton",24,IF(K4="– Peking",20,IF(K4="– Shanghai",39,IF(K4="Costa Rica",32,IF(K4="Côte d’Ivoire",40,IF(K4="Dänemark",39,IF(K4="Dominica",30,IF(K4="Dominikanische Republik",30,IF(K4="Dschibuti",44,IF(K4="Ecuador",29,IF(K4="El Salvador",29,IF(K4="Eritrea",33,IF(K4="Estland",20,IF(K4="Fidschi",23,IF(K4="Finnland",33,IF(K4="Frankreich",29,IF(K4="– Lyon",36,IF(K4="– Marseille",31,IF(K4="– Paris sowie die Departments 92, 93 und 94",39,IF(K4="– Straßburg",34,IF(K4="Gabun",35,IF(K4="Gambia",20,IF(K4="Georgien",24,IF(K4="Ghana",31,IF(K4="Grenada",30,IF(K4="Griechenland",24,IF(K4="– Athen",31,IF(K4="Guatemala",23,IF(K4="Guinea",31,IF(K4="Guinea-Bissau",16,IF(K4="Guyana",30,IF(K4="Haiti",39,IF(K4="Honduras",32,IF(K4="Indien",21,IF(K4="- Chennai",21,IF(K4="- Kalkutta",24,IF(K4="- Mumbai",33,IF(K4="- Neu Dehli",25,IF(K4="Indonesien",24,IF(K4="Iran",22,IF(K4="Irland",39,IF(K4="Island",32,IF(K4="Israel",44,IF(K4="Italien",27,IF(K4="- Mailand",30,IF(K4="- Rom",27,IF(K4="Jamaika",38,IF(K4="Japan",25,IF(K4="- Tokio",44,IF(K4="Jemen",16,IF(K4="Jordanien",31,IF(K4="Kambodscha",25,IF(K4="Kamerun",33,IF(K4="Kanada",32,IF(K4="- Ottawa",32,IF(K4="- Toronto",34,IF(K4="- Vancouver",33,IF(K4="Kap Verde",20,IF(K4="Kasachstan",30,IF(K4="Katar",37,IF(K4="Kenia",34,IF(K4="Kirgisistan",18,IF(K4="Kolumbien",31,IF(K4="Kongo, Republik",41,IF(K4="Kongo, Demokratische Republik",32,IF(K4="Korea, Demokratische Republik",19,IF(K4="Korea Republik",39,IF(K4="Kosovo",16,IF(K4="Kroatien",24,IF(K4="Kuba",31,IF(K4="Kuwait",37,IF(K4="Laos",22,IF(K4="Lesotho",16,IF(K4="Lettland",24,IF(K4="Libanon",40,IF(K4="Libyen",42,IF(K4="Liechtenstein",37,IF(K4="Litauen",17,IF(K4="Luxemburg",32,IF(K4="Madagaskar",23,IF(K4="Malawi",32,IF(K4="Malaysia",23,IF(K4="Malediven",35,IF(K4="Mali",25,IF(K4="Malta",31,IF(K4="Marokko",28,IF(K4="Marshall Inseln",42,IF(K4="Mauretanien",26,IF(K4="Mauritius",36,IF(K4="Mazedonien",20,IF(K4="Mexiko",32,IF(K4="Mikronesien",22,IF(K4="Moldau Republik",16,IF(K4="Monaco",28,IF(K4="Mongolei",18,IF(K4="Montenegro",20,IF(K4="Mosambik",25,IF(K4="Myanmar",24,IF(K4="Namibia",20,IF(K4="Nepal",24,IF(K4="Neuseeland",37,IF(K4="Nicaragua",24,IF(K4="Niederlande",32,IF(K4="Niger",28,IF(K4="Nigeria",31,IF(K4="Norwegen",53,IF(K4="Österreich",27,IF(K4="Oman",40,IF(K4="Pakistan",23,IF(K4="- Islamabad",16,IF(K4="Palau",34,IF(K4="Panama",26,IF(K4="Papua-Neuguinea",40,IF(K4="Paraguay",25,IF(K4="Peru",23,IF(K4="Philippinen",22,IF(K4="Polen",20,IF(K4="- Breslau",22,IF(K4="- Danzig",20,IF(K4="- Krakau",18,IF(K4="- Warschau",20,IF(K4="Portugal",24,IF(K4="Ruanda",31,IF(K4="Rumänien",18,IF(K4="- Bukarest",21,IF(K4="Russische Förderation",16,IF(K4="- Jekatarinenburg",19,IF(K4="- Moskau",20,IF(K4="- St.Petersburg",17,IF(K4="Sambia",24,IF(K4="Samoa",20,IF(K4="San Marino",23,IF(K4="São Tomé - Príncipe",32,IF(K4="Saudi-Arabien",32,IF(K4="- Djidda",25,IF(K4="- Riad",32,IF(K4="Schweden",33,IF(K4="Schweiz",43,IF(K4="- Genf",44,IF(K4="Senegal",28,IF(K4="Serbien",13,IF(K4="Sierra Leone",32,IF(K4="Simbabwe",30,IF(K4="Singapur",36,IF(K4="Slowakische Republik",16,IF(K4="Slowenien",22,IF(K4="Spanien",23,IF(K4="- Barcelona",23,IF(K4="- Kanarische Inseln",27,IF(K4="- Madrid",27,IF(K4="- Palma de Mallorca",24,IF(K4="Sri Lanka",28,IF(K4="St. Kitts und Nevis",30,IF(K4="St. Lucia",30,IF(K4="St. Vincent und die Grenadinen",30,IF(K4="Sudan",22,IF(K4="Südafrika",15,IF(K4="- Kapstadt",18,IF(K4="- Johannisburg",20,IF(K4="Südsudan",23,IF(K4="Suriname",30,IF(K4="Syrien",25,IF(K4="Tadschikistan",18,IF(K4="Taiwan",31,IF(K4="Tansania",32,IF(K4="Thailand",25,IF(K4="Togo",26,IF(K4="Tonga",26,IF(K4="Trinidad Tobago",30,IF(K4="Tschad",43,IF(K4="Tschechische Republik",24,IF(K4="Türkei",12,IF(K4="- Istanbul",17,IF(K4="- Izmir",20,IF(K4="Tunesien",27,IF(K4="Turkmenistan",22,IF(K4="Uganda",28,IF(K4="Ukraine",17,IF(K4="Ungarn",15,IF(K4="Uruguay",32,IF(K4="Usbekistan",23,IF(K4="Vatikanstaat",35,IF(K4="Venezuela",30,IF(K4="Vereinigte Arabische Emirate",44,IF(K4="Vereinigte Staaten von Amerika (USA)",34,IF(K4="- Atlanta",41,IF(K4="- Boston",39,IF(K4="- Chicago",36,IF(K4="- Houston",42,IF(K4="- Los Angeles",37,IF(K4="- Miami",43,IF(K4="- New York City",39,IF(K4="- San Francisco",34,IF(K4="- Washington D.C.",41,IF(K4="Vereinigtes Königreich von Großbritannien und Nordirland",30,IF(K4="- London",41,IF(K4="Vietnam",28,IF(K4="Weißrussland",13,IF(K4="Zentralafrikanische Republik",31,IF(K4="Zypern",30,0))))))))))))))))))))))))))))))))))))))))))))))))))))))))))))))))))))))))))))))))))))))))))))))))))))))))))))))))))))))))))))))))))))))))))))))))))))))))))))))))))))))))))))))))))))))))))))))))))))))))))))))))))))))))))))))))))))))))))))</f>
        <v>0</v>
      </c>
      <c r="M4" s="31">
        <f t="shared" ref="M4:M34" si="3">IF(K4="Deutschland",28,IF(K4="Afghanistan",30,IF(K4="Ägypten",41,IF(K4="Äthiopien",30,IF(K4="Äquatorialguinea",36,IF(K4="Albanien",27,IF(K4="Algerien",51,IF(K4="Andorra",41,IF(K4="Angola",52,IF(K4="Antigua und Barbuda",45,IF(K4="Argentinien",35,IF(K4="Armenien",24,IF(K4="Aserbaidschan",30,IF(K4="Australien",51,IF(K4="– Canberra",51,IF(K4="– Sydney",68,IF(K4="Bahrain",30,IF(K4="Bangladesch",50,IF(K4="Barbados",52,IF(K4="Belgien",42,IF(K4="Benin",52,IF(K4="Bolivien",30,IF(K4="Bosnien und Herzegowina",23,IF(K4="Botsuana",46,IF(K4="Brasilien",51,IF(K4="– Brasilia",57,IF(K4="– Rio de Janeiro",57,IF(K4="– Sao Paulo",53,IF(K4="Brunei",52,IF(K4="Bulgarien",22,IF(K4="Burkina Faso",38,IF(K4="Burundi",36,IF(K4="Chile",44,IF(K4="China",48,IF(K4="– Chengdu",41,IF(K4="– Hongkong",74,IF(K4="– Kanton",36,IF(K4="– Peking",30,IF(K4="– Shanghai",58,IF(K4="Costa Rica",47,IF(K4="Côte d’Ivoire",59,IF(K4="Dänemark",58,IF(K4="Dominica",45,IF(K4="Dominikanische Republik",45,IF(K4="Dschibuti",65,IF(K4="Ecuador",44,IF(K4="El Salvador",44,IF(K4="Eritrea",50,IF(K4="Estland",29,IF(K4="Fidschi",34,IF(K4="Finnland",50,IF(K4="Frankreich",44,IF(K4="– Lyon",53,IF(K4="– Marseille",46,IF(K4="– Paris sowie die Departments 92, 93 und 94",58,IF(K4="– Straßburg",51,IF(K4="Gabun",52,IF(K4="Gambia",30,IF(K4="Georgien",35,IF(K4="Ghana",46,IF(K4="Grenada",45,IF(K4="Griechenland",36,IF(K4="– Athen",46,IF(K4="Guatemala",34,IF(K4="Guinea",46,IF(K4="Guinea-Bissau",24,IF(K4="Guyana",45,IF(K4="Haiti",58,IF(K4="Honduras",48,IF(K4="Indien",32,IF(K4="- Chennai",32,IF(K4="- Kalkutta",35,IF(K4="- Mumbai",50,IF(K4="- Neu Dehli",38,IF(K4="Indonesien",36,IF(K4="Iran",33,IF(K4="Irland",58,IF(K4="Island",47,IF(K4="Israel",66,IF(K4="Italien",40,IF(K4="- Mailand",45,IF(K4="- Rom",40,IF(K4="Jamaika",57,IF(K4="Japan",52,IF(K4="- Tokio",66,IF(K4="Jemen",24,IF(K4="Jordanien",46,IF(K4="Kambodscha",38,IF(K4="Kamerun",50,IF(K4="Kanada",47,IF(K4="- Ottawa",47,IF(K4="- Toronto",51,IF(K4="- Vancouver",50,IF(K4="Kap Verde",30,IF(K4="Kasachstan",45,IF(K4="Katar",56,IF(K4="Kenia",51,IF(K4="Kirgisistan",27,IF(K4="Kolumbien",46,IF(K4="Kongo, Republik",62,IF(K4="Kongo, Demokratische Republik",70,IF(K4="Korea, Demokratische Republik",48,IF(K4="Korea Republik",58,IF(K4="Kosovo",23,IF(K4="Kroatien",35,IF(K4="Kuba",46,IF(K4="Kuwait",56,IF(K4="Laos",33,IF(K4="Lesotho",24,IF(K4="Lettland",35,IF(K4="Libanon",59,IF(K4="Libyen",63,IF(K4="Liechtenstein",56,IF(K4="Litauen",26,IF(K4="Luxemburg",47,IF(K4="Madagaskar",34,IF(K4="Malawi",47,IF(K4="Malaysia",34,IF(K4="Malediven",52,IF(K4="Mali",38,IF(K4="Malta",46,IF(K4="Marokko",42,IF(K4="Marshall Inseln",63,IF(K4="Mauretanien",39,IF(K4="Mauritius",54,IF(K4="Mazedonien",29,IF(K4="Mexiko",48,IF(K4="Mikronesien",33,IF(K4="Moldau Republik",24,IF(K4="Monaco",42,IF(K4="Mongolei",27,IF(K4="Montenegro",29,IF(K4="Mosambik",38,IF(K4="Myanmar",35,IF(K4="Namibia",30,IF(K4="Nepal",36,IF(K4="Neuseeland",56,IF(K4="Nicaragua",36,IF(K4="Niederlande",47,IF(K4="Niger",42,IF(K4="Nigeria",46,IF(K4="Norwegen",80,IF(K4="Österreich",40,IF(K4="Oman",60,IF(K4="Pakistan",34,IF(K4="- Islamabad",23,IF(K4="Palau",51,IF(K4="Panama",39,IF(K4="Papua-Neuguinea",60,IF(K4="Paraguay",38,IF(K4="Peru",34,IF(K4="Philippinen",33,IF(K4="Polen",29,IF(K4="- Breslau",33,IF(K4="- Danzig",30,IF(K4="- Krakau",27,IF(K4="- Warschau",29,IF(K4="Portugal",36,IF(K4="Ruanda",46,IF(K4="Rumänien",27,IF(K4="- Bukarest",32,IF(K4="Russische Förderation",24,IF(K4="- Jekatarinenburg",28,IF(K4="- Moskau",30,IF(K4="- St.Petersburg",26,IF(K4="Sambia",36,IF(K4="Samoa",29,IF(K4="San Marino",34,IF(K4="São Tomé - Príncipe",47,IF(K4="Saudi-Arabien",48,IF(K4="- Djidda",38,IF(K4="- Riad",48,IF(K4="Schweden",50,IF(K4="Schweiz",64,IF(K4="- Genf",66,IF(K4="Senegal",42,IF(K4="Serbien",20,IF(K4="Sierra Leone",48,IF(K4="Simbabwe",45,IF(K4="Singapur",54,IF(K4="Slowakische Republik",24,IF(K4="Slowenien",33,IF(K4="Spanien",34,IF(K4="- Barcelona",34,IF(K4="- Kanarische Inseln",40,IF(K4="- Madrid",40,IF(K4="- Palma de Mallorca",35,IF(K4="Sri Lanka",42,IF(K4="St. Kitts und Nevis",45,IF(K4="St. Lucia",45,IF(K4="St. Vincent und die Grenadinen",45,IF(K4="Sudan",33,IF(K4="Südafrika",22,IF(K4="- Kapstadt",27,IF(K4="- Johannisburg",29,IF(K4="Südsudan",34,IF(K4="Suriname",45,IF(K4="Syrien",38,IF(K4="Tadschikistan",27,IF(K4="Taiwan",46,IF(K4="Tansania",47,IF(K4="Thailand",38,IF(K4="Togo",39,IF(K4="Tonga",39,IF(K4="Trinidad Tobago",45,IF(K4="Tschad",64,IF(K4="Tschechische Republik",35,IF(K4="Türkei",17,IF(K4="- Istanbul",26,IF(K4="- Izmir",29,IF(K4="Tunesien",40,IF(K4="Turkmenistan",33,IF(K4="Uganda",41,IF(K4="Ukraine",26,IF(K4="Ungarn",22,IF(K4="Uruguay",48,IF(K4="Usbekistan",34,IF(K4="Vatikanstaat",52,IF(K4="Venezuela",45,IF(K4="Vereinigte Arabische Emirate",65,IF(K4="Vereinigte Staaten von Amerika (USA)",51,IF(K4="- Atlanta",62,IF(K4="- Boston",58,IF(K4="- Chicago",54,IF(K4="- Houston",63,IF(K4="- Los Angeles",56,IF(K4="- Miami",64,IF(K4="- New York City",58,IF(K4="- San Francisco",51,IF(K4="- Washington D.C.",62,IF(K4="Vereinigtes Königreich von Großbritannien und Nordirland",45,IF(K4="- London",62,IF(K4="Vietnam",41,IF(K4="Weißrussland",20,IF(K4="Zentralafrikanische Republik",46,IF(K4="Zypern",45,0))))))))))))))))))))))))))))))))))))))))))))))))))))))))))))))))))))))))))))))))))))))))))))))))))))))))))))))))))))))))))))))))))))))))))))))))))))))))))))))))))))))))))))))))))))))))))))))))))))))))))))))))))))))))))))))))))))))))))))</f>
        <v>0</v>
      </c>
      <c r="N4" s="31"/>
      <c r="O4" s="31"/>
      <c r="P4" s="31"/>
      <c r="Q4" s="31"/>
      <c r="R4" s="31"/>
      <c r="S4" s="35">
        <f t="shared" ref="S4:S34" si="4">IF(K4="ORF - Österreich",26.4,IF(AND(N4="x",O4="x"),"FEHLER",IF(AND(O4="x",P4="x",Q4="x",R4="x"),0,IF(AND(N4="x",P4="x",Q4="x",R4="x"),0,IF(O4="x",VALUE(M4)-IF(P4="x",VALUE(M4*0.2))-IF(Q4="x",VALUE(M4*0.4))-IF(R4="x",VALUE(M4*0.4)),IF(N4="x",IF(IF(N4="x",VALUE(L4)-IF(P4="x",VALUE(M4*0.2))-IF(Q4="x",VALUE(M4*0.4))-IF(R4="x",VALUE(M4*0.4)))&lt;0,0,IF(N4="x",VALUE(L4)-IF(P4="x",VALUE(M4*0.2))-IF(Q4="x",VALUE(M4*0.4))-IF(R4="x",VALUE(M4*0.4)))),0))))))</f>
        <v>0</v>
      </c>
      <c r="T4" s="35"/>
      <c r="U4" s="28"/>
      <c r="V4" s="28"/>
      <c r="W4" s="36"/>
      <c r="X4" s="11"/>
      <c r="Y4" s="11"/>
      <c r="Z4" s="11"/>
    </row>
    <row r="5" ht="21.0" customHeight="1">
      <c r="A5" s="37" t="s">
        <v>47</v>
      </c>
      <c r="B5" s="111">
        <f t="shared" ref="B5:B34" si="5">B4+1</f>
        <v>45567</v>
      </c>
      <c r="C5" s="39"/>
      <c r="D5" s="39"/>
      <c r="E5" s="39"/>
      <c r="F5" s="39"/>
      <c r="G5" s="39"/>
      <c r="H5" s="39"/>
      <c r="I5" s="39"/>
      <c r="J5" s="43">
        <f t="shared" si="1"/>
        <v>0</v>
      </c>
      <c r="K5" s="44" t="s">
        <v>45</v>
      </c>
      <c r="L5" s="42">
        <f t="shared" si="2"/>
        <v>0</v>
      </c>
      <c r="M5" s="42">
        <f t="shared" si="3"/>
        <v>0</v>
      </c>
      <c r="N5" s="42"/>
      <c r="O5" s="42"/>
      <c r="P5" s="42"/>
      <c r="Q5" s="42"/>
      <c r="R5" s="42"/>
      <c r="S5" s="46">
        <f t="shared" si="4"/>
        <v>0</v>
      </c>
      <c r="T5" s="46"/>
      <c r="U5" s="39"/>
      <c r="V5" s="39"/>
      <c r="W5" s="47"/>
      <c r="X5" s="11"/>
      <c r="Y5" s="11"/>
      <c r="Z5" s="11"/>
    </row>
    <row r="6" ht="21.0" customHeight="1">
      <c r="A6" s="37" t="s">
        <v>48</v>
      </c>
      <c r="B6" s="111">
        <f t="shared" si="5"/>
        <v>45568</v>
      </c>
      <c r="C6" s="39"/>
      <c r="D6" s="39"/>
      <c r="E6" s="39"/>
      <c r="F6" s="39"/>
      <c r="G6" s="39"/>
      <c r="H6" s="39"/>
      <c r="I6" s="39"/>
      <c r="J6" s="43">
        <f>IF(AND(I6="",H6="",F6="",G6=""),(0*0.0416666666666667),IF(AND(I6="x",H6="x",F6&lt;&gt;""),"FEHLER",IF(AND(I6="x",H6="x",G6&lt;&gt;""),"FEHLER",IF(AND(I6="",H6="x",G6&lt;&gt;""),"FEHLER",IF(AND(I6="x",H6="",G6&lt;&gt;""),"FEHLER",IF(AND(I6="",H6="x",F6&lt;&gt;""),"FEHLER",IF(AND(I6="x",H6="",F6&lt;&gt;""),"FEHLER",IF(AND(I6="",H6="x",A6="Sonntag"),(0*0.0416666666666667),IF(AND(I6="",H6="x",A6="Samstag"),(0*0.0416666666666667),IF(AND(I6="x",H6="",A6="Sonntag"),(0*0.0416666666666667),IF(AND(I6="x",H6="",A6="Samstag"),(0*0.0416666666666667),IF(AND(I6="x",H6="x"),"FEHLER",IF(AND(I6="x",H6=""),(0*0.0416666666666667),IF(AND(H6="X",I6=""),(0*0.0416666666666667),IF(AND(I6="",H6=""),IF(G6&lt;F6,G6+1-F6,G6-F6),"Bitte nur X verwenden")))))))))))))))</f>
        <v>0</v>
      </c>
      <c r="K6" s="44" t="s">
        <v>45</v>
      </c>
      <c r="L6" s="42">
        <f t="shared" si="2"/>
        <v>0</v>
      </c>
      <c r="M6" s="42">
        <f t="shared" si="3"/>
        <v>0</v>
      </c>
      <c r="N6" s="42"/>
      <c r="O6" s="42"/>
      <c r="P6" s="42"/>
      <c r="Q6" s="42"/>
      <c r="R6" s="42"/>
      <c r="S6" s="46">
        <f t="shared" si="4"/>
        <v>0</v>
      </c>
      <c r="T6" s="46"/>
      <c r="U6" s="39"/>
      <c r="V6" s="39"/>
      <c r="W6" s="47"/>
      <c r="X6" s="11"/>
      <c r="Y6" s="11"/>
      <c r="Z6" s="11"/>
    </row>
    <row r="7" ht="21.0" customHeight="1">
      <c r="A7" s="37" t="s">
        <v>52</v>
      </c>
      <c r="B7" s="111">
        <f t="shared" si="5"/>
        <v>45569</v>
      </c>
      <c r="C7" s="39"/>
      <c r="D7" s="39"/>
      <c r="E7" s="39"/>
      <c r="F7" s="39"/>
      <c r="G7" s="39"/>
      <c r="H7" s="39"/>
      <c r="I7" s="39"/>
      <c r="J7" s="43">
        <f t="shared" ref="J7:J34" si="6">IF(AND(I7="",H7="",F7="",G7=""),(0*0.0416666666666667),IF(AND(I7="x",H7="x",F7&lt;&gt;""),"FEHLER",IF(AND(I7="x",H7="x",G7&lt;&gt;""),"FEHLER",IF(AND(I7="",H7="x",G7&lt;&gt;""),"FEHLER",IF(AND(I7="x",H7="",G7&lt;&gt;""),"FEHLER",IF(AND(I7="",H7="x",F7&lt;&gt;""),"FEHLER",IF(AND(I7="x",H7="",F7&lt;&gt;""),"FEHLER",IF(AND(I7="",H7="x",A7="Sonntag"),(0*0.0416666666666667),IF(AND(I7="",H7="x",A7="Samstag"),(0*0.0416666666666667),IF(AND(I7="x",H7="",A7="Sonntag"),(0*0.0416666666666667),IF(AND(I7="x",H7="",A7="Samstag"),(0*0.0416666666666667),IF(AND(I7="x",H7="x"),"FEHLER",IF(AND(I7="x",H7=""),(8*0.0416666666666667),IF(AND(H7="X",I7=""),(8*0.0416666666666667),IF(AND(I7="",H7=""),IF(G7&lt;F7,G7+1-F7,G7-F7),"Bitte nur X verwenden")))))))))))))))</f>
        <v>0</v>
      </c>
      <c r="K7" s="44" t="s">
        <v>45</v>
      </c>
      <c r="L7" s="42">
        <f t="shared" si="2"/>
        <v>0</v>
      </c>
      <c r="M7" s="42">
        <f t="shared" si="3"/>
        <v>0</v>
      </c>
      <c r="N7" s="42"/>
      <c r="O7" s="42"/>
      <c r="P7" s="42"/>
      <c r="Q7" s="42"/>
      <c r="R7" s="42"/>
      <c r="S7" s="46">
        <f t="shared" si="4"/>
        <v>0</v>
      </c>
      <c r="T7" s="46"/>
      <c r="U7" s="39"/>
      <c r="V7" s="39"/>
      <c r="W7" s="47"/>
      <c r="X7" s="11"/>
      <c r="Y7" s="11"/>
      <c r="Z7" s="11"/>
    </row>
    <row r="8" ht="21.0" customHeight="1">
      <c r="A8" s="37" t="s">
        <v>54</v>
      </c>
      <c r="B8" s="111">
        <f t="shared" si="5"/>
        <v>45570</v>
      </c>
      <c r="C8" s="48" t="s">
        <v>116</v>
      </c>
      <c r="D8" s="48" t="s">
        <v>117</v>
      </c>
      <c r="E8" s="39"/>
      <c r="F8" s="112"/>
      <c r="G8" s="112"/>
      <c r="H8" s="41" t="s">
        <v>44</v>
      </c>
      <c r="I8" s="42"/>
      <c r="J8" s="43">
        <f t="shared" si="6"/>
        <v>0</v>
      </c>
      <c r="K8" s="44" t="s">
        <v>45</v>
      </c>
      <c r="L8" s="42">
        <f t="shared" si="2"/>
        <v>0</v>
      </c>
      <c r="M8" s="42">
        <f t="shared" si="3"/>
        <v>0</v>
      </c>
      <c r="N8" s="42"/>
      <c r="O8" s="42"/>
      <c r="P8" s="42"/>
      <c r="Q8" s="42"/>
      <c r="R8" s="42"/>
      <c r="S8" s="46">
        <f t="shared" si="4"/>
        <v>0</v>
      </c>
      <c r="T8" s="46"/>
      <c r="U8" s="39"/>
      <c r="V8" s="39"/>
      <c r="W8" s="47"/>
      <c r="X8" s="11"/>
      <c r="Y8" s="11"/>
      <c r="Z8" s="11"/>
    </row>
    <row r="9" ht="21.0" customHeight="1">
      <c r="A9" s="37" t="s">
        <v>55</v>
      </c>
      <c r="B9" s="111">
        <f t="shared" si="5"/>
        <v>45571</v>
      </c>
      <c r="C9" s="48" t="s">
        <v>116</v>
      </c>
      <c r="D9" s="48" t="s">
        <v>117</v>
      </c>
      <c r="E9" s="39"/>
      <c r="F9" s="112"/>
      <c r="G9" s="112"/>
      <c r="H9" s="41" t="s">
        <v>44</v>
      </c>
      <c r="I9" s="42"/>
      <c r="J9" s="43">
        <f t="shared" si="6"/>
        <v>0</v>
      </c>
      <c r="K9" s="44" t="s">
        <v>45</v>
      </c>
      <c r="L9" s="42">
        <f t="shared" si="2"/>
        <v>0</v>
      </c>
      <c r="M9" s="42">
        <f t="shared" si="3"/>
        <v>0</v>
      </c>
      <c r="N9" s="42"/>
      <c r="O9" s="42"/>
      <c r="P9" s="42"/>
      <c r="Q9" s="42"/>
      <c r="R9" s="42"/>
      <c r="S9" s="46">
        <f t="shared" si="4"/>
        <v>0</v>
      </c>
      <c r="T9" s="46"/>
      <c r="U9" s="39"/>
      <c r="V9" s="39"/>
      <c r="W9" s="47"/>
      <c r="X9" s="11"/>
      <c r="Y9" s="11"/>
      <c r="Z9" s="11"/>
    </row>
    <row r="10" ht="21.0" customHeight="1">
      <c r="A10" s="37" t="s">
        <v>43</v>
      </c>
      <c r="B10" s="111">
        <f t="shared" si="5"/>
        <v>45572</v>
      </c>
      <c r="C10" s="48" t="s">
        <v>116</v>
      </c>
      <c r="D10" s="48" t="s">
        <v>117</v>
      </c>
      <c r="E10" s="39"/>
      <c r="F10" s="112"/>
      <c r="G10" s="112"/>
      <c r="H10" s="41" t="s">
        <v>44</v>
      </c>
      <c r="I10" s="42"/>
      <c r="J10" s="43">
        <f t="shared" si="6"/>
        <v>0.3333333333</v>
      </c>
      <c r="K10" s="44" t="s">
        <v>45</v>
      </c>
      <c r="L10" s="42">
        <f t="shared" si="2"/>
        <v>0</v>
      </c>
      <c r="M10" s="42">
        <f t="shared" si="3"/>
        <v>0</v>
      </c>
      <c r="N10" s="42"/>
      <c r="O10" s="42"/>
      <c r="P10" s="42"/>
      <c r="Q10" s="42"/>
      <c r="R10" s="42"/>
      <c r="S10" s="46">
        <f t="shared" si="4"/>
        <v>0</v>
      </c>
      <c r="T10" s="46"/>
      <c r="U10" s="39"/>
      <c r="V10" s="39"/>
      <c r="W10" s="47"/>
      <c r="X10" s="11"/>
      <c r="Y10" s="11"/>
      <c r="Z10" s="11"/>
    </row>
    <row r="11" ht="21.0" customHeight="1">
      <c r="A11" s="37" t="s">
        <v>46</v>
      </c>
      <c r="B11" s="111">
        <f t="shared" si="5"/>
        <v>45573</v>
      </c>
      <c r="C11" s="48" t="s">
        <v>116</v>
      </c>
      <c r="D11" s="48" t="s">
        <v>117</v>
      </c>
      <c r="E11" s="39"/>
      <c r="F11" s="112"/>
      <c r="G11" s="112"/>
      <c r="H11" s="41" t="s">
        <v>44</v>
      </c>
      <c r="I11" s="42"/>
      <c r="J11" s="43">
        <f t="shared" si="6"/>
        <v>0.3333333333</v>
      </c>
      <c r="K11" s="44" t="s">
        <v>45</v>
      </c>
      <c r="L11" s="42">
        <f t="shared" si="2"/>
        <v>0</v>
      </c>
      <c r="M11" s="42">
        <f t="shared" si="3"/>
        <v>0</v>
      </c>
      <c r="N11" s="42"/>
      <c r="O11" s="42"/>
      <c r="P11" s="42"/>
      <c r="Q11" s="42"/>
      <c r="R11" s="42"/>
      <c r="S11" s="46">
        <f t="shared" si="4"/>
        <v>0</v>
      </c>
      <c r="T11" s="46"/>
      <c r="U11" s="39"/>
      <c r="V11" s="39"/>
      <c r="W11" s="47"/>
      <c r="X11" s="11"/>
      <c r="Y11" s="11"/>
      <c r="Z11" s="11"/>
    </row>
    <row r="12" ht="21.0" customHeight="1">
      <c r="A12" s="37" t="s">
        <v>47</v>
      </c>
      <c r="B12" s="111">
        <f t="shared" si="5"/>
        <v>45574</v>
      </c>
      <c r="C12" s="48" t="s">
        <v>116</v>
      </c>
      <c r="D12" s="48" t="s">
        <v>117</v>
      </c>
      <c r="E12" s="39"/>
      <c r="F12" s="112"/>
      <c r="G12" s="112"/>
      <c r="H12" s="41" t="s">
        <v>44</v>
      </c>
      <c r="I12" s="42"/>
      <c r="J12" s="43">
        <f t="shared" si="6"/>
        <v>0.3333333333</v>
      </c>
      <c r="K12" s="44" t="s">
        <v>45</v>
      </c>
      <c r="L12" s="42">
        <f t="shared" si="2"/>
        <v>0</v>
      </c>
      <c r="M12" s="42">
        <f t="shared" si="3"/>
        <v>0</v>
      </c>
      <c r="N12" s="42"/>
      <c r="O12" s="42"/>
      <c r="P12" s="42"/>
      <c r="Q12" s="42"/>
      <c r="R12" s="42"/>
      <c r="S12" s="46">
        <f t="shared" si="4"/>
        <v>0</v>
      </c>
      <c r="T12" s="46"/>
      <c r="U12" s="39"/>
      <c r="V12" s="39"/>
      <c r="W12" s="47"/>
      <c r="X12" s="11"/>
      <c r="Y12" s="11"/>
      <c r="Z12" s="11"/>
    </row>
    <row r="13" ht="21.0" customHeight="1">
      <c r="A13" s="37" t="s">
        <v>48</v>
      </c>
      <c r="B13" s="111">
        <f t="shared" si="5"/>
        <v>45575</v>
      </c>
      <c r="C13" s="48" t="s">
        <v>116</v>
      </c>
      <c r="D13" s="48" t="s">
        <v>117</v>
      </c>
      <c r="E13" s="39"/>
      <c r="F13" s="112"/>
      <c r="G13" s="112"/>
      <c r="H13" s="41" t="s">
        <v>44</v>
      </c>
      <c r="I13" s="42"/>
      <c r="J13" s="43">
        <f t="shared" si="6"/>
        <v>0.3333333333</v>
      </c>
      <c r="K13" s="44" t="s">
        <v>45</v>
      </c>
      <c r="L13" s="42">
        <f t="shared" si="2"/>
        <v>0</v>
      </c>
      <c r="M13" s="42">
        <f t="shared" si="3"/>
        <v>0</v>
      </c>
      <c r="N13" s="42"/>
      <c r="O13" s="42"/>
      <c r="P13" s="42"/>
      <c r="Q13" s="42"/>
      <c r="R13" s="42"/>
      <c r="S13" s="46">
        <f t="shared" si="4"/>
        <v>0</v>
      </c>
      <c r="T13" s="46"/>
      <c r="U13" s="39"/>
      <c r="V13" s="39"/>
      <c r="W13" s="47"/>
      <c r="X13" s="11"/>
      <c r="Y13" s="11"/>
      <c r="Z13" s="11"/>
    </row>
    <row r="14" ht="21.0" customHeight="1">
      <c r="A14" s="37" t="s">
        <v>52</v>
      </c>
      <c r="B14" s="111">
        <f t="shared" si="5"/>
        <v>45576</v>
      </c>
      <c r="C14" s="48" t="s">
        <v>116</v>
      </c>
      <c r="D14" s="48" t="s">
        <v>117</v>
      </c>
      <c r="E14" s="39"/>
      <c r="F14" s="112"/>
      <c r="G14" s="112"/>
      <c r="H14" s="41" t="s">
        <v>44</v>
      </c>
      <c r="I14" s="42"/>
      <c r="J14" s="43">
        <f t="shared" si="6"/>
        <v>0.3333333333</v>
      </c>
      <c r="K14" s="44" t="s">
        <v>45</v>
      </c>
      <c r="L14" s="42">
        <f t="shared" si="2"/>
        <v>0</v>
      </c>
      <c r="M14" s="42">
        <f t="shared" si="3"/>
        <v>0</v>
      </c>
      <c r="N14" s="42"/>
      <c r="O14" s="42"/>
      <c r="P14" s="42"/>
      <c r="Q14" s="42"/>
      <c r="R14" s="42"/>
      <c r="S14" s="46">
        <f t="shared" si="4"/>
        <v>0</v>
      </c>
      <c r="T14" s="46"/>
      <c r="U14" s="39"/>
      <c r="V14" s="39"/>
      <c r="W14" s="47"/>
      <c r="X14" s="11"/>
      <c r="Y14" s="11"/>
      <c r="Z14" s="11"/>
    </row>
    <row r="15" ht="21.0" customHeight="1">
      <c r="A15" s="37" t="s">
        <v>54</v>
      </c>
      <c r="B15" s="111">
        <f t="shared" si="5"/>
        <v>45577</v>
      </c>
      <c r="C15" s="48" t="s">
        <v>116</v>
      </c>
      <c r="D15" s="48" t="s">
        <v>117</v>
      </c>
      <c r="E15" s="39"/>
      <c r="F15" s="112"/>
      <c r="G15" s="112"/>
      <c r="H15" s="41" t="s">
        <v>44</v>
      </c>
      <c r="I15" s="42"/>
      <c r="J15" s="43">
        <f t="shared" si="6"/>
        <v>0</v>
      </c>
      <c r="K15" s="44" t="s">
        <v>45</v>
      </c>
      <c r="L15" s="42">
        <f t="shared" si="2"/>
        <v>0</v>
      </c>
      <c r="M15" s="42">
        <f t="shared" si="3"/>
        <v>0</v>
      </c>
      <c r="N15" s="42"/>
      <c r="O15" s="42"/>
      <c r="P15" s="42"/>
      <c r="Q15" s="42"/>
      <c r="R15" s="42"/>
      <c r="S15" s="46">
        <f t="shared" si="4"/>
        <v>0</v>
      </c>
      <c r="T15" s="46"/>
      <c r="U15" s="39"/>
      <c r="V15" s="39"/>
      <c r="W15" s="47"/>
      <c r="X15" s="11"/>
      <c r="Y15" s="11"/>
      <c r="Z15" s="11"/>
    </row>
    <row r="16" ht="21.0" customHeight="1">
      <c r="A16" s="37" t="s">
        <v>55</v>
      </c>
      <c r="B16" s="111">
        <f t="shared" si="5"/>
        <v>45578</v>
      </c>
      <c r="C16" s="48" t="s">
        <v>116</v>
      </c>
      <c r="D16" s="48" t="s">
        <v>117</v>
      </c>
      <c r="E16" s="39"/>
      <c r="F16" s="112"/>
      <c r="G16" s="112"/>
      <c r="H16" s="41" t="s">
        <v>44</v>
      </c>
      <c r="I16" s="42"/>
      <c r="J16" s="43">
        <f t="shared" si="6"/>
        <v>0</v>
      </c>
      <c r="K16" s="44" t="s">
        <v>45</v>
      </c>
      <c r="L16" s="42">
        <f t="shared" si="2"/>
        <v>0</v>
      </c>
      <c r="M16" s="42">
        <f t="shared" si="3"/>
        <v>0</v>
      </c>
      <c r="N16" s="42"/>
      <c r="O16" s="42"/>
      <c r="P16" s="42"/>
      <c r="Q16" s="42"/>
      <c r="R16" s="42"/>
      <c r="S16" s="46">
        <f t="shared" si="4"/>
        <v>0</v>
      </c>
      <c r="T16" s="46"/>
      <c r="U16" s="39"/>
      <c r="V16" s="39"/>
      <c r="W16" s="47"/>
      <c r="X16" s="11"/>
      <c r="Y16" s="11"/>
      <c r="Z16" s="11"/>
    </row>
    <row r="17" ht="21.0" customHeight="1">
      <c r="A17" s="37" t="s">
        <v>43</v>
      </c>
      <c r="B17" s="111">
        <f t="shared" si="5"/>
        <v>45579</v>
      </c>
      <c r="C17" s="48" t="s">
        <v>116</v>
      </c>
      <c r="D17" s="48" t="s">
        <v>117</v>
      </c>
      <c r="E17" s="39"/>
      <c r="F17" s="112"/>
      <c r="G17" s="112"/>
      <c r="H17" s="41" t="s">
        <v>44</v>
      </c>
      <c r="I17" s="42"/>
      <c r="J17" s="43">
        <f t="shared" si="6"/>
        <v>0.3333333333</v>
      </c>
      <c r="K17" s="44" t="s">
        <v>45</v>
      </c>
      <c r="L17" s="42">
        <f t="shared" si="2"/>
        <v>0</v>
      </c>
      <c r="M17" s="42">
        <f t="shared" si="3"/>
        <v>0</v>
      </c>
      <c r="N17" s="42"/>
      <c r="O17" s="42"/>
      <c r="P17" s="42"/>
      <c r="Q17" s="42"/>
      <c r="R17" s="42"/>
      <c r="S17" s="46">
        <f t="shared" si="4"/>
        <v>0</v>
      </c>
      <c r="T17" s="46"/>
      <c r="U17" s="39"/>
      <c r="V17" s="39"/>
      <c r="W17" s="47"/>
      <c r="X17" s="11"/>
      <c r="Y17" s="11"/>
      <c r="Z17" s="11"/>
    </row>
    <row r="18" ht="21.0" customHeight="1">
      <c r="A18" s="37" t="s">
        <v>46</v>
      </c>
      <c r="B18" s="111">
        <f t="shared" si="5"/>
        <v>45580</v>
      </c>
      <c r="C18" s="48" t="s">
        <v>116</v>
      </c>
      <c r="D18" s="48" t="s">
        <v>117</v>
      </c>
      <c r="E18" s="39"/>
      <c r="F18" s="112"/>
      <c r="G18" s="112"/>
      <c r="H18" s="41" t="s">
        <v>44</v>
      </c>
      <c r="I18" s="42"/>
      <c r="J18" s="43">
        <f t="shared" si="6"/>
        <v>0.3333333333</v>
      </c>
      <c r="K18" s="44" t="s">
        <v>45</v>
      </c>
      <c r="L18" s="42">
        <f t="shared" si="2"/>
        <v>0</v>
      </c>
      <c r="M18" s="42">
        <f t="shared" si="3"/>
        <v>0</v>
      </c>
      <c r="N18" s="42"/>
      <c r="O18" s="42"/>
      <c r="P18" s="42"/>
      <c r="Q18" s="42"/>
      <c r="R18" s="42"/>
      <c r="S18" s="46">
        <f t="shared" si="4"/>
        <v>0</v>
      </c>
      <c r="T18" s="46"/>
      <c r="U18" s="39"/>
      <c r="V18" s="39"/>
      <c r="W18" s="47"/>
      <c r="X18" s="11"/>
      <c r="Y18" s="11"/>
      <c r="Z18" s="11"/>
    </row>
    <row r="19" ht="21.0" customHeight="1">
      <c r="A19" s="37" t="s">
        <v>47</v>
      </c>
      <c r="B19" s="111">
        <f t="shared" si="5"/>
        <v>45581</v>
      </c>
      <c r="C19" s="48" t="s">
        <v>116</v>
      </c>
      <c r="D19" s="48" t="s">
        <v>117</v>
      </c>
      <c r="E19" s="39"/>
      <c r="F19" s="112"/>
      <c r="G19" s="112"/>
      <c r="H19" s="41" t="s">
        <v>44</v>
      </c>
      <c r="I19" s="42"/>
      <c r="J19" s="43">
        <f t="shared" si="6"/>
        <v>0.3333333333</v>
      </c>
      <c r="K19" s="44" t="s">
        <v>45</v>
      </c>
      <c r="L19" s="42">
        <f t="shared" si="2"/>
        <v>0</v>
      </c>
      <c r="M19" s="42">
        <f t="shared" si="3"/>
        <v>0</v>
      </c>
      <c r="N19" s="42"/>
      <c r="O19" s="42"/>
      <c r="P19" s="42"/>
      <c r="Q19" s="42"/>
      <c r="R19" s="42"/>
      <c r="S19" s="46">
        <f t="shared" si="4"/>
        <v>0</v>
      </c>
      <c r="T19" s="46"/>
      <c r="U19" s="39"/>
      <c r="V19" s="39"/>
      <c r="W19" s="47"/>
      <c r="X19" s="11"/>
      <c r="Y19" s="11"/>
      <c r="Z19" s="11"/>
    </row>
    <row r="20" ht="20.25" customHeight="1">
      <c r="A20" s="37" t="s">
        <v>48</v>
      </c>
      <c r="B20" s="111">
        <f t="shared" si="5"/>
        <v>45582</v>
      </c>
      <c r="C20" s="48" t="s">
        <v>116</v>
      </c>
      <c r="D20" s="48" t="s">
        <v>117</v>
      </c>
      <c r="E20" s="39"/>
      <c r="F20" s="93"/>
      <c r="G20" s="93"/>
      <c r="H20" s="41" t="s">
        <v>44</v>
      </c>
      <c r="I20" s="42"/>
      <c r="J20" s="43">
        <f t="shared" si="6"/>
        <v>0.3333333333</v>
      </c>
      <c r="K20" s="44" t="s">
        <v>45</v>
      </c>
      <c r="L20" s="42">
        <f t="shared" si="2"/>
        <v>0</v>
      </c>
      <c r="M20" s="42">
        <f t="shared" si="3"/>
        <v>0</v>
      </c>
      <c r="N20" s="42"/>
      <c r="O20" s="42"/>
      <c r="P20" s="42"/>
      <c r="Q20" s="42"/>
      <c r="R20" s="42"/>
      <c r="S20" s="46">
        <f t="shared" si="4"/>
        <v>0</v>
      </c>
      <c r="T20" s="46"/>
      <c r="U20" s="39"/>
      <c r="V20" s="39"/>
      <c r="W20" s="47"/>
      <c r="X20" s="11"/>
      <c r="Y20" s="11"/>
      <c r="Z20" s="11"/>
    </row>
    <row r="21" ht="20.25" customHeight="1">
      <c r="A21" s="37" t="s">
        <v>52</v>
      </c>
      <c r="B21" s="111">
        <f t="shared" si="5"/>
        <v>45583</v>
      </c>
      <c r="C21" s="48" t="s">
        <v>116</v>
      </c>
      <c r="D21" s="48" t="s">
        <v>117</v>
      </c>
      <c r="E21" s="39"/>
      <c r="F21" s="93"/>
      <c r="G21" s="93"/>
      <c r="H21" s="41" t="s">
        <v>44</v>
      </c>
      <c r="I21" s="42"/>
      <c r="J21" s="43">
        <f t="shared" si="6"/>
        <v>0.3333333333</v>
      </c>
      <c r="K21" s="44" t="s">
        <v>45</v>
      </c>
      <c r="L21" s="42">
        <f t="shared" si="2"/>
        <v>0</v>
      </c>
      <c r="M21" s="42">
        <f t="shared" si="3"/>
        <v>0</v>
      </c>
      <c r="N21" s="42"/>
      <c r="O21" s="42"/>
      <c r="P21" s="42"/>
      <c r="Q21" s="42"/>
      <c r="R21" s="42"/>
      <c r="S21" s="46">
        <f t="shared" si="4"/>
        <v>0</v>
      </c>
      <c r="T21" s="46"/>
      <c r="U21" s="39"/>
      <c r="V21" s="39"/>
      <c r="W21" s="47"/>
      <c r="X21" s="11"/>
      <c r="Y21" s="11"/>
      <c r="Z21" s="11"/>
    </row>
    <row r="22" ht="20.25" customHeight="1">
      <c r="A22" s="37" t="s">
        <v>54</v>
      </c>
      <c r="B22" s="111">
        <f t="shared" si="5"/>
        <v>45584</v>
      </c>
      <c r="C22" s="48" t="s">
        <v>116</v>
      </c>
      <c r="D22" s="48" t="s">
        <v>117</v>
      </c>
      <c r="E22" s="39"/>
      <c r="F22" s="93"/>
      <c r="G22" s="93"/>
      <c r="H22" s="41" t="s">
        <v>44</v>
      </c>
      <c r="I22" s="42"/>
      <c r="J22" s="43">
        <f t="shared" si="6"/>
        <v>0</v>
      </c>
      <c r="K22" s="44" t="s">
        <v>45</v>
      </c>
      <c r="L22" s="42">
        <f t="shared" si="2"/>
        <v>0</v>
      </c>
      <c r="M22" s="42">
        <f t="shared" si="3"/>
        <v>0</v>
      </c>
      <c r="N22" s="42"/>
      <c r="O22" s="42"/>
      <c r="P22" s="42"/>
      <c r="Q22" s="42"/>
      <c r="R22" s="42"/>
      <c r="S22" s="46">
        <f t="shared" si="4"/>
        <v>0</v>
      </c>
      <c r="T22" s="46"/>
      <c r="U22" s="39"/>
      <c r="V22" s="39"/>
      <c r="W22" s="47"/>
      <c r="X22" s="11"/>
      <c r="Y22" s="11"/>
      <c r="Z22" s="11"/>
    </row>
    <row r="23" ht="20.25" customHeight="1">
      <c r="A23" s="37" t="s">
        <v>55</v>
      </c>
      <c r="B23" s="111">
        <f t="shared" si="5"/>
        <v>45585</v>
      </c>
      <c r="C23" s="48" t="s">
        <v>116</v>
      </c>
      <c r="D23" s="48" t="s">
        <v>117</v>
      </c>
      <c r="E23" s="39"/>
      <c r="F23" s="93"/>
      <c r="G23" s="93"/>
      <c r="H23" s="41" t="s">
        <v>44</v>
      </c>
      <c r="I23" s="42"/>
      <c r="J23" s="43">
        <f t="shared" si="6"/>
        <v>0</v>
      </c>
      <c r="K23" s="44" t="s">
        <v>45</v>
      </c>
      <c r="L23" s="42">
        <f t="shared" si="2"/>
        <v>0</v>
      </c>
      <c r="M23" s="42">
        <f t="shared" si="3"/>
        <v>0</v>
      </c>
      <c r="N23" s="42"/>
      <c r="O23" s="42"/>
      <c r="P23" s="42"/>
      <c r="Q23" s="42"/>
      <c r="R23" s="42"/>
      <c r="S23" s="46">
        <f t="shared" si="4"/>
        <v>0</v>
      </c>
      <c r="T23" s="46"/>
      <c r="U23" s="39"/>
      <c r="V23" s="39"/>
      <c r="W23" s="47"/>
      <c r="X23" s="11"/>
      <c r="Y23" s="11"/>
      <c r="Z23" s="11"/>
    </row>
    <row r="24" ht="20.25" customHeight="1">
      <c r="A24" s="37" t="s">
        <v>43</v>
      </c>
      <c r="B24" s="111">
        <f t="shared" si="5"/>
        <v>45586</v>
      </c>
      <c r="C24" s="48" t="s">
        <v>116</v>
      </c>
      <c r="D24" s="48" t="s">
        <v>117</v>
      </c>
      <c r="E24" s="39"/>
      <c r="F24" s="93"/>
      <c r="G24" s="93"/>
      <c r="H24" s="41" t="s">
        <v>44</v>
      </c>
      <c r="I24" s="42"/>
      <c r="J24" s="43">
        <f t="shared" si="6"/>
        <v>0.3333333333</v>
      </c>
      <c r="K24" s="44" t="s">
        <v>45</v>
      </c>
      <c r="L24" s="42">
        <f t="shared" si="2"/>
        <v>0</v>
      </c>
      <c r="M24" s="42">
        <f t="shared" si="3"/>
        <v>0</v>
      </c>
      <c r="N24" s="42"/>
      <c r="O24" s="42"/>
      <c r="P24" s="42"/>
      <c r="Q24" s="42"/>
      <c r="R24" s="42"/>
      <c r="S24" s="46">
        <f t="shared" si="4"/>
        <v>0</v>
      </c>
      <c r="T24" s="46"/>
      <c r="U24" s="39"/>
      <c r="V24" s="39"/>
      <c r="W24" s="47"/>
      <c r="X24" s="11"/>
      <c r="Y24" s="11"/>
      <c r="Z24" s="11"/>
    </row>
    <row r="25" ht="20.25" customHeight="1">
      <c r="A25" s="37" t="s">
        <v>46</v>
      </c>
      <c r="B25" s="111">
        <f t="shared" si="5"/>
        <v>45587</v>
      </c>
      <c r="C25" s="48" t="s">
        <v>116</v>
      </c>
      <c r="D25" s="48" t="s">
        <v>117</v>
      </c>
      <c r="E25" s="39"/>
      <c r="F25" s="93"/>
      <c r="G25" s="93"/>
      <c r="H25" s="41" t="s">
        <v>44</v>
      </c>
      <c r="I25" s="42"/>
      <c r="J25" s="43">
        <f t="shared" si="6"/>
        <v>0.3333333333</v>
      </c>
      <c r="K25" s="44" t="s">
        <v>45</v>
      </c>
      <c r="L25" s="42">
        <f t="shared" si="2"/>
        <v>0</v>
      </c>
      <c r="M25" s="42">
        <f t="shared" si="3"/>
        <v>0</v>
      </c>
      <c r="N25" s="42"/>
      <c r="O25" s="42"/>
      <c r="P25" s="42"/>
      <c r="Q25" s="42"/>
      <c r="R25" s="42"/>
      <c r="S25" s="46">
        <f t="shared" si="4"/>
        <v>0</v>
      </c>
      <c r="T25" s="46"/>
      <c r="U25" s="39"/>
      <c r="V25" s="39"/>
      <c r="W25" s="47"/>
      <c r="X25" s="11"/>
      <c r="Y25" s="11"/>
      <c r="Z25" s="11"/>
    </row>
    <row r="26" ht="20.25" customHeight="1">
      <c r="A26" s="37" t="s">
        <v>47</v>
      </c>
      <c r="B26" s="111">
        <f t="shared" si="5"/>
        <v>45588</v>
      </c>
      <c r="C26" s="48"/>
      <c r="D26" s="39"/>
      <c r="E26" s="39"/>
      <c r="F26" s="93"/>
      <c r="G26" s="93"/>
      <c r="H26" s="42"/>
      <c r="I26" s="42"/>
      <c r="J26" s="43">
        <f t="shared" si="6"/>
        <v>0</v>
      </c>
      <c r="K26" s="44" t="s">
        <v>45</v>
      </c>
      <c r="L26" s="42">
        <f t="shared" si="2"/>
        <v>0</v>
      </c>
      <c r="M26" s="42">
        <f t="shared" si="3"/>
        <v>0</v>
      </c>
      <c r="N26" s="42"/>
      <c r="O26" s="42"/>
      <c r="P26" s="42"/>
      <c r="Q26" s="42"/>
      <c r="R26" s="42"/>
      <c r="S26" s="46">
        <f t="shared" si="4"/>
        <v>0</v>
      </c>
      <c r="T26" s="46"/>
      <c r="U26" s="39"/>
      <c r="V26" s="39"/>
      <c r="W26" s="47"/>
      <c r="X26" s="11"/>
      <c r="Y26" s="11"/>
      <c r="Z26" s="11"/>
    </row>
    <row r="27" ht="20.25" customHeight="1">
      <c r="A27" s="37" t="s">
        <v>48</v>
      </c>
      <c r="B27" s="111">
        <f t="shared" si="5"/>
        <v>45589</v>
      </c>
      <c r="C27" s="48"/>
      <c r="D27" s="39"/>
      <c r="E27" s="39"/>
      <c r="F27" s="93"/>
      <c r="G27" s="93"/>
      <c r="H27" s="42"/>
      <c r="I27" s="42"/>
      <c r="J27" s="43">
        <f t="shared" si="6"/>
        <v>0</v>
      </c>
      <c r="K27" s="44" t="s">
        <v>45</v>
      </c>
      <c r="L27" s="42">
        <f t="shared" si="2"/>
        <v>0</v>
      </c>
      <c r="M27" s="42">
        <f t="shared" si="3"/>
        <v>0</v>
      </c>
      <c r="N27" s="42"/>
      <c r="O27" s="42"/>
      <c r="P27" s="42"/>
      <c r="Q27" s="42"/>
      <c r="R27" s="42"/>
      <c r="S27" s="46">
        <f t="shared" si="4"/>
        <v>0</v>
      </c>
      <c r="T27" s="46"/>
      <c r="U27" s="39"/>
      <c r="V27" s="39"/>
      <c r="W27" s="47"/>
      <c r="X27" s="11"/>
      <c r="Y27" s="11"/>
      <c r="Z27" s="11"/>
    </row>
    <row r="28" ht="20.25" customHeight="1">
      <c r="A28" s="37" t="s">
        <v>52</v>
      </c>
      <c r="B28" s="111">
        <f t="shared" si="5"/>
        <v>45590</v>
      </c>
      <c r="C28" s="48"/>
      <c r="D28" s="39"/>
      <c r="E28" s="39"/>
      <c r="F28" s="93"/>
      <c r="G28" s="93"/>
      <c r="H28" s="42"/>
      <c r="I28" s="42"/>
      <c r="J28" s="43">
        <f t="shared" si="6"/>
        <v>0</v>
      </c>
      <c r="K28" s="44" t="s">
        <v>45</v>
      </c>
      <c r="L28" s="42">
        <f t="shared" si="2"/>
        <v>0</v>
      </c>
      <c r="M28" s="42">
        <f t="shared" si="3"/>
        <v>0</v>
      </c>
      <c r="N28" s="42"/>
      <c r="O28" s="42"/>
      <c r="P28" s="42"/>
      <c r="Q28" s="42"/>
      <c r="R28" s="42"/>
      <c r="S28" s="46">
        <f t="shared" si="4"/>
        <v>0</v>
      </c>
      <c r="T28" s="46"/>
      <c r="U28" s="39"/>
      <c r="V28" s="39"/>
      <c r="W28" s="47"/>
      <c r="X28" s="11"/>
      <c r="Y28" s="11"/>
      <c r="Z28" s="11"/>
    </row>
    <row r="29" ht="20.25" customHeight="1">
      <c r="A29" s="37" t="s">
        <v>54</v>
      </c>
      <c r="B29" s="111">
        <f t="shared" si="5"/>
        <v>45591</v>
      </c>
      <c r="C29" s="48"/>
      <c r="D29" s="39"/>
      <c r="E29" s="39"/>
      <c r="F29" s="93"/>
      <c r="G29" s="93"/>
      <c r="H29" s="42"/>
      <c r="I29" s="42"/>
      <c r="J29" s="43">
        <f t="shared" si="6"/>
        <v>0</v>
      </c>
      <c r="K29" s="44" t="s">
        <v>45</v>
      </c>
      <c r="L29" s="42">
        <f t="shared" si="2"/>
        <v>0</v>
      </c>
      <c r="M29" s="42">
        <f t="shared" si="3"/>
        <v>0</v>
      </c>
      <c r="N29" s="42"/>
      <c r="O29" s="42"/>
      <c r="P29" s="42"/>
      <c r="Q29" s="42"/>
      <c r="R29" s="42"/>
      <c r="S29" s="46">
        <f t="shared" si="4"/>
        <v>0</v>
      </c>
      <c r="T29" s="46"/>
      <c r="U29" s="39"/>
      <c r="V29" s="39"/>
      <c r="W29" s="47"/>
      <c r="X29" s="11"/>
      <c r="Y29" s="11"/>
      <c r="Z29" s="11"/>
    </row>
    <row r="30" ht="20.25" customHeight="1">
      <c r="A30" s="37" t="s">
        <v>55</v>
      </c>
      <c r="B30" s="111">
        <f t="shared" si="5"/>
        <v>45592</v>
      </c>
      <c r="C30" s="48"/>
      <c r="D30" s="39"/>
      <c r="E30" s="39"/>
      <c r="F30" s="93"/>
      <c r="G30" s="93"/>
      <c r="H30" s="42"/>
      <c r="I30" s="42"/>
      <c r="J30" s="43">
        <f t="shared" si="6"/>
        <v>0</v>
      </c>
      <c r="K30" s="44" t="s">
        <v>45</v>
      </c>
      <c r="L30" s="42">
        <f t="shared" si="2"/>
        <v>0</v>
      </c>
      <c r="M30" s="42">
        <f t="shared" si="3"/>
        <v>0</v>
      </c>
      <c r="N30" s="42"/>
      <c r="O30" s="42"/>
      <c r="P30" s="42"/>
      <c r="Q30" s="42"/>
      <c r="R30" s="42"/>
      <c r="S30" s="46">
        <f t="shared" si="4"/>
        <v>0</v>
      </c>
      <c r="T30" s="46"/>
      <c r="U30" s="39"/>
      <c r="V30" s="39"/>
      <c r="W30" s="47"/>
      <c r="X30" s="11"/>
      <c r="Y30" s="11"/>
      <c r="Z30" s="11"/>
    </row>
    <row r="31" ht="20.25" customHeight="1">
      <c r="A31" s="37" t="s">
        <v>43</v>
      </c>
      <c r="B31" s="111">
        <f t="shared" si="5"/>
        <v>45593</v>
      </c>
      <c r="C31" s="48"/>
      <c r="D31" s="39"/>
      <c r="E31" s="39"/>
      <c r="F31" s="93"/>
      <c r="G31" s="93"/>
      <c r="H31" s="42"/>
      <c r="I31" s="42"/>
      <c r="J31" s="43">
        <f t="shared" si="6"/>
        <v>0</v>
      </c>
      <c r="K31" s="44" t="s">
        <v>45</v>
      </c>
      <c r="L31" s="42">
        <f t="shared" si="2"/>
        <v>0</v>
      </c>
      <c r="M31" s="42">
        <f t="shared" si="3"/>
        <v>0</v>
      </c>
      <c r="N31" s="42"/>
      <c r="O31" s="42"/>
      <c r="P31" s="42"/>
      <c r="Q31" s="42"/>
      <c r="R31" s="42"/>
      <c r="S31" s="46">
        <f t="shared" si="4"/>
        <v>0</v>
      </c>
      <c r="T31" s="46"/>
      <c r="U31" s="39"/>
      <c r="V31" s="39"/>
      <c r="W31" s="47"/>
      <c r="X31" s="11"/>
      <c r="Y31" s="11"/>
      <c r="Z31" s="11"/>
    </row>
    <row r="32" ht="20.25" customHeight="1">
      <c r="A32" s="37" t="s">
        <v>46</v>
      </c>
      <c r="B32" s="111">
        <f t="shared" si="5"/>
        <v>45594</v>
      </c>
      <c r="C32" s="48"/>
      <c r="D32" s="39"/>
      <c r="E32" s="39"/>
      <c r="F32" s="93"/>
      <c r="G32" s="93"/>
      <c r="H32" s="42"/>
      <c r="I32" s="42"/>
      <c r="J32" s="43">
        <f t="shared" si="6"/>
        <v>0</v>
      </c>
      <c r="K32" s="44" t="s">
        <v>45</v>
      </c>
      <c r="L32" s="42">
        <f t="shared" si="2"/>
        <v>0</v>
      </c>
      <c r="M32" s="42">
        <f t="shared" si="3"/>
        <v>0</v>
      </c>
      <c r="N32" s="42"/>
      <c r="O32" s="42"/>
      <c r="P32" s="42"/>
      <c r="Q32" s="42"/>
      <c r="R32" s="42"/>
      <c r="S32" s="46">
        <f t="shared" si="4"/>
        <v>0</v>
      </c>
      <c r="T32" s="46"/>
      <c r="U32" s="39"/>
      <c r="V32" s="39"/>
      <c r="W32" s="47"/>
      <c r="X32" s="11"/>
      <c r="Y32" s="11"/>
      <c r="Z32" s="11"/>
    </row>
    <row r="33" ht="20.25" customHeight="1">
      <c r="A33" s="37" t="s">
        <v>47</v>
      </c>
      <c r="B33" s="111">
        <f t="shared" si="5"/>
        <v>45595</v>
      </c>
      <c r="C33" s="48"/>
      <c r="D33" s="39"/>
      <c r="E33" s="39"/>
      <c r="F33" s="93"/>
      <c r="G33" s="93"/>
      <c r="H33" s="42"/>
      <c r="I33" s="42"/>
      <c r="J33" s="43">
        <f t="shared" si="6"/>
        <v>0</v>
      </c>
      <c r="K33" s="44" t="s">
        <v>45</v>
      </c>
      <c r="L33" s="42">
        <f t="shared" si="2"/>
        <v>0</v>
      </c>
      <c r="M33" s="42">
        <f t="shared" si="3"/>
        <v>0</v>
      </c>
      <c r="N33" s="42"/>
      <c r="O33" s="42"/>
      <c r="P33" s="42"/>
      <c r="Q33" s="42"/>
      <c r="R33" s="42"/>
      <c r="S33" s="46">
        <f t="shared" si="4"/>
        <v>0</v>
      </c>
      <c r="T33" s="46"/>
      <c r="U33" s="39"/>
      <c r="V33" s="39"/>
      <c r="W33" s="47"/>
      <c r="X33" s="11"/>
      <c r="Y33" s="11"/>
      <c r="Z33" s="11"/>
    </row>
    <row r="34" ht="20.25" customHeight="1">
      <c r="A34" s="50" t="s">
        <v>48</v>
      </c>
      <c r="B34" s="114">
        <f t="shared" si="5"/>
        <v>45596</v>
      </c>
      <c r="C34" s="216"/>
      <c r="D34" s="52"/>
      <c r="E34" s="52"/>
      <c r="F34" s="217"/>
      <c r="G34" s="217"/>
      <c r="H34" s="54"/>
      <c r="I34" s="54"/>
      <c r="J34" s="55">
        <f t="shared" si="6"/>
        <v>0</v>
      </c>
      <c r="K34" s="56" t="s">
        <v>45</v>
      </c>
      <c r="L34" s="54">
        <f t="shared" si="2"/>
        <v>0</v>
      </c>
      <c r="M34" s="54">
        <f t="shared" si="3"/>
        <v>0</v>
      </c>
      <c r="N34" s="54"/>
      <c r="O34" s="54"/>
      <c r="P34" s="54"/>
      <c r="Q34" s="54"/>
      <c r="R34" s="54"/>
      <c r="S34" s="58">
        <f t="shared" si="4"/>
        <v>0</v>
      </c>
      <c r="T34" s="58"/>
      <c r="U34" s="52"/>
      <c r="V34" s="52"/>
      <c r="W34" s="59"/>
      <c r="X34" s="11"/>
      <c r="Y34" s="11"/>
      <c r="Z34" s="11"/>
    </row>
    <row r="35" ht="21.0" customHeight="1">
      <c r="A35" s="27"/>
      <c r="B35" s="115"/>
      <c r="C35" s="28"/>
      <c r="D35" s="28"/>
      <c r="E35" s="28"/>
      <c r="F35" s="60"/>
      <c r="G35" s="61" t="s">
        <v>78</v>
      </c>
      <c r="H35" s="62"/>
      <c r="I35" s="63"/>
      <c r="J35" s="64">
        <v>4.0</v>
      </c>
      <c r="K35" s="65"/>
      <c r="L35" s="31"/>
      <c r="M35" s="31"/>
      <c r="N35" s="31"/>
      <c r="O35" s="31"/>
      <c r="P35" s="31"/>
      <c r="Q35" s="31"/>
      <c r="R35" s="66"/>
      <c r="S35" s="67">
        <f t="shared" ref="S35:T35" si="7">SUM(S4:S34)</f>
        <v>0</v>
      </c>
      <c r="T35" s="68">
        <f t="shared" si="7"/>
        <v>0</v>
      </c>
      <c r="U35" s="69"/>
      <c r="V35" s="28"/>
      <c r="W35" s="28"/>
      <c r="X35" s="11"/>
      <c r="Y35" s="11"/>
      <c r="Z35" s="11"/>
    </row>
    <row r="36" ht="21.0" customHeight="1">
      <c r="A36" s="48"/>
      <c r="B36" s="111"/>
      <c r="C36" s="39"/>
      <c r="D36" s="39"/>
      <c r="E36" s="39"/>
      <c r="F36" s="70"/>
      <c r="G36" s="71" t="s">
        <v>79</v>
      </c>
      <c r="H36" s="72"/>
      <c r="I36" s="73"/>
      <c r="J36" s="74">
        <f>SUM(J35*24+September!$J35)</f>
        <v>546</v>
      </c>
      <c r="K36" s="75"/>
      <c r="L36" s="42"/>
      <c r="M36" s="42"/>
      <c r="N36" s="42"/>
      <c r="O36" s="42"/>
      <c r="P36" s="42"/>
      <c r="Q36" s="42"/>
      <c r="R36" s="76"/>
      <c r="S36" s="77">
        <f>SUM(S35:T35)</f>
        <v>0</v>
      </c>
      <c r="T36" s="78"/>
      <c r="U36" s="79"/>
      <c r="V36" s="39"/>
      <c r="W36" s="39"/>
      <c r="X36" s="11"/>
      <c r="Y36" s="11"/>
      <c r="Z36" s="11"/>
    </row>
    <row r="37" ht="21.0" customHeight="1">
      <c r="A37" s="80"/>
      <c r="B37" s="81"/>
      <c r="C37" s="54"/>
      <c r="D37" s="39"/>
      <c r="E37" s="39"/>
      <c r="F37" s="70"/>
      <c r="G37" s="71" t="s">
        <v>80</v>
      </c>
      <c r="H37" s="72"/>
      <c r="I37" s="73"/>
      <c r="J37" s="74">
        <f>J35-J39</f>
        <v>-3.333333333</v>
      </c>
      <c r="K37" s="75"/>
      <c r="L37" s="42"/>
      <c r="M37" s="42"/>
      <c r="N37" s="42"/>
      <c r="O37" s="42"/>
      <c r="P37" s="42"/>
      <c r="Q37" s="42"/>
      <c r="R37" s="42"/>
      <c r="S37" s="82"/>
      <c r="T37" s="35"/>
      <c r="U37" s="39"/>
      <c r="V37" s="39"/>
      <c r="W37" s="39"/>
      <c r="X37" s="11"/>
      <c r="Y37" s="11"/>
      <c r="Z37" s="11"/>
    </row>
    <row r="38" ht="20.25" customHeight="1">
      <c r="A38" s="83" t="s">
        <v>98</v>
      </c>
      <c r="B38" s="63"/>
      <c r="C38" s="66">
        <f>Januar!C38</f>
        <v>30</v>
      </c>
      <c r="D38" s="79"/>
      <c r="E38" s="39"/>
      <c r="F38" s="70"/>
      <c r="G38" s="84" t="s">
        <v>82</v>
      </c>
      <c r="H38" s="72"/>
      <c r="I38" s="73"/>
      <c r="J38" s="85">
        <f>SUM(J37*24+September!$J37)</f>
        <v>-1192</v>
      </c>
      <c r="K38" s="75"/>
      <c r="L38" s="42"/>
      <c r="M38" s="42"/>
      <c r="N38" s="42"/>
      <c r="O38" s="42"/>
      <c r="P38" s="42"/>
      <c r="Q38" s="41" t="s">
        <v>109</v>
      </c>
      <c r="R38" s="41" t="s">
        <v>110</v>
      </c>
      <c r="S38" s="86">
        <v>0.0</v>
      </c>
      <c r="T38" s="46"/>
      <c r="U38" s="39"/>
      <c r="V38" s="39"/>
      <c r="W38" s="39"/>
      <c r="X38" s="11"/>
      <c r="Y38" s="11"/>
      <c r="Z38" s="11"/>
    </row>
    <row r="39" ht="20.25" customHeight="1">
      <c r="A39" s="87" t="s">
        <v>21</v>
      </c>
      <c r="B39" s="73"/>
      <c r="C39" s="195" t="str">
        <f>IF('März'!C43="x",(IF(AND(Januar!D$2-C40&gt;0,Januar!D$2-C40&lt;&gt;0),Januar!D$2-C40,"")),"")</f>
        <v/>
      </c>
      <c r="D39" s="79"/>
      <c r="E39" s="39"/>
      <c r="F39" s="70"/>
      <c r="G39" s="71" t="s">
        <v>83</v>
      </c>
      <c r="H39" s="72"/>
      <c r="I39" s="73"/>
      <c r="J39" s="74">
        <v>7.333333333333333</v>
      </c>
      <c r="K39" s="75"/>
      <c r="L39" s="42"/>
      <c r="M39" s="42"/>
      <c r="N39" s="42"/>
      <c r="O39" s="42"/>
      <c r="P39" s="42"/>
      <c r="Q39" s="41" t="s">
        <v>109</v>
      </c>
      <c r="R39" s="41" t="s">
        <v>111</v>
      </c>
      <c r="S39" s="86">
        <v>0.0</v>
      </c>
      <c r="T39" s="46"/>
      <c r="U39" s="39"/>
      <c r="V39" s="39"/>
      <c r="W39" s="39"/>
      <c r="X39" s="11"/>
      <c r="Y39" s="11"/>
      <c r="Z39" s="11"/>
    </row>
    <row r="40" ht="20.25" customHeight="1">
      <c r="A40" s="87" t="s">
        <v>84</v>
      </c>
      <c r="B40" s="73"/>
      <c r="C40" s="76">
        <f>COUNTIFS(H4:H34,"x",A4:A34,"Montag")+COUNTIFS(H4:H34,"x",A4:A34,"Dienstag")+COUNTIFS(H4:H34,"x",A4:A34,"Mittwoch")+COUNTIFS(H4:H34,"x",A4:A34,"Donnerstag")+COUNTIFS(H4:H34,"x",A4:A34,"Freitag")+September!C39</f>
        <v>12</v>
      </c>
      <c r="D40" s="79"/>
      <c r="E40" s="39"/>
      <c r="F40" s="70"/>
      <c r="G40" s="88" t="s">
        <v>85</v>
      </c>
      <c r="H40" s="89"/>
      <c r="I40" s="81"/>
      <c r="J40" s="118">
        <v>83.66666666666667</v>
      </c>
      <c r="K40" s="75"/>
      <c r="L40" s="42"/>
      <c r="M40" s="42"/>
      <c r="N40" s="42"/>
      <c r="O40" s="42"/>
      <c r="P40" s="42"/>
      <c r="Q40" s="41" t="s">
        <v>109</v>
      </c>
      <c r="R40" s="41" t="s">
        <v>93</v>
      </c>
      <c r="S40" s="86">
        <v>0.0</v>
      </c>
      <c r="T40" s="46"/>
      <c r="U40" s="39"/>
      <c r="V40" s="39"/>
      <c r="W40" s="39"/>
      <c r="X40" s="11"/>
      <c r="Y40" s="11"/>
      <c r="Z40" s="11"/>
    </row>
    <row r="41" ht="20.25" customHeight="1">
      <c r="A41" s="91" t="s">
        <v>100</v>
      </c>
      <c r="B41" s="73"/>
      <c r="C41" s="92">
        <f>September!C40-(COUNTIFS(H4:H34,"x",A4:A34,"Montag")+COUNTIFS(H4:H34,"x",A4:A34,"Dienstag")+COUNTIFS(H4:H34,"x",A4:A34,"Mittwoch")+COUNTIFS(H4:H34,"x",A4:A34,"Donnerstag")+COUNTIFS(H4:H34,"x",A4:A34,"Freitag"))</f>
        <v>18</v>
      </c>
      <c r="D41" s="79"/>
      <c r="E41" s="39"/>
      <c r="F41" s="93"/>
      <c r="G41" s="94"/>
      <c r="H41" s="31"/>
      <c r="I41" s="31"/>
      <c r="J41" s="94"/>
      <c r="K41" s="42"/>
      <c r="L41" s="42"/>
      <c r="M41" s="42"/>
      <c r="N41" s="42"/>
      <c r="O41" s="42"/>
      <c r="P41" s="42"/>
      <c r="Q41" s="42"/>
      <c r="R41" s="42"/>
      <c r="S41" s="86"/>
      <c r="T41" s="46"/>
      <c r="U41" s="39"/>
      <c r="V41" s="39"/>
      <c r="W41" s="39"/>
      <c r="X41" s="11"/>
      <c r="Y41" s="11"/>
      <c r="Z41" s="11"/>
    </row>
    <row r="42" ht="20.25" customHeight="1">
      <c r="A42" s="95" t="s">
        <v>101</v>
      </c>
      <c r="B42" s="81"/>
      <c r="C42" s="96">
        <f>COUNTIF(I4:I34,"x")+September!C41</f>
        <v>0</v>
      </c>
      <c r="D42" s="79"/>
      <c r="E42" s="39"/>
      <c r="F42" s="93"/>
      <c r="G42" s="93"/>
      <c r="H42" s="42"/>
      <c r="I42" s="42"/>
      <c r="J42" s="93"/>
      <c r="K42" s="42"/>
      <c r="L42" s="42"/>
      <c r="M42" s="42"/>
      <c r="N42" s="42"/>
      <c r="O42" s="42"/>
      <c r="P42" s="42"/>
      <c r="Q42" s="42"/>
      <c r="R42" s="42"/>
      <c r="S42" s="86"/>
      <c r="T42" s="46"/>
      <c r="U42" s="39"/>
      <c r="V42" s="39"/>
      <c r="W42" s="39"/>
      <c r="X42" s="11"/>
      <c r="Y42" s="11"/>
      <c r="Z42" s="11"/>
    </row>
    <row r="43" ht="20.25" customHeight="1">
      <c r="A43" s="28"/>
      <c r="B43" s="28"/>
      <c r="C43" s="28"/>
      <c r="D43" s="39"/>
      <c r="E43" s="39"/>
      <c r="F43" s="93"/>
      <c r="G43" s="93"/>
      <c r="H43" s="42"/>
      <c r="I43" s="42"/>
      <c r="J43" s="93"/>
      <c r="K43" s="42"/>
      <c r="L43" s="42"/>
      <c r="M43" s="42"/>
      <c r="N43" s="42"/>
      <c r="O43" s="42"/>
      <c r="P43" s="42"/>
      <c r="Q43" s="42"/>
      <c r="R43" s="42"/>
      <c r="S43" s="86"/>
      <c r="T43" s="46"/>
      <c r="U43" s="39"/>
      <c r="V43" s="39"/>
      <c r="W43" s="39"/>
      <c r="X43" s="11"/>
      <c r="Y43" s="11"/>
      <c r="Z43" s="11"/>
    </row>
    <row r="44" ht="20.25" customHeight="1">
      <c r="A44" s="48"/>
      <c r="B44" s="111"/>
      <c r="C44" s="39"/>
      <c r="D44" s="39"/>
      <c r="E44" s="39"/>
      <c r="F44" s="93"/>
      <c r="G44" s="93"/>
      <c r="H44" s="42"/>
      <c r="I44" s="42"/>
      <c r="J44" s="93"/>
      <c r="K44" s="42"/>
      <c r="L44" s="42"/>
      <c r="M44" s="42"/>
      <c r="N44" s="42"/>
      <c r="O44" s="42"/>
      <c r="P44" s="42"/>
      <c r="Q44" s="42"/>
      <c r="R44" s="42"/>
      <c r="S44" s="86"/>
      <c r="T44" s="46"/>
      <c r="U44" s="39"/>
      <c r="V44" s="39"/>
      <c r="W44" s="39"/>
      <c r="X44" s="11"/>
      <c r="Y44" s="11"/>
      <c r="Z44" s="11"/>
    </row>
    <row r="45" ht="20.25" customHeight="1">
      <c r="A45" s="48"/>
      <c r="B45" s="111"/>
      <c r="C45" s="39"/>
      <c r="D45" s="39"/>
      <c r="E45" s="39"/>
      <c r="F45" s="93"/>
      <c r="G45" s="93"/>
      <c r="H45" s="42"/>
      <c r="I45" s="42"/>
      <c r="J45" s="93"/>
      <c r="K45" s="42"/>
      <c r="L45" s="42"/>
      <c r="M45" s="42"/>
      <c r="N45" s="42"/>
      <c r="O45" s="42"/>
      <c r="P45" s="42"/>
      <c r="Q45" s="42"/>
      <c r="R45" s="42"/>
      <c r="S45" s="86"/>
      <c r="T45" s="46"/>
      <c r="U45" s="39"/>
      <c r="V45" s="39"/>
      <c r="W45" s="39"/>
      <c r="X45" s="11"/>
      <c r="Y45" s="11"/>
      <c r="Z45" s="11"/>
    </row>
    <row r="46" ht="18.0"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8.0"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8.0"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8.0"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8.0"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8.0"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8.0"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8.0"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8.0"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8.0"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8.0"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8.0"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8.0"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8.0"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8.0"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8.0"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8.0"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8.0"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8.0"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8.0"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8.0"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8.0"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8.0"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8.0"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8.0"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8.0"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8.0"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8.0"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8.0"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8.0"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8.0"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8.0"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8.0"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8.0"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8.0"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8.0"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8.0"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8.0"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8.0"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8.0"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8.0"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8.0"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8.0"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8.0"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8.0"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8.0"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8.0"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8.0"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8.0"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8.0"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8.0"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8.0"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8.0"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8.0"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8.0"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8.0"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8.0"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8.0"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8.0"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8.0"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8.0"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8.0"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8.0"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8.0"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8.0"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8.0"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8.0"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8.0"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8.0"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8.0"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8.0"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8.0"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8.0"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8.0"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8.0"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8.0"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8.0"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8.0"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8.0"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8.0"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8.0"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8.0"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8.0"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8.0"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8.0"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8.0"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8.0"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8.0"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8.0"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8.0"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8.0"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8.0"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8.0"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8.0"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8.0"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8.0"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8.0"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8.0"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8.0"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8.0"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8.0"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8.0"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8.0"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8.0"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8.0"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8.0"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8.0"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8.0"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8.0"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8.0"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8.0"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8.0"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8.0"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8.0"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8.0"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8.0"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8.0"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8.0"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8.0"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8.0"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8.0"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8.0"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8.0"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8.0"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8.0"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8.0"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8.0"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8.0"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8.0"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8.0"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8.0"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8.0"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8.0"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8.0"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8.0"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8.0"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8.0"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8.0"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8.0"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8.0"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8.0"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8.0"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8.0"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8.0"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8.0"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8.0"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8.0"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8.0"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8.0"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8.0"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8.0"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8.0"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8.0"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8.0"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8.0"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8.0"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8.0"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8.0"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8.0"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8.0"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8.0"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8.0"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8.0"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8.0"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8.0"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8.0"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8.0"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8.0"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8.0"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8.0"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8.0"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8.0"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8.0"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8.0"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8.0"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8.0"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8.0"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8.0"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8.0"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8.0"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8.0"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8.0"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8.0"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8.0"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8.0"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8.0"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8.0"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8.0"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8.0"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8.0"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8.0"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8.0"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8.0"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8.0"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8.0"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8.0"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8.0"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8.0"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8.0"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8.0"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8.0"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8.0"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8.0"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8.0"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8.0"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8.0"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8.0"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8.0"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8.0"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8.0"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8.0"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8.0"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8.0"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8.0"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8.0"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8.0"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8.0"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8.0"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8.0"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8.0"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8.0"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8.0"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8.0"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8.0"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8.0"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8.0"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8.0"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8.0"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8.0"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8.0"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8.0"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8.0"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8.0"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8.0"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8.0"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8.0"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8.0"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8.0"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8.0"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8.0"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8.0"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8.0"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8.0"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8.0"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8.0"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8.0"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8.0"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8.0"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8.0"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8.0"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8.0"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8.0"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8.0"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8.0"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8.0"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8.0"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8.0"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8.0"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8.0"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8.0"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8.0"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8.0"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8.0"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8.0"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8.0"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8.0"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8.0"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8.0"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8.0"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8.0"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8.0"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8.0"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8.0"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8.0"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8.0"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8.0"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8.0"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8.0"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8.0"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8.0"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8.0"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8.0"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8.0"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8.0"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8.0"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8.0"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8.0"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8.0"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8.0"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8.0"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8.0"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8.0"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8.0"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8.0"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8.0"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8.0"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8.0"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8.0"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8.0"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8.0"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8.0"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8.0"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8.0"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8.0"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8.0"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8.0"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8.0"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8.0"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8.0"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8.0"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8.0"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8.0"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8.0"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8.0"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8.0"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8.0"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8.0"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8.0"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8.0"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8.0"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8.0"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8.0"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8.0"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8.0"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8.0"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8.0"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8.0"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8.0"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8.0"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8.0"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8.0"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8.0"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8.0"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8.0"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8.0"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8.0"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8.0"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8.0"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8.0"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8.0"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8.0"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8.0"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8.0"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8.0"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8.0"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8.0"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8.0"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8.0"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8.0"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8.0"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8.0"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8.0"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8.0"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8.0"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8.0"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8.0"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8.0"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8.0"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8.0"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8.0"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8.0"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8.0"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8.0"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8.0"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8.0"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8.0"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8.0"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8.0"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8.0"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8.0"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8.0"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8.0"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8.0"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8.0"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8.0"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8.0"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8.0"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8.0"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8.0"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8.0"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8.0"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8.0"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8.0"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8.0"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8.0"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8.0"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8.0"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8.0"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8.0"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8.0"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8.0"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8.0"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8.0"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8.0"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8.0"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8.0"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8.0"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8.0"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8.0"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8.0"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8.0"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8.0"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8.0"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8.0"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8.0"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8.0"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8.0"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8.0"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8.0"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8.0"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8.0"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8.0"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8.0"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8.0"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8.0"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8.0"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8.0"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8.0"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8.0"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8.0"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8.0"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8.0"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8.0"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8.0"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8.0"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8.0"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8.0"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8.0"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8.0"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8.0"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8.0"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8.0"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8.0"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8.0"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8.0"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8.0"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8.0"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8.0"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8.0"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8.0"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8.0"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8.0"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8.0"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8.0"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8.0"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8.0"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8.0"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8.0"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8.0"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8.0"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8.0"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8.0"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8.0"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8.0"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8.0"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8.0"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8.0"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8.0"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8.0"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8.0"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8.0"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8.0"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8.0"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8.0"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8.0"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8.0"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8.0"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8.0"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8.0"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8.0"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8.0"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8.0"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8.0"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8.0"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8.0"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8.0"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8.0"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8.0"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8.0"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8.0"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8.0"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8.0"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8.0"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8.0"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8.0"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8.0"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8.0"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8.0"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8.0"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8.0"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8.0"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8.0"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8.0"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8.0"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8.0"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8.0"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8.0"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8.0"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8.0"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8.0"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8.0"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8.0"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8.0"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8.0"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8.0"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8.0"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8.0"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8.0"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8.0"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8.0"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8.0"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8.0"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8.0"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8.0"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8.0"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8.0"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8.0"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8.0"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8.0"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8.0"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8.0"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8.0"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8.0"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8.0"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8.0"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8.0"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8.0"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8.0"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8.0"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8.0"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8.0"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8.0"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8.0"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8.0"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8.0"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8.0"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8.0"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8.0"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8.0"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8.0"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8.0"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8.0"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8.0"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8.0"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8.0"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8.0"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8.0"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8.0"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8.0"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8.0"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8.0"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8.0"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8.0"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8.0"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8.0"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8.0"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8.0"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8.0"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8.0"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8.0"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8.0"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8.0"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8.0"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8.0"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8.0"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8.0"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8.0"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8.0"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8.0"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8.0"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8.0"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8.0"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8.0"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8.0"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8.0"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8.0"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8.0"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8.0"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8.0"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8.0"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8.0"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8.0"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8.0"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8.0"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8.0"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8.0"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8.0"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8.0"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8.0"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8.0"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8.0"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8.0"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8.0"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8.0"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8.0"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8.0"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8.0"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8.0"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8.0"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8.0"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8.0"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8.0"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8.0"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8.0"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8.0"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8.0"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8.0"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8.0"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8.0"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8.0"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8.0"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8.0"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8.0"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8.0"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8.0"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8.0"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8.0"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8.0"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8.0"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8.0"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8.0"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8.0"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8.0"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8.0"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8.0"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8.0"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8.0"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8.0"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8.0"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8.0"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8.0"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8.0"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8.0"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8.0"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8.0"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8.0"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8.0"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8.0"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8.0"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8.0"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8.0"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8.0"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8.0"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8.0"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8.0"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8.0"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8.0"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8.0"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8.0"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8.0"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8.0"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8.0"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8.0"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8.0"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8.0"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8.0"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8.0"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8.0"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8.0"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8.0"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8.0"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8.0"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8.0"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8.0"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8.0"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8.0"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8.0"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8.0"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8.0"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8.0"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8.0"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8.0"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8.0"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8.0"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8.0"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8.0"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8.0"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8.0"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8.0"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8.0"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8.0"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8.0"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8.0"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8.0"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8.0"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8.0"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8.0"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8.0"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8.0"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8.0"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8.0"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8.0"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8.0"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8.0"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8.0"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8.0"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8.0"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8.0"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8.0"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8.0"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8.0"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8.0"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8.0"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8.0"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8.0"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8.0"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8.0"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8.0"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8.0"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8.0"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8.0"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8.0"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8.0"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8.0"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8.0"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8.0"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8.0"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8.0"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8.0"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8.0"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8.0"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8.0"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8.0"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8.0"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8.0"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8.0"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8.0"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8.0"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8.0"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8.0"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8.0"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8.0"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8.0"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8.0"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8.0"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8.0"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8.0"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8.0"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8.0"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8.0"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8.0"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8.0"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8.0"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8.0"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8.0"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8.0"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8.0"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8.0"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8.0"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8.0"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8.0"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8.0"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8.0"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8.0"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8.0"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8.0"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8.0"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8.0"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8.0"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8.0"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8.0"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8.0"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8.0"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8.0"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8.0"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8.0"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8.0"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8.0"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8.0"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8.0"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8.0"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8.0"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8.0"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8.0"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8.0"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8.0"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8.0"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8.0"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8.0"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8.0"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8.0"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8.0"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8.0"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8.0"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8.0"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8.0"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8.0"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8.0"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8.0"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8.0"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8.0"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8.0"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8.0"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8.0"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8.0"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8.0"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8.0"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8.0"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8.0"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8.0"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8.0"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8.0"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8.0"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8.0"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8.0"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8.0"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8.0"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8.0"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8.0"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8.0"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8.0"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8.0"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8.0"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8.0"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8.0"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8.0"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8.0"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8.0"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8.0"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8.0"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8.0"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8.0"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8.0"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8.0"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8.0"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8.0"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8.0"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8.0"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8.0"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8.0"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8.0"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8.0"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8.0"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8.0"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8.0"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8.0"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8.0"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8.0"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8.0"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8.0"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8.0"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8.0"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8.0"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8.0"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8.0"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8.0"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8.0"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8.0"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8.0"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8.0"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8.0"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8.0"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8.0"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8.0"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8.0"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8.0"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8.0"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8.0"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8.0"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8.0"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8.0"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8.0"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8.0"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8.0"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8.0"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8.0"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8.0"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8.0"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8.0"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8.0"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8.0"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8.0"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8.0"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8.0"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8.0"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8.0"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8.0"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8.0"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8.0"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8.0"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8.0"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8.0"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8.0"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8.0"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8.0"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8.0"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8.0"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8.0"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8.0"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8.0"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8.0"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8.0"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8.0"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8.0"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8.0"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8.0"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8.0"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8.0"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8.0"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8.0"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8.0"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8.0"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8.0"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8.0"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8.0"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8.0"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8.0"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8.0"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8.0"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8.0"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8.0"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8.0"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8.0"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8.0"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8.0"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8.0"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8.0"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8.0"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8.0"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8.0"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8.0"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8.0"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8.0"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8.0"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8.0"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8.0"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8.0"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8.0"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8.0"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8.0"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8.0"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8.0"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8.0"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8.0"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8.0"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8.0"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8.0"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8.0"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8.0"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8.0"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8.0"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8.0"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8.0"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8.0"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8.0"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8.0"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8.0"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8.0"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8.0"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8.0"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8.0"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8.0"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8.0"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8.0"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8.0"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13">
    <mergeCell ref="G38:I38"/>
    <mergeCell ref="G39:I39"/>
    <mergeCell ref="A40:B40"/>
    <mergeCell ref="G40:I40"/>
    <mergeCell ref="A41:B41"/>
    <mergeCell ref="A42:B42"/>
    <mergeCell ref="G35:I35"/>
    <mergeCell ref="G36:I36"/>
    <mergeCell ref="S36:T36"/>
    <mergeCell ref="A37:B37"/>
    <mergeCell ref="G37:I37"/>
    <mergeCell ref="A38:B38"/>
    <mergeCell ref="A39:B39"/>
  </mergeCells>
  <conditionalFormatting sqref="A1:W1 A4:B4 A5:B5 A6:B6 A7:B7 A8:B8 A9:B9 A10:B10 A11:B11 A12:B12 A13:B13 A14:B14 A15:B15 A16:B16 A17:B17 A18:B18 A19:B19 A20:B20 A21:B21 A22:B22 A23:B23 A24:B24 A25:B25 A26:B26 A27:B27 A28:B28 A29:B29 A30:B30 A31:B31 A32:B32 A33:B33 A34:B34 A35:G36 A37 A39:A40 A43:W45 B2:W2 C37:G40 C41:W42 D26:J26 D27:J27 D28:J28 D29:J29 D30:J30 D31:J31 D32:J32 D33:J33 D34:J34 E20:J20 E21:J21 E22:J22 E23:J23 E24:J24 E25:J25 H8:J8 H9:J9 H10:J10 H11:J11 H12:J12 H13:J13 H14:J14 H15:J15 H16:J16 H17:J17 H18:J18 H19:J19 J4 J5 J6 J7 J35:W35 J36:R36 J37:W39 K40:W40 L4:R4 L5:R5 L6:R6 L7:R7 L8:R8 L9:R9 L10:R10 L11:R11 L12:R12 L13:R13 L14:R14 L15:R15 L16:R16 L17:R17 L18:R18 L19:R19 L20:R20 L21:R21 L22:R22 L23:R23 L24:R24 L25:R25 L26:R26 L27:R27 L28:R28 L29:R29 L30:R30 L31:R31 L32:R32 L33:R33 L34:R34 T4:W4 T5:W5 T6:W6 T7:W7 T8:W8 T9:W9 T10:W10 T11:W11 T12:W12 T13:W13 T14:W14 T15:W15 T16:W16 T17:W17 T18:W18 T19:W19 T20:W20 T21:W21 T22:W22 T23:W23 T24:W24 T25:W25 T26:W26 T27:W27 T28:W28 T29:W29 T30:W30 T31:W31 T32:W32 T33:W33 T34:W34 U36:W36">
    <cfRule type="containsText" dxfId="0" priority="1" stopIfTrue="1" operator="containsText" text="Samstag">
      <formula>NOT(ISERROR(SEARCH(("Samstag"),(A1))))</formula>
    </cfRule>
  </conditionalFormatting>
  <conditionalFormatting sqref="A1:W1 A4:B4 A5:B5 A6:B6 A7:B7 A8:B8 A9:B9 A10:B10 A11:B11 A12:B12 A13:B13 A14:B14 A15:B15 A16:B16 A17:B17 A18:B18 A19:B19 A20:B20 A21:B21 A22:B22 A23:B23 A24:B24 A25:B25 A26:B26 A27:B27 A28:B28 A29:B29 A30:B30 A31:B31 A32:B32 A33:B33 A34:B34 A35:G36 A37 A39:A40 A43:W45 B2:W2 C37:G40 C41:W42 D26:J26 D27:J27 D28:J28 D29:J29 D30:J30 D31:J31 D32:J32 D33:J33 D34:J34 E20:J20 E21:J21 E22:J22 E23:J23 E24:J24 E25:J25 H8:J8 H9:J9 H10:J10 H11:J11 H12:J12 H13:J13 H14:J14 H15:J15 H16:J16 H17:J17 H18:J18 H19:J19 J4 J5 J6 J7 J35:W35 J36:R36 J37:W39 K40:W40 L4:R4 L5:R5 L6:R6 L7:R7 L8:R8 L9:R9 L10:R10 L11:R11 L12:R12 L13:R13 L14:R14 L15:R15 L16:R16 L17:R17 L18:R18 L19:R19 L20:R20 L21:R21 L22:R22 L23:R23 L24:R24 L25:R25 L26:R26 L27:R27 L28:R28 L29:R29 L30:R30 L31:R31 L32:R32 L33:R33 L34:R34 T4:W4 T5:W5 T6:W6 T7:W7 T8:W8 T9:W9 T10:W10 T11:W11 T12:W12 T13:W13 T14:W14 T15:W15 T16:W16 T17:W17 T18:W18 T19:W19 T20:W20 T21:W21 T22:W22 T23:W23 T24:W24 T25:W25 T26:W26 T27:W27 T28:W28 T29:W29 T30:W30 T31:W31 T32:W32 T33:W33 T34:W34 U36:W36">
    <cfRule type="containsText" dxfId="0" priority="2" stopIfTrue="1" operator="containsText" text="Sonntag">
      <formula>NOT(ISERROR(SEARCH(("Sonntag"),(A1))))</formula>
    </cfRule>
  </conditionalFormatting>
  <conditionalFormatting sqref="D4:E19 D20:D25 F8:G19">
    <cfRule type="containsText" dxfId="0" priority="3" stopIfTrue="1" operator="containsText" text="Samstag">
      <formula>NOT(ISERROR(SEARCH(("Samstag"),(D4))))</formula>
    </cfRule>
  </conditionalFormatting>
  <conditionalFormatting sqref="D4:E19 D20:D25 F8:G19">
    <cfRule type="containsText" dxfId="0" priority="4" stopIfTrue="1" operator="containsText" text="Sonntag">
      <formula>NOT(ISERROR(SEARCH(("Sonntag"),(D4))))</formula>
    </cfRule>
  </conditionalFormatting>
  <dataValidations>
    <dataValidation type="list" allowBlank="1" showErrorMessage="1" sqref="K4:K34">
      <formula1>"Bitte auswählen,Deutschland,ORF - Österreich,Afghanistan,Ägypten,Äthiopien,Äquatorialguinea,Albanien,Algerien,Andorra,Angola,Antigua und Barbuda,Argentinien,Armenien,Aserbaidschan,Australien,– Canberra,– Sydney,Bahrain,Bangladesch,Barbados,Belgien,Benin"</formula1>
    </dataValidation>
  </dataValidations>
  <printOptions/>
  <pageMargins bottom="0.0" footer="0.0" header="0.0" left="0.5" right="0.5" top="0.55315"/>
  <pageSetup orientation="landscape"/>
  <headerFooter>
    <oddFooter>&amp;C000000&amp;P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12.0"/>
    <col customWidth="1" min="2" max="2" width="10.0"/>
    <col customWidth="1" min="3" max="3" width="19.14"/>
    <col customWidth="1" min="4" max="4" width="24.29"/>
    <col customWidth="1" min="5" max="5" width="14.29"/>
    <col customWidth="1" min="6" max="7" width="10.29"/>
    <col customWidth="1" min="8" max="8" width="4.86"/>
    <col customWidth="1" min="9" max="9" width="5.14"/>
    <col customWidth="1" min="10" max="10" width="7.71"/>
    <col customWidth="1" min="11" max="11" width="13.86"/>
    <col customWidth="1" hidden="1" min="12" max="13" width="12.0"/>
    <col customWidth="1" min="14" max="14" width="10.0"/>
    <col customWidth="1" min="15" max="15" width="8.71"/>
    <col customWidth="1" min="16" max="16" width="7.29"/>
    <col customWidth="1" min="17" max="17" width="8.0"/>
    <col customWidth="1" min="18" max="18" width="9.0"/>
    <col customWidth="1" min="19" max="19" width="12.0"/>
    <col customWidth="1" min="20" max="20" width="14.14"/>
    <col customWidth="1" min="21" max="21" width="15.86"/>
    <col customWidth="1" min="22" max="22" width="23.43"/>
    <col customWidth="1" min="23" max="23" width="20.29"/>
    <col customWidth="1" min="24" max="26" width="12.0"/>
  </cols>
  <sheetData>
    <row r="1" ht="25.5" customHeight="1">
      <c r="A1" s="6" t="s">
        <v>18</v>
      </c>
      <c r="B1" s="6" t="s">
        <v>19</v>
      </c>
      <c r="C1" s="6" t="s">
        <v>20</v>
      </c>
      <c r="D1" s="7"/>
      <c r="E1" s="7"/>
      <c r="F1" s="8"/>
      <c r="G1" s="8"/>
      <c r="H1" s="7"/>
      <c r="I1" s="7"/>
      <c r="J1" s="8"/>
      <c r="K1" s="7"/>
      <c r="L1" s="7"/>
      <c r="M1" s="7"/>
      <c r="N1" s="7"/>
      <c r="O1" s="7"/>
      <c r="P1" s="7"/>
      <c r="Q1" s="7"/>
      <c r="R1" s="7"/>
      <c r="S1" s="7"/>
      <c r="T1" s="9"/>
      <c r="U1" s="10"/>
      <c r="V1" s="10"/>
      <c r="W1" s="10"/>
      <c r="X1" s="11"/>
      <c r="Y1" s="11"/>
      <c r="Z1" s="11"/>
    </row>
    <row r="2" ht="26.25" customHeight="1">
      <c r="A2" s="12" t="s">
        <v>22</v>
      </c>
      <c r="B2" s="13">
        <v>11.0</v>
      </c>
      <c r="C2" s="12" t="str">
        <f>Januar!C$2</f>
        <v>Max Mustermann</v>
      </c>
      <c r="D2" s="14"/>
      <c r="E2" s="14"/>
      <c r="F2" s="15"/>
      <c r="G2" s="15"/>
      <c r="H2" s="14"/>
      <c r="I2" s="14"/>
      <c r="J2" s="15"/>
      <c r="K2" s="14"/>
      <c r="L2" s="14"/>
      <c r="M2" s="14"/>
      <c r="N2" s="14"/>
      <c r="O2" s="14"/>
      <c r="P2" s="14"/>
      <c r="Q2" s="14"/>
      <c r="R2" s="14"/>
      <c r="S2" s="14"/>
      <c r="T2" s="16"/>
      <c r="U2" s="14"/>
      <c r="V2" s="14"/>
      <c r="W2" s="14"/>
      <c r="X2" s="11"/>
      <c r="Y2" s="11"/>
      <c r="Z2" s="11"/>
    </row>
    <row r="3" ht="42.75" customHeight="1">
      <c r="A3" s="218"/>
      <c r="B3" s="219" t="s">
        <v>24</v>
      </c>
      <c r="C3" s="219" t="s">
        <v>25</v>
      </c>
      <c r="D3" s="219" t="s">
        <v>26</v>
      </c>
      <c r="E3" s="219" t="s">
        <v>27</v>
      </c>
      <c r="F3" s="219" t="s">
        <v>28</v>
      </c>
      <c r="G3" s="219" t="s">
        <v>29</v>
      </c>
      <c r="H3" s="219" t="s">
        <v>30</v>
      </c>
      <c r="I3" s="219" t="s">
        <v>31</v>
      </c>
      <c r="J3" s="220" t="s">
        <v>32</v>
      </c>
      <c r="K3" s="221" t="s">
        <v>33</v>
      </c>
      <c r="L3" s="20" t="s">
        <v>34</v>
      </c>
      <c r="M3" s="21">
        <v>1.0</v>
      </c>
      <c r="N3" s="222" t="s">
        <v>34</v>
      </c>
      <c r="O3" s="223">
        <v>1.0</v>
      </c>
      <c r="P3" s="219" t="s">
        <v>35</v>
      </c>
      <c r="Q3" s="219" t="s">
        <v>36</v>
      </c>
      <c r="R3" s="219" t="s">
        <v>37</v>
      </c>
      <c r="S3" s="219" t="s">
        <v>38</v>
      </c>
      <c r="T3" s="219" t="s">
        <v>39</v>
      </c>
      <c r="U3" s="219" t="s">
        <v>40</v>
      </c>
      <c r="V3" s="219" t="s">
        <v>41</v>
      </c>
      <c r="W3" s="224" t="s">
        <v>42</v>
      </c>
      <c r="X3" s="11"/>
      <c r="Y3" s="11"/>
      <c r="Z3" s="11"/>
    </row>
    <row r="4" ht="20.25" customHeight="1">
      <c r="A4" s="225" t="s">
        <v>52</v>
      </c>
      <c r="B4" s="226">
        <f>DATE(A2,B2,1)</f>
        <v>45597</v>
      </c>
      <c r="C4" s="227"/>
      <c r="D4" s="227"/>
      <c r="E4" s="227"/>
      <c r="F4" s="227"/>
      <c r="G4" s="227"/>
      <c r="H4" s="227"/>
      <c r="I4" s="227"/>
      <c r="J4" s="228">
        <f t="shared" ref="J4:J33" si="1">IF(AND(I4="",H4="",F4="",G4=""),(0*0.0416666666666667),IF(AND(I4="x",H4="x",F4&lt;&gt;""),"FEHLER",IF(AND(I4="x",H4="x",G4&lt;&gt;""),"FEHLER",IF(AND(I4="",H4="x",G4&lt;&gt;""),"FEHLER",IF(AND(I4="x",H4="",G4&lt;&gt;""),"FEHLER",IF(AND(I4="",H4="x",F4&lt;&gt;""),"FEHLER",IF(AND(I4="x",H4="",F4&lt;&gt;""),"FEHLER",IF(AND(I4="",H4="x",A4="Sonntag"),(0*0.0416666666666667),IF(AND(I4="",H4="x",A4="Samstag"),(0*0.0416666666666667),IF(AND(I4="x",H4="",A4="Sonntag"),(0*0.0416666666666667),IF(AND(I4="x",H4="",A4="Samstag"),(0*0.0416666666666667),IF(AND(I4="x",H4="x"),"FEHLER",IF(AND(I4="x",H4=""),(8*0.0416666666666667),IF(AND(H4="X",I4=""),(8*0.0416666666666667),IF(AND(I4="",H4=""),IF(G4&lt;F4,G4+1-F4,G4-F4),"Bitte nur X verwenden")))))))))))))))</f>
        <v>0</v>
      </c>
      <c r="K4" s="229" t="s">
        <v>45</v>
      </c>
      <c r="L4" s="230">
        <f t="shared" ref="L4:L33" si="2">IF(K4="Deutschland",14,IF(K4="Afghanistan",20,IF(K4="Ägypten",28,IF(K4="Äthiopien",26,IF(K4="Äquatorialguinea",24,IF(K4="Albanien",18,IF(K4="Algerien",34,IF(K4="Andorra",28,IF(K4="Angola",35,IF(K4="Antigua und Barbuda",30,IF(K4="Argentinien",24,IF(K4="Armenien",16,IF(K4="Aserbaidschan",20,IF(K4="Australien",34,IF(K4="– Canberra",34,IF(K4="– Sydney",45,IF(K4="Bahrain",30,IF(K4="Bangladesch",33,IF(K4="Barbados",35,IF(K4="Belgien",28,IF(K4="Benin",35,IF(K4="Bolivien",20,IF(K4="Bosnien und Herzegowina",16,IF(K4="Botsuana",31,IF(K4="Brasilien",34,IF(K4="– Brasilia",38,IF(K4="– Rio de Janeiro",38,IF(K4="– Sao Paulo",36,IF(K4="Brunei",35,IF(K4="Bulgarien",15,IF(K4="Burkina Faso",25,IF(K4="Burundi",24,IF(K4="Chile",29,IF(K4="China",32,IF(K4="– Chengdu",28,IF(K4="– Hongkong",49,IF(K4="– Kanton",24,IF(K4="– Peking",20,IF(K4="– Shanghai",39,IF(K4="Costa Rica",32,IF(K4="Côte d’Ivoire",40,IF(K4="Dänemark",39,IF(K4="Dominica",30,IF(K4="Dominikanische Republik",30,IF(K4="Dschibuti",44,IF(K4="Ecuador",29,IF(K4="El Salvador",29,IF(K4="Eritrea",33,IF(K4="Estland",20,IF(K4="Fidschi",23,IF(K4="Finnland",33,IF(K4="Frankreich",29,IF(K4="– Lyon",36,IF(K4="– Marseille",31,IF(K4="– Paris sowie die Departments 92, 93 und 94",39,IF(K4="– Straßburg",34,IF(K4="Gabun",35,IF(K4="Gambia",20,IF(K4="Georgien",24,IF(K4="Ghana",31,IF(K4="Grenada",30,IF(K4="Griechenland",24,IF(K4="– Athen",31,IF(K4="Guatemala",23,IF(K4="Guinea",31,IF(K4="Guinea-Bissau",16,IF(K4="Guyana",30,IF(K4="Haiti",39,IF(K4="Honduras",32,IF(K4="Indien",21,IF(K4="- Chennai",21,IF(K4="- Kalkutta",24,IF(K4="- Mumbai",33,IF(K4="- Neu Dehli",25,IF(K4="Indonesien",24,IF(K4="Iran",22,IF(K4="Irland",39,IF(K4="Island",32,IF(K4="Israel",44,IF(K4="Italien",27,IF(K4="- Mailand",30,IF(K4="- Rom",27,IF(K4="Jamaika",38,IF(K4="Japan",25,IF(K4="- Tokio",44,IF(K4="Jemen",16,IF(K4="Jordanien",31,IF(K4="Kambodscha",25,IF(K4="Kamerun",33,IF(K4="Kanada",32,IF(K4="- Ottawa",32,IF(K4="- Toronto",34,IF(K4="- Vancouver",33,IF(K4="Kap Verde",20,IF(K4="Kasachstan",30,IF(K4="Katar",37,IF(K4="Kenia",34,IF(K4="Kirgisistan",18,IF(K4="Kolumbien",31,IF(K4="Kongo, Republik",41,IF(K4="Kongo, Demokratische Republik",32,IF(K4="Korea, Demokratische Republik",19,IF(K4="Korea Republik",39,IF(K4="Kosovo",16,IF(K4="Kroatien",24,IF(K4="Kuba",31,IF(K4="Kuwait",37,IF(K4="Laos",22,IF(K4="Lesotho",16,IF(K4="Lettland",24,IF(K4="Libanon",40,IF(K4="Libyen",42,IF(K4="Liechtenstein",37,IF(K4="Litauen",17,IF(K4="Luxemburg",32,IF(K4="Madagaskar",23,IF(K4="Malawi",32,IF(K4="Malaysia",23,IF(K4="Malediven",35,IF(K4="Mali",25,IF(K4="Malta",31,IF(K4="Marokko",28,IF(K4="Marshall Inseln",42,IF(K4="Mauretanien",26,IF(K4="Mauritius",36,IF(K4="Mazedonien",20,IF(K4="Mexiko",32,IF(K4="Mikronesien",22,IF(K4="Moldau Republik",16,IF(K4="Monaco",28,IF(K4="Mongolei",18,IF(K4="Montenegro",20,IF(K4="Mosambik",25,IF(K4="Myanmar",24,IF(K4="Namibia",20,IF(K4="Nepal",24,IF(K4="Neuseeland",37,IF(K4="Nicaragua",24,IF(K4="Niederlande",32,IF(K4="Niger",28,IF(K4="Nigeria",31,IF(K4="Norwegen",53,IF(K4="Österreich",27,IF(K4="Oman",40,IF(K4="Pakistan",23,IF(K4="- Islamabad",16,IF(K4="Palau",34,IF(K4="Panama",26,IF(K4="Papua-Neuguinea",40,IF(K4="Paraguay",25,IF(K4="Peru",23,IF(K4="Philippinen",22,IF(K4="Polen",20,IF(K4="- Breslau",22,IF(K4="- Danzig",20,IF(K4="- Krakau",18,IF(K4="- Warschau",20,IF(K4="Portugal",24,IF(K4="Ruanda",31,IF(K4="Rumänien",18,IF(K4="- Bukarest",21,IF(K4="Russische Förderation",16,IF(K4="- Jekatarinenburg",19,IF(K4="- Moskau",20,IF(K4="- St.Petersburg",17,IF(K4="Sambia",24,IF(K4="Samoa",20,IF(K4="San Marino",23,IF(K4="São Tomé - Príncipe",32,IF(K4="Saudi-Arabien",32,IF(K4="- Djidda",25,IF(K4="- Riad",32,IF(K4="Schweden",33,IF(K4="Schweiz",43,IF(K4="- Genf",44,IF(K4="Senegal",28,IF(K4="Serbien",13,IF(K4="Sierra Leone",32,IF(K4="Simbabwe",30,IF(K4="Singapur",36,IF(K4="Slowakische Republik",16,IF(K4="Slowenien",22,IF(K4="Spanien",23,IF(K4="- Barcelona",23,IF(K4="- Kanarische Inseln",27,IF(K4="- Madrid",27,IF(K4="- Palma de Mallorca",24,IF(K4="Sri Lanka",28,IF(K4="St. Kitts und Nevis",30,IF(K4="St. Lucia",30,IF(K4="St. Vincent und die Grenadinen",30,IF(K4="Sudan",22,IF(K4="Südafrika",15,IF(K4="- Kapstadt",18,IF(K4="- Johannisburg",20,IF(K4="Südsudan",23,IF(K4="Suriname",30,IF(K4="Syrien",25,IF(K4="Tadschikistan",18,IF(K4="Taiwan",31,IF(K4="Tansania",32,IF(K4="Thailand",25,IF(K4="Togo",26,IF(K4="Tonga",26,IF(K4="Trinidad Tobago",30,IF(K4="Tschad",43,IF(K4="Tschechische Republik",24,IF(K4="Türkei",12,IF(K4="- Istanbul",17,IF(K4="- Izmir",20,IF(K4="Tunesien",27,IF(K4="Turkmenistan",22,IF(K4="Uganda",28,IF(K4="Ukraine",17,IF(K4="Ungarn",15,IF(K4="Uruguay",32,IF(K4="Usbekistan",23,IF(K4="Vatikanstaat",35,IF(K4="Venezuela",30,IF(K4="Vereinigte Arabische Emirate",44,IF(K4="Vereinigte Staaten von Amerika (USA)",34,IF(K4="- Atlanta",41,IF(K4="- Boston",39,IF(K4="- Chicago",36,IF(K4="- Houston",42,IF(K4="- Los Angeles",37,IF(K4="- Miami",43,IF(K4="- New York City",39,IF(K4="- San Francisco",34,IF(K4="- Washington D.C.",41,IF(K4="Vereinigtes Königreich von Großbritannien und Nordirland",30,IF(K4="- London",41,IF(K4="Vietnam",28,IF(K4="Weißrussland",13,IF(K4="Zentralafrikanische Republik",31,IF(K4="Zypern",30,0))))))))))))))))))))))))))))))))))))))))))))))))))))))))))))))))))))))))))))))))))))))))))))))))))))))))))))))))))))))))))))))))))))))))))))))))))))))))))))))))))))))))))))))))))))))))))))))))))))))))))))))))))))))))))))))))))))))))))))</f>
        <v>0</v>
      </c>
      <c r="M4" s="230">
        <f t="shared" ref="M4:M33" si="3">IF(K4="Deutschland",28,IF(K4="Afghanistan",30,IF(K4="Ägypten",41,IF(K4="Äthiopien",30,IF(K4="Äquatorialguinea",36,IF(K4="Albanien",27,IF(K4="Algerien",51,IF(K4="Andorra",41,IF(K4="Angola",52,IF(K4="Antigua und Barbuda",45,IF(K4="Argentinien",35,IF(K4="Armenien",24,IF(K4="Aserbaidschan",30,IF(K4="Australien",51,IF(K4="– Canberra",51,IF(K4="– Sydney",68,IF(K4="Bahrain",30,IF(K4="Bangladesch",50,IF(K4="Barbados",52,IF(K4="Belgien",42,IF(K4="Benin",52,IF(K4="Bolivien",30,IF(K4="Bosnien und Herzegowina",23,IF(K4="Botsuana",46,IF(K4="Brasilien",51,IF(K4="– Brasilia",57,IF(K4="– Rio de Janeiro",57,IF(K4="– Sao Paulo",53,IF(K4="Brunei",52,IF(K4="Bulgarien",22,IF(K4="Burkina Faso",38,IF(K4="Burundi",36,IF(K4="Chile",44,IF(K4="China",48,IF(K4="– Chengdu",41,IF(K4="– Hongkong",74,IF(K4="– Kanton",36,IF(K4="– Peking",30,IF(K4="– Shanghai",58,IF(K4="Costa Rica",47,IF(K4="Côte d’Ivoire",59,IF(K4="Dänemark",58,IF(K4="Dominica",45,IF(K4="Dominikanische Republik",45,IF(K4="Dschibuti",65,IF(K4="Ecuador",44,IF(K4="El Salvador",44,IF(K4="Eritrea",50,IF(K4="Estland",29,IF(K4="Fidschi",34,IF(K4="Finnland",50,IF(K4="Frankreich",44,IF(K4="– Lyon",53,IF(K4="– Marseille",46,IF(K4="– Paris sowie die Departments 92, 93 und 94",58,IF(K4="– Straßburg",51,IF(K4="Gabun",52,IF(K4="Gambia",30,IF(K4="Georgien",35,IF(K4="Ghana",46,IF(K4="Grenada",45,IF(K4="Griechenland",36,IF(K4="– Athen",46,IF(K4="Guatemala",34,IF(K4="Guinea",46,IF(K4="Guinea-Bissau",24,IF(K4="Guyana",45,IF(K4="Haiti",58,IF(K4="Honduras",48,IF(K4="Indien",32,IF(K4="- Chennai",32,IF(K4="- Kalkutta",35,IF(K4="- Mumbai",50,IF(K4="- Neu Dehli",38,IF(K4="Indonesien",36,IF(K4="Iran",33,IF(K4="Irland",58,IF(K4="Island",47,IF(K4="Israel",66,IF(K4="Italien",40,IF(K4="- Mailand",45,IF(K4="- Rom",40,IF(K4="Jamaika",57,IF(K4="Japan",52,IF(K4="- Tokio",66,IF(K4="Jemen",24,IF(K4="Jordanien",46,IF(K4="Kambodscha",38,IF(K4="Kamerun",50,IF(K4="Kanada",47,IF(K4="- Ottawa",47,IF(K4="- Toronto",51,IF(K4="- Vancouver",50,IF(K4="Kap Verde",30,IF(K4="Kasachstan",45,IF(K4="Katar",56,IF(K4="Kenia",51,IF(K4="Kirgisistan",27,IF(K4="Kolumbien",46,IF(K4="Kongo, Republik",62,IF(K4="Kongo, Demokratische Republik",70,IF(K4="Korea, Demokratische Republik",48,IF(K4="Korea Republik",58,IF(K4="Kosovo",23,IF(K4="Kroatien",35,IF(K4="Kuba",46,IF(K4="Kuwait",56,IF(K4="Laos",33,IF(K4="Lesotho",24,IF(K4="Lettland",35,IF(K4="Libanon",59,IF(K4="Libyen",63,IF(K4="Liechtenstein",56,IF(K4="Litauen",26,IF(K4="Luxemburg",47,IF(K4="Madagaskar",34,IF(K4="Malawi",47,IF(K4="Malaysia",34,IF(K4="Malediven",52,IF(K4="Mali",38,IF(K4="Malta",46,IF(K4="Marokko",42,IF(K4="Marshall Inseln",63,IF(K4="Mauretanien",39,IF(K4="Mauritius",54,IF(K4="Mazedonien",29,IF(K4="Mexiko",48,IF(K4="Mikronesien",33,IF(K4="Moldau Republik",24,IF(K4="Monaco",42,IF(K4="Mongolei",27,IF(K4="Montenegro",29,IF(K4="Mosambik",38,IF(K4="Myanmar",35,IF(K4="Namibia",30,IF(K4="Nepal",36,IF(K4="Neuseeland",56,IF(K4="Nicaragua",36,IF(K4="Niederlande",47,IF(K4="Niger",42,IF(K4="Nigeria",46,IF(K4="Norwegen",80,IF(K4="Österreich",40,IF(K4="Oman",60,IF(K4="Pakistan",34,IF(K4="- Islamabad",23,IF(K4="Palau",51,IF(K4="Panama",39,IF(K4="Papua-Neuguinea",60,IF(K4="Paraguay",38,IF(K4="Peru",34,IF(K4="Philippinen",33,IF(K4="Polen",29,IF(K4="- Breslau",33,IF(K4="- Danzig",30,IF(K4="- Krakau",27,IF(K4="- Warschau",29,IF(K4="Portugal",36,IF(K4="Ruanda",46,IF(K4="Rumänien",27,IF(K4="- Bukarest",32,IF(K4="Russische Förderation",24,IF(K4="- Jekatarinenburg",28,IF(K4="- Moskau",30,IF(K4="- St.Petersburg",26,IF(K4="Sambia",36,IF(K4="Samoa",29,IF(K4="San Marino",34,IF(K4="São Tomé - Príncipe",47,IF(K4="Saudi-Arabien",48,IF(K4="- Djidda",38,IF(K4="- Riad",48,IF(K4="Schweden",50,IF(K4="Schweiz",64,IF(K4="- Genf",66,IF(K4="Senegal",42,IF(K4="Serbien",20,IF(K4="Sierra Leone",48,IF(K4="Simbabwe",45,IF(K4="Singapur",54,IF(K4="Slowakische Republik",24,IF(K4="Slowenien",33,IF(K4="Spanien",34,IF(K4="- Barcelona",34,IF(K4="- Kanarische Inseln",40,IF(K4="- Madrid",40,IF(K4="- Palma de Mallorca",35,IF(K4="Sri Lanka",42,IF(K4="St. Kitts und Nevis",45,IF(K4="St. Lucia",45,IF(K4="St. Vincent und die Grenadinen",45,IF(K4="Sudan",33,IF(K4="Südafrika",22,IF(K4="- Kapstadt",27,IF(K4="- Johannisburg",29,IF(K4="Südsudan",34,IF(K4="Suriname",45,IF(K4="Syrien",38,IF(K4="Tadschikistan",27,IF(K4="Taiwan",46,IF(K4="Tansania",47,IF(K4="Thailand",38,IF(K4="Togo",39,IF(K4="Tonga",39,IF(K4="Trinidad Tobago",45,IF(K4="Tschad",64,IF(K4="Tschechische Republik",35,IF(K4="Türkei",17,IF(K4="- Istanbul",26,IF(K4="- Izmir",29,IF(K4="Tunesien",40,IF(K4="Turkmenistan",33,IF(K4="Uganda",41,IF(K4="Ukraine",26,IF(K4="Ungarn",22,IF(K4="Uruguay",48,IF(K4="Usbekistan",34,IF(K4="Vatikanstaat",52,IF(K4="Venezuela",45,IF(K4="Vereinigte Arabische Emirate",65,IF(K4="Vereinigte Staaten von Amerika (USA)",51,IF(K4="- Atlanta",62,IF(K4="- Boston",58,IF(K4="- Chicago",54,IF(K4="- Houston",63,IF(K4="- Los Angeles",56,IF(K4="- Miami",64,IF(K4="- New York City",58,IF(K4="- San Francisco",51,IF(K4="- Washington D.C.",62,IF(K4="Vereinigtes Königreich von Großbritannien und Nordirland",45,IF(K4="- London",62,IF(K4="Vietnam",41,IF(K4="Weißrussland",20,IF(K4="Zentralafrikanische Republik",46,IF(K4="Zypern",45,0))))))))))))))))))))))))))))))))))))))))))))))))))))))))))))))))))))))))))))))))))))))))))))))))))))))))))))))))))))))))))))))))))))))))))))))))))))))))))))))))))))))))))))))))))))))))))))))))))))))))))))))))))))))))))))))))))))))))))))</f>
        <v>0</v>
      </c>
      <c r="N4" s="231"/>
      <c r="O4" s="231"/>
      <c r="P4" s="231"/>
      <c r="Q4" s="231"/>
      <c r="R4" s="231"/>
      <c r="S4" s="232">
        <f t="shared" ref="S4:S33" si="4">IF(K4="ORF - Österreich",26.4,IF(AND(N4="x",O4="x"),"FEHLER",IF(AND(O4="x",P4="x",Q4="x",R4="x"),0,IF(AND(N4="x",P4="x",Q4="x",R4="x"),0,IF(O4="x",VALUE(M4)-IF(P4="x",VALUE(M4*0.2))-IF(Q4="x",VALUE(M4*0.4))-IF(R4="x",VALUE(M4*0.4)),IF(N4="x",IF(IF(N4="x",VALUE(L4)-IF(P4="x",VALUE(M4*0.2))-IF(Q4="x",VALUE(M4*0.4))-IF(R4="x",VALUE(M4*0.4)))&lt;0,0,IF(N4="x",VALUE(L4)-IF(P4="x",VALUE(M4*0.2))-IF(Q4="x",VALUE(M4*0.4))-IF(R4="x",VALUE(M4*0.4)))),0))))))</f>
        <v>0</v>
      </c>
      <c r="T4" s="232"/>
      <c r="U4" s="227"/>
      <c r="V4" s="227"/>
      <c r="W4" s="227"/>
      <c r="X4" s="11"/>
      <c r="Y4" s="11"/>
      <c r="Z4" s="11"/>
    </row>
    <row r="5" ht="20.25" customHeight="1">
      <c r="A5" s="225" t="s">
        <v>54</v>
      </c>
      <c r="B5" s="226">
        <f t="shared" ref="B5:B33" si="5">B4+1</f>
        <v>45598</v>
      </c>
      <c r="C5" s="227"/>
      <c r="D5" s="227"/>
      <c r="E5" s="227"/>
      <c r="F5" s="227"/>
      <c r="G5" s="227"/>
      <c r="H5" s="227"/>
      <c r="I5" s="227"/>
      <c r="J5" s="228">
        <f t="shared" si="1"/>
        <v>0</v>
      </c>
      <c r="K5" s="229" t="s">
        <v>45</v>
      </c>
      <c r="L5" s="233">
        <f t="shared" si="2"/>
        <v>0</v>
      </c>
      <c r="M5" s="233">
        <f t="shared" si="3"/>
        <v>0</v>
      </c>
      <c r="N5" s="231"/>
      <c r="O5" s="231"/>
      <c r="P5" s="231"/>
      <c r="Q5" s="231"/>
      <c r="R5" s="231"/>
      <c r="S5" s="232">
        <f t="shared" si="4"/>
        <v>0</v>
      </c>
      <c r="T5" s="232"/>
      <c r="U5" s="227"/>
      <c r="V5" s="227"/>
      <c r="W5" s="227"/>
      <c r="X5" s="11"/>
      <c r="Y5" s="11"/>
      <c r="Z5" s="11"/>
    </row>
    <row r="6" ht="20.25" customHeight="1">
      <c r="A6" s="225" t="s">
        <v>55</v>
      </c>
      <c r="B6" s="226">
        <f t="shared" si="5"/>
        <v>45599</v>
      </c>
      <c r="C6" s="227"/>
      <c r="D6" s="227"/>
      <c r="E6" s="227"/>
      <c r="F6" s="227"/>
      <c r="G6" s="227"/>
      <c r="H6" s="227"/>
      <c r="I6" s="227"/>
      <c r="J6" s="228">
        <f t="shared" si="1"/>
        <v>0</v>
      </c>
      <c r="K6" s="229" t="s">
        <v>45</v>
      </c>
      <c r="L6" s="233">
        <f t="shared" si="2"/>
        <v>0</v>
      </c>
      <c r="M6" s="233">
        <f t="shared" si="3"/>
        <v>0</v>
      </c>
      <c r="N6" s="231"/>
      <c r="O6" s="231"/>
      <c r="P6" s="231"/>
      <c r="Q6" s="231"/>
      <c r="R6" s="231"/>
      <c r="S6" s="232">
        <f t="shared" si="4"/>
        <v>0</v>
      </c>
      <c r="T6" s="232"/>
      <c r="U6" s="227"/>
      <c r="V6" s="227"/>
      <c r="W6" s="227"/>
      <c r="X6" s="11"/>
      <c r="Y6" s="11"/>
      <c r="Z6" s="11"/>
    </row>
    <row r="7" ht="20.25" customHeight="1">
      <c r="A7" s="225" t="s">
        <v>43</v>
      </c>
      <c r="B7" s="226">
        <f t="shared" si="5"/>
        <v>45600</v>
      </c>
      <c r="C7" s="227"/>
      <c r="D7" s="227"/>
      <c r="E7" s="227"/>
      <c r="F7" s="227"/>
      <c r="G7" s="227"/>
      <c r="H7" s="227"/>
      <c r="I7" s="227"/>
      <c r="J7" s="228">
        <f t="shared" si="1"/>
        <v>0</v>
      </c>
      <c r="K7" s="229" t="s">
        <v>45</v>
      </c>
      <c r="L7" s="233">
        <f t="shared" si="2"/>
        <v>0</v>
      </c>
      <c r="M7" s="233">
        <f t="shared" si="3"/>
        <v>0</v>
      </c>
      <c r="N7" s="231"/>
      <c r="O7" s="231"/>
      <c r="P7" s="231"/>
      <c r="Q7" s="231"/>
      <c r="R7" s="231"/>
      <c r="S7" s="232">
        <f t="shared" si="4"/>
        <v>0</v>
      </c>
      <c r="T7" s="232"/>
      <c r="U7" s="227"/>
      <c r="V7" s="227"/>
      <c r="W7" s="227"/>
      <c r="X7" s="11"/>
      <c r="Y7" s="11"/>
      <c r="Z7" s="11"/>
    </row>
    <row r="8" ht="20.25" customHeight="1">
      <c r="A8" s="225" t="s">
        <v>46</v>
      </c>
      <c r="B8" s="226">
        <f t="shared" si="5"/>
        <v>45601</v>
      </c>
      <c r="C8" s="227"/>
      <c r="D8" s="227"/>
      <c r="E8" s="227"/>
      <c r="F8" s="234"/>
      <c r="G8" s="227"/>
      <c r="H8" s="231"/>
      <c r="I8" s="231"/>
      <c r="J8" s="228">
        <f t="shared" si="1"/>
        <v>0</v>
      </c>
      <c r="K8" s="229" t="s">
        <v>45</v>
      </c>
      <c r="L8" s="233">
        <f t="shared" si="2"/>
        <v>0</v>
      </c>
      <c r="M8" s="233">
        <f t="shared" si="3"/>
        <v>0</v>
      </c>
      <c r="N8" s="231"/>
      <c r="O8" s="231"/>
      <c r="P8" s="231"/>
      <c r="Q8" s="231"/>
      <c r="R8" s="231"/>
      <c r="S8" s="232">
        <f t="shared" si="4"/>
        <v>0</v>
      </c>
      <c r="T8" s="232"/>
      <c r="U8" s="227"/>
      <c r="V8" s="227"/>
      <c r="W8" s="227"/>
      <c r="X8" s="11"/>
      <c r="Y8" s="11"/>
      <c r="Z8" s="11"/>
    </row>
    <row r="9" ht="20.25" customHeight="1">
      <c r="A9" s="225" t="s">
        <v>47</v>
      </c>
      <c r="B9" s="226">
        <f t="shared" si="5"/>
        <v>45602</v>
      </c>
      <c r="C9" s="227"/>
      <c r="D9" s="227"/>
      <c r="E9" s="227"/>
      <c r="F9" s="234"/>
      <c r="G9" s="234"/>
      <c r="H9" s="231"/>
      <c r="I9" s="231"/>
      <c r="J9" s="228">
        <f t="shared" si="1"/>
        <v>0</v>
      </c>
      <c r="K9" s="229" t="s">
        <v>45</v>
      </c>
      <c r="L9" s="233">
        <f t="shared" si="2"/>
        <v>0</v>
      </c>
      <c r="M9" s="233">
        <f t="shared" si="3"/>
        <v>0</v>
      </c>
      <c r="N9" s="231"/>
      <c r="O9" s="231"/>
      <c r="P9" s="231"/>
      <c r="Q9" s="231"/>
      <c r="R9" s="231"/>
      <c r="S9" s="232">
        <f t="shared" si="4"/>
        <v>0</v>
      </c>
      <c r="T9" s="232"/>
      <c r="U9" s="227"/>
      <c r="V9" s="227"/>
      <c r="W9" s="227"/>
      <c r="X9" s="11"/>
      <c r="Y9" s="11"/>
      <c r="Z9" s="11"/>
    </row>
    <row r="10" ht="20.25" customHeight="1">
      <c r="A10" s="225" t="s">
        <v>48</v>
      </c>
      <c r="B10" s="226">
        <f t="shared" si="5"/>
        <v>45603</v>
      </c>
      <c r="C10" s="227"/>
      <c r="D10" s="227"/>
      <c r="E10" s="227"/>
      <c r="F10" s="234"/>
      <c r="G10" s="234"/>
      <c r="H10" s="231"/>
      <c r="I10" s="231"/>
      <c r="J10" s="228">
        <f t="shared" si="1"/>
        <v>0</v>
      </c>
      <c r="K10" s="229" t="s">
        <v>45</v>
      </c>
      <c r="L10" s="233">
        <f t="shared" si="2"/>
        <v>0</v>
      </c>
      <c r="M10" s="233">
        <f t="shared" si="3"/>
        <v>0</v>
      </c>
      <c r="N10" s="231"/>
      <c r="O10" s="231"/>
      <c r="P10" s="231"/>
      <c r="Q10" s="231"/>
      <c r="R10" s="231"/>
      <c r="S10" s="232">
        <f t="shared" si="4"/>
        <v>0</v>
      </c>
      <c r="T10" s="232"/>
      <c r="U10" s="227"/>
      <c r="V10" s="227"/>
      <c r="W10" s="227"/>
      <c r="X10" s="11"/>
      <c r="Y10" s="11"/>
      <c r="Z10" s="11"/>
    </row>
    <row r="11" ht="20.25" customHeight="1">
      <c r="A11" s="225" t="s">
        <v>52</v>
      </c>
      <c r="B11" s="226">
        <f t="shared" si="5"/>
        <v>45604</v>
      </c>
      <c r="C11" s="227"/>
      <c r="D11" s="227"/>
      <c r="E11" s="227"/>
      <c r="F11" s="234"/>
      <c r="G11" s="234"/>
      <c r="H11" s="231"/>
      <c r="I11" s="231"/>
      <c r="J11" s="228">
        <f t="shared" si="1"/>
        <v>0</v>
      </c>
      <c r="K11" s="229" t="s">
        <v>45</v>
      </c>
      <c r="L11" s="233">
        <f t="shared" si="2"/>
        <v>0</v>
      </c>
      <c r="M11" s="233">
        <f t="shared" si="3"/>
        <v>0</v>
      </c>
      <c r="N11" s="231"/>
      <c r="O11" s="231"/>
      <c r="P11" s="231"/>
      <c r="Q11" s="231"/>
      <c r="R11" s="231"/>
      <c r="S11" s="232">
        <f t="shared" si="4"/>
        <v>0</v>
      </c>
      <c r="T11" s="232"/>
      <c r="U11" s="227"/>
      <c r="V11" s="227"/>
      <c r="W11" s="227"/>
      <c r="X11" s="11"/>
      <c r="Y11" s="11"/>
      <c r="Z11" s="11"/>
    </row>
    <row r="12" ht="20.25" customHeight="1">
      <c r="A12" s="225" t="s">
        <v>54</v>
      </c>
      <c r="B12" s="226">
        <f t="shared" si="5"/>
        <v>45605</v>
      </c>
      <c r="C12" s="225"/>
      <c r="D12" s="227"/>
      <c r="E12" s="227"/>
      <c r="F12" s="234"/>
      <c r="G12" s="234"/>
      <c r="H12" s="231"/>
      <c r="I12" s="231"/>
      <c r="J12" s="228">
        <f t="shared" si="1"/>
        <v>0</v>
      </c>
      <c r="K12" s="229" t="s">
        <v>45</v>
      </c>
      <c r="L12" s="233">
        <f t="shared" si="2"/>
        <v>0</v>
      </c>
      <c r="M12" s="233">
        <f t="shared" si="3"/>
        <v>0</v>
      </c>
      <c r="N12" s="231"/>
      <c r="O12" s="231"/>
      <c r="P12" s="231"/>
      <c r="Q12" s="231"/>
      <c r="R12" s="231"/>
      <c r="S12" s="232">
        <f t="shared" si="4"/>
        <v>0</v>
      </c>
      <c r="T12" s="232"/>
      <c r="U12" s="227"/>
      <c r="V12" s="227"/>
      <c r="W12" s="227"/>
      <c r="X12" s="11"/>
      <c r="Y12" s="11"/>
      <c r="Z12" s="11"/>
    </row>
    <row r="13" ht="20.25" customHeight="1">
      <c r="A13" s="225" t="s">
        <v>55</v>
      </c>
      <c r="B13" s="226">
        <f t="shared" si="5"/>
        <v>45606</v>
      </c>
      <c r="C13" s="225"/>
      <c r="D13" s="227"/>
      <c r="E13" s="227"/>
      <c r="F13" s="234"/>
      <c r="G13" s="234"/>
      <c r="H13" s="231"/>
      <c r="I13" s="231"/>
      <c r="J13" s="228">
        <f t="shared" si="1"/>
        <v>0</v>
      </c>
      <c r="K13" s="229" t="s">
        <v>45</v>
      </c>
      <c r="L13" s="233">
        <f t="shared" si="2"/>
        <v>0</v>
      </c>
      <c r="M13" s="233">
        <f t="shared" si="3"/>
        <v>0</v>
      </c>
      <c r="N13" s="231"/>
      <c r="O13" s="231"/>
      <c r="P13" s="231"/>
      <c r="Q13" s="231"/>
      <c r="R13" s="231"/>
      <c r="S13" s="232">
        <f t="shared" si="4"/>
        <v>0</v>
      </c>
      <c r="T13" s="232"/>
      <c r="U13" s="227"/>
      <c r="V13" s="227"/>
      <c r="W13" s="227"/>
      <c r="X13" s="11"/>
      <c r="Y13" s="11"/>
      <c r="Z13" s="11"/>
    </row>
    <row r="14" ht="20.25" customHeight="1">
      <c r="A14" s="225" t="s">
        <v>43</v>
      </c>
      <c r="B14" s="226">
        <f t="shared" si="5"/>
        <v>45607</v>
      </c>
      <c r="C14" s="225"/>
      <c r="D14" s="227"/>
      <c r="E14" s="227"/>
      <c r="F14" s="234"/>
      <c r="G14" s="234"/>
      <c r="H14" s="231"/>
      <c r="I14" s="231"/>
      <c r="J14" s="228">
        <f t="shared" si="1"/>
        <v>0</v>
      </c>
      <c r="K14" s="229" t="s">
        <v>45</v>
      </c>
      <c r="L14" s="233">
        <f t="shared" si="2"/>
        <v>0</v>
      </c>
      <c r="M14" s="233">
        <f t="shared" si="3"/>
        <v>0</v>
      </c>
      <c r="N14" s="231"/>
      <c r="O14" s="231"/>
      <c r="P14" s="231"/>
      <c r="Q14" s="231"/>
      <c r="R14" s="231"/>
      <c r="S14" s="232">
        <f t="shared" si="4"/>
        <v>0</v>
      </c>
      <c r="T14" s="232"/>
      <c r="U14" s="227"/>
      <c r="V14" s="227"/>
      <c r="W14" s="227"/>
      <c r="X14" s="11"/>
      <c r="Y14" s="11"/>
      <c r="Z14" s="11"/>
    </row>
    <row r="15" ht="20.25" customHeight="1">
      <c r="A15" s="225" t="s">
        <v>46</v>
      </c>
      <c r="B15" s="226">
        <f t="shared" si="5"/>
        <v>45608</v>
      </c>
      <c r="C15" s="225"/>
      <c r="D15" s="227"/>
      <c r="E15" s="227"/>
      <c r="F15" s="234"/>
      <c r="G15" s="234"/>
      <c r="H15" s="231"/>
      <c r="I15" s="231"/>
      <c r="J15" s="228">
        <f t="shared" si="1"/>
        <v>0</v>
      </c>
      <c r="K15" s="229" t="s">
        <v>45</v>
      </c>
      <c r="L15" s="233">
        <f t="shared" si="2"/>
        <v>0</v>
      </c>
      <c r="M15" s="233">
        <f t="shared" si="3"/>
        <v>0</v>
      </c>
      <c r="N15" s="231"/>
      <c r="O15" s="231"/>
      <c r="P15" s="231"/>
      <c r="Q15" s="231"/>
      <c r="R15" s="231"/>
      <c r="S15" s="232">
        <f t="shared" si="4"/>
        <v>0</v>
      </c>
      <c r="T15" s="232"/>
      <c r="U15" s="227"/>
      <c r="V15" s="227"/>
      <c r="W15" s="227"/>
      <c r="X15" s="11"/>
      <c r="Y15" s="11"/>
      <c r="Z15" s="11"/>
    </row>
    <row r="16" ht="20.25" customHeight="1">
      <c r="A16" s="225" t="s">
        <v>47</v>
      </c>
      <c r="B16" s="226">
        <f t="shared" si="5"/>
        <v>45609</v>
      </c>
      <c r="C16" s="227"/>
      <c r="D16" s="227"/>
      <c r="E16" s="227"/>
      <c r="F16" s="234"/>
      <c r="G16" s="234"/>
      <c r="H16" s="231"/>
      <c r="I16" s="231"/>
      <c r="J16" s="228">
        <f t="shared" si="1"/>
        <v>0</v>
      </c>
      <c r="K16" s="229" t="s">
        <v>45</v>
      </c>
      <c r="L16" s="233">
        <f t="shared" si="2"/>
        <v>0</v>
      </c>
      <c r="M16" s="233">
        <f t="shared" si="3"/>
        <v>0</v>
      </c>
      <c r="N16" s="231"/>
      <c r="O16" s="231"/>
      <c r="P16" s="231"/>
      <c r="Q16" s="231"/>
      <c r="R16" s="231"/>
      <c r="S16" s="232">
        <f t="shared" si="4"/>
        <v>0</v>
      </c>
      <c r="T16" s="232"/>
      <c r="U16" s="227"/>
      <c r="V16" s="227"/>
      <c r="W16" s="227"/>
      <c r="X16" s="11"/>
      <c r="Y16" s="11"/>
      <c r="Z16" s="11"/>
    </row>
    <row r="17" ht="20.25" customHeight="1">
      <c r="A17" s="225" t="s">
        <v>48</v>
      </c>
      <c r="B17" s="226">
        <f t="shared" si="5"/>
        <v>45610</v>
      </c>
      <c r="C17" s="225"/>
      <c r="D17" s="227"/>
      <c r="E17" s="227"/>
      <c r="F17" s="234"/>
      <c r="G17" s="234"/>
      <c r="H17" s="231"/>
      <c r="I17" s="231"/>
      <c r="J17" s="228">
        <f t="shared" si="1"/>
        <v>0</v>
      </c>
      <c r="K17" s="229" t="s">
        <v>45</v>
      </c>
      <c r="L17" s="233">
        <f t="shared" si="2"/>
        <v>0</v>
      </c>
      <c r="M17" s="233">
        <f t="shared" si="3"/>
        <v>0</v>
      </c>
      <c r="N17" s="231"/>
      <c r="O17" s="231"/>
      <c r="P17" s="231"/>
      <c r="Q17" s="231"/>
      <c r="R17" s="231"/>
      <c r="S17" s="232">
        <f t="shared" si="4"/>
        <v>0</v>
      </c>
      <c r="T17" s="232"/>
      <c r="U17" s="227"/>
      <c r="V17" s="227"/>
      <c r="W17" s="227"/>
      <c r="X17" s="11"/>
      <c r="Y17" s="11"/>
      <c r="Z17" s="11"/>
    </row>
    <row r="18" ht="20.25" customHeight="1">
      <c r="A18" s="225" t="s">
        <v>52</v>
      </c>
      <c r="B18" s="226">
        <f t="shared" si="5"/>
        <v>45611</v>
      </c>
      <c r="C18" s="225"/>
      <c r="D18" s="227"/>
      <c r="E18" s="227"/>
      <c r="F18" s="234"/>
      <c r="G18" s="234"/>
      <c r="H18" s="231"/>
      <c r="I18" s="231"/>
      <c r="J18" s="228">
        <f t="shared" si="1"/>
        <v>0</v>
      </c>
      <c r="K18" s="229" t="s">
        <v>45</v>
      </c>
      <c r="L18" s="233">
        <f t="shared" si="2"/>
        <v>0</v>
      </c>
      <c r="M18" s="233">
        <f t="shared" si="3"/>
        <v>0</v>
      </c>
      <c r="N18" s="231"/>
      <c r="O18" s="231"/>
      <c r="P18" s="231"/>
      <c r="Q18" s="231"/>
      <c r="R18" s="231"/>
      <c r="S18" s="232">
        <f t="shared" si="4"/>
        <v>0</v>
      </c>
      <c r="T18" s="232"/>
      <c r="U18" s="227"/>
      <c r="V18" s="227"/>
      <c r="W18" s="227"/>
      <c r="X18" s="11"/>
      <c r="Y18" s="11"/>
      <c r="Z18" s="11"/>
    </row>
    <row r="19" ht="20.25" customHeight="1">
      <c r="A19" s="225" t="s">
        <v>54</v>
      </c>
      <c r="B19" s="226">
        <f t="shared" si="5"/>
        <v>45612</v>
      </c>
      <c r="C19" s="225"/>
      <c r="D19" s="227"/>
      <c r="E19" s="227"/>
      <c r="F19" s="234"/>
      <c r="G19" s="234"/>
      <c r="H19" s="231"/>
      <c r="I19" s="231"/>
      <c r="J19" s="228">
        <f t="shared" si="1"/>
        <v>0</v>
      </c>
      <c r="K19" s="229" t="s">
        <v>45</v>
      </c>
      <c r="L19" s="233">
        <f t="shared" si="2"/>
        <v>0</v>
      </c>
      <c r="M19" s="233">
        <f t="shared" si="3"/>
        <v>0</v>
      </c>
      <c r="N19" s="231"/>
      <c r="O19" s="231"/>
      <c r="P19" s="231"/>
      <c r="Q19" s="231"/>
      <c r="R19" s="231"/>
      <c r="S19" s="232">
        <f t="shared" si="4"/>
        <v>0</v>
      </c>
      <c r="T19" s="235"/>
      <c r="U19" s="227"/>
      <c r="V19" s="227"/>
      <c r="W19" s="227"/>
      <c r="X19" s="11"/>
      <c r="Y19" s="11"/>
      <c r="Z19" s="11"/>
    </row>
    <row r="20" ht="20.25" customHeight="1">
      <c r="A20" s="225" t="s">
        <v>55</v>
      </c>
      <c r="B20" s="226">
        <f t="shared" si="5"/>
        <v>45613</v>
      </c>
      <c r="C20" s="225"/>
      <c r="D20" s="227"/>
      <c r="E20" s="227"/>
      <c r="F20" s="234"/>
      <c r="G20" s="234"/>
      <c r="H20" s="231"/>
      <c r="I20" s="231"/>
      <c r="J20" s="228">
        <f t="shared" si="1"/>
        <v>0</v>
      </c>
      <c r="K20" s="229" t="s">
        <v>45</v>
      </c>
      <c r="L20" s="233">
        <f t="shared" si="2"/>
        <v>0</v>
      </c>
      <c r="M20" s="233">
        <f t="shared" si="3"/>
        <v>0</v>
      </c>
      <c r="N20" s="231"/>
      <c r="O20" s="231"/>
      <c r="P20" s="231"/>
      <c r="Q20" s="231"/>
      <c r="R20" s="231"/>
      <c r="S20" s="232">
        <f t="shared" si="4"/>
        <v>0</v>
      </c>
      <c r="T20" s="235"/>
      <c r="U20" s="227"/>
      <c r="V20" s="227"/>
      <c r="W20" s="227"/>
      <c r="X20" s="11"/>
      <c r="Y20" s="11"/>
      <c r="Z20" s="11"/>
    </row>
    <row r="21" ht="20.25" customHeight="1">
      <c r="A21" s="225" t="s">
        <v>43</v>
      </c>
      <c r="B21" s="226">
        <f t="shared" si="5"/>
        <v>45614</v>
      </c>
      <c r="C21" s="225"/>
      <c r="D21" s="227"/>
      <c r="E21" s="227"/>
      <c r="F21" s="234"/>
      <c r="G21" s="234"/>
      <c r="H21" s="231"/>
      <c r="I21" s="231"/>
      <c r="J21" s="228">
        <f t="shared" si="1"/>
        <v>0</v>
      </c>
      <c r="K21" s="229" t="s">
        <v>45</v>
      </c>
      <c r="L21" s="233">
        <f t="shared" si="2"/>
        <v>0</v>
      </c>
      <c r="M21" s="233">
        <f t="shared" si="3"/>
        <v>0</v>
      </c>
      <c r="N21" s="231"/>
      <c r="O21" s="231"/>
      <c r="P21" s="231"/>
      <c r="Q21" s="231"/>
      <c r="R21" s="231"/>
      <c r="S21" s="232">
        <f t="shared" si="4"/>
        <v>0</v>
      </c>
      <c r="T21" s="235"/>
      <c r="U21" s="227"/>
      <c r="V21" s="227"/>
      <c r="W21" s="227"/>
      <c r="X21" s="11"/>
      <c r="Y21" s="11"/>
      <c r="Z21" s="11"/>
    </row>
    <row r="22" ht="20.25" customHeight="1">
      <c r="A22" s="225" t="s">
        <v>46</v>
      </c>
      <c r="B22" s="226">
        <f t="shared" si="5"/>
        <v>45615</v>
      </c>
      <c r="C22" s="225"/>
      <c r="D22" s="227"/>
      <c r="E22" s="227"/>
      <c r="F22" s="234"/>
      <c r="G22" s="234"/>
      <c r="H22" s="231"/>
      <c r="I22" s="231"/>
      <c r="J22" s="228">
        <f t="shared" si="1"/>
        <v>0</v>
      </c>
      <c r="K22" s="229" t="s">
        <v>45</v>
      </c>
      <c r="L22" s="233">
        <f t="shared" si="2"/>
        <v>0</v>
      </c>
      <c r="M22" s="233">
        <f t="shared" si="3"/>
        <v>0</v>
      </c>
      <c r="N22" s="231"/>
      <c r="O22" s="231"/>
      <c r="P22" s="231"/>
      <c r="Q22" s="231"/>
      <c r="R22" s="231"/>
      <c r="S22" s="232">
        <f t="shared" si="4"/>
        <v>0</v>
      </c>
      <c r="T22" s="235"/>
      <c r="U22" s="227"/>
      <c r="V22" s="227"/>
      <c r="W22" s="227"/>
      <c r="X22" s="11"/>
      <c r="Y22" s="11"/>
      <c r="Z22" s="11"/>
    </row>
    <row r="23" ht="20.25" customHeight="1">
      <c r="A23" s="225" t="s">
        <v>47</v>
      </c>
      <c r="B23" s="226">
        <f t="shared" si="5"/>
        <v>45616</v>
      </c>
      <c r="C23" s="227"/>
      <c r="D23" s="227"/>
      <c r="E23" s="227"/>
      <c r="F23" s="234"/>
      <c r="G23" s="234"/>
      <c r="H23" s="231"/>
      <c r="I23" s="231"/>
      <c r="J23" s="228">
        <f t="shared" si="1"/>
        <v>0</v>
      </c>
      <c r="K23" s="229" t="s">
        <v>45</v>
      </c>
      <c r="L23" s="233">
        <f t="shared" si="2"/>
        <v>0</v>
      </c>
      <c r="M23" s="233">
        <f t="shared" si="3"/>
        <v>0</v>
      </c>
      <c r="N23" s="231"/>
      <c r="O23" s="231"/>
      <c r="P23" s="231"/>
      <c r="Q23" s="231"/>
      <c r="R23" s="231"/>
      <c r="S23" s="232">
        <f t="shared" si="4"/>
        <v>0</v>
      </c>
      <c r="T23" s="235"/>
      <c r="U23" s="227"/>
      <c r="V23" s="227"/>
      <c r="W23" s="227"/>
      <c r="X23" s="11"/>
      <c r="Y23" s="11"/>
      <c r="Z23" s="11"/>
    </row>
    <row r="24" ht="20.25" customHeight="1">
      <c r="A24" s="225" t="s">
        <v>48</v>
      </c>
      <c r="B24" s="226">
        <f t="shared" si="5"/>
        <v>45617</v>
      </c>
      <c r="C24" s="225"/>
      <c r="D24" s="227"/>
      <c r="E24" s="227"/>
      <c r="F24" s="234"/>
      <c r="G24" s="234"/>
      <c r="H24" s="231"/>
      <c r="I24" s="231"/>
      <c r="J24" s="228">
        <f t="shared" si="1"/>
        <v>0</v>
      </c>
      <c r="K24" s="229" t="s">
        <v>45</v>
      </c>
      <c r="L24" s="233">
        <f t="shared" si="2"/>
        <v>0</v>
      </c>
      <c r="M24" s="233">
        <f t="shared" si="3"/>
        <v>0</v>
      </c>
      <c r="N24" s="231"/>
      <c r="O24" s="231"/>
      <c r="P24" s="231"/>
      <c r="Q24" s="231"/>
      <c r="R24" s="231"/>
      <c r="S24" s="232">
        <f t="shared" si="4"/>
        <v>0</v>
      </c>
      <c r="T24" s="235"/>
      <c r="U24" s="227"/>
      <c r="V24" s="227"/>
      <c r="W24" s="227"/>
      <c r="X24" s="11"/>
      <c r="Y24" s="11"/>
      <c r="Z24" s="11"/>
    </row>
    <row r="25" ht="20.25" customHeight="1">
      <c r="A25" s="225" t="s">
        <v>52</v>
      </c>
      <c r="B25" s="226">
        <f t="shared" si="5"/>
        <v>45618</v>
      </c>
      <c r="C25" s="227"/>
      <c r="D25" s="227"/>
      <c r="E25" s="227"/>
      <c r="F25" s="234"/>
      <c r="G25" s="234"/>
      <c r="H25" s="231"/>
      <c r="I25" s="231"/>
      <c r="J25" s="228">
        <f t="shared" si="1"/>
        <v>0</v>
      </c>
      <c r="K25" s="229" t="s">
        <v>45</v>
      </c>
      <c r="L25" s="233">
        <f t="shared" si="2"/>
        <v>0</v>
      </c>
      <c r="M25" s="233">
        <f t="shared" si="3"/>
        <v>0</v>
      </c>
      <c r="N25" s="231"/>
      <c r="O25" s="231"/>
      <c r="P25" s="231"/>
      <c r="Q25" s="231"/>
      <c r="R25" s="231"/>
      <c r="S25" s="232">
        <f t="shared" si="4"/>
        <v>0</v>
      </c>
      <c r="T25" s="235"/>
      <c r="U25" s="227"/>
      <c r="V25" s="227"/>
      <c r="W25" s="227"/>
      <c r="X25" s="11"/>
      <c r="Y25" s="11"/>
      <c r="Z25" s="11"/>
    </row>
    <row r="26" ht="20.25" customHeight="1">
      <c r="A26" s="225" t="s">
        <v>54</v>
      </c>
      <c r="B26" s="226">
        <f t="shared" si="5"/>
        <v>45619</v>
      </c>
      <c r="C26" s="227"/>
      <c r="D26" s="227"/>
      <c r="E26" s="227"/>
      <c r="F26" s="234"/>
      <c r="G26" s="234"/>
      <c r="H26" s="231"/>
      <c r="I26" s="231"/>
      <c r="J26" s="228">
        <f t="shared" si="1"/>
        <v>0</v>
      </c>
      <c r="K26" s="229" t="s">
        <v>45</v>
      </c>
      <c r="L26" s="233">
        <f t="shared" si="2"/>
        <v>0</v>
      </c>
      <c r="M26" s="233">
        <f t="shared" si="3"/>
        <v>0</v>
      </c>
      <c r="N26" s="231"/>
      <c r="O26" s="231"/>
      <c r="P26" s="231"/>
      <c r="Q26" s="231"/>
      <c r="R26" s="231"/>
      <c r="S26" s="232">
        <f t="shared" si="4"/>
        <v>0</v>
      </c>
      <c r="T26" s="235"/>
      <c r="U26" s="227"/>
      <c r="V26" s="227"/>
      <c r="W26" s="227"/>
      <c r="X26" s="11"/>
      <c r="Y26" s="11"/>
      <c r="Z26" s="11"/>
    </row>
    <row r="27" ht="20.25" customHeight="1">
      <c r="A27" s="225" t="s">
        <v>55</v>
      </c>
      <c r="B27" s="226">
        <f t="shared" si="5"/>
        <v>45620</v>
      </c>
      <c r="C27" s="227"/>
      <c r="D27" s="227"/>
      <c r="E27" s="227"/>
      <c r="F27" s="234"/>
      <c r="G27" s="234"/>
      <c r="H27" s="231"/>
      <c r="I27" s="231"/>
      <c r="J27" s="228">
        <f t="shared" si="1"/>
        <v>0</v>
      </c>
      <c r="K27" s="229" t="s">
        <v>45</v>
      </c>
      <c r="L27" s="233">
        <f t="shared" si="2"/>
        <v>0</v>
      </c>
      <c r="M27" s="233">
        <f t="shared" si="3"/>
        <v>0</v>
      </c>
      <c r="N27" s="231"/>
      <c r="O27" s="231"/>
      <c r="P27" s="231"/>
      <c r="Q27" s="231"/>
      <c r="R27" s="231"/>
      <c r="S27" s="232">
        <f t="shared" si="4"/>
        <v>0</v>
      </c>
      <c r="T27" s="235"/>
      <c r="U27" s="227"/>
      <c r="V27" s="227"/>
      <c r="W27" s="227"/>
      <c r="X27" s="11"/>
      <c r="Y27" s="11"/>
      <c r="Z27" s="11"/>
    </row>
    <row r="28" ht="20.25" customHeight="1">
      <c r="A28" s="225" t="s">
        <v>43</v>
      </c>
      <c r="B28" s="226">
        <f t="shared" si="5"/>
        <v>45621</v>
      </c>
      <c r="C28" s="227"/>
      <c r="D28" s="227"/>
      <c r="E28" s="227"/>
      <c r="F28" s="234"/>
      <c r="G28" s="234"/>
      <c r="H28" s="231"/>
      <c r="I28" s="231"/>
      <c r="J28" s="228">
        <f t="shared" si="1"/>
        <v>0</v>
      </c>
      <c r="K28" s="229" t="s">
        <v>45</v>
      </c>
      <c r="L28" s="233">
        <f t="shared" si="2"/>
        <v>0</v>
      </c>
      <c r="M28" s="233">
        <f t="shared" si="3"/>
        <v>0</v>
      </c>
      <c r="N28" s="231"/>
      <c r="O28" s="231"/>
      <c r="P28" s="231"/>
      <c r="Q28" s="231"/>
      <c r="R28" s="231"/>
      <c r="S28" s="232">
        <f t="shared" si="4"/>
        <v>0</v>
      </c>
      <c r="T28" s="235"/>
      <c r="U28" s="227"/>
      <c r="V28" s="227"/>
      <c r="W28" s="227"/>
      <c r="X28" s="11"/>
      <c r="Y28" s="11"/>
      <c r="Z28" s="11"/>
    </row>
    <row r="29" ht="20.25" customHeight="1">
      <c r="A29" s="225" t="s">
        <v>46</v>
      </c>
      <c r="B29" s="226">
        <f t="shared" si="5"/>
        <v>45622</v>
      </c>
      <c r="C29" s="227"/>
      <c r="D29" s="227"/>
      <c r="E29" s="227"/>
      <c r="F29" s="234"/>
      <c r="G29" s="234"/>
      <c r="H29" s="231"/>
      <c r="I29" s="231"/>
      <c r="J29" s="228">
        <f t="shared" si="1"/>
        <v>0</v>
      </c>
      <c r="K29" s="229" t="s">
        <v>45</v>
      </c>
      <c r="L29" s="233">
        <f t="shared" si="2"/>
        <v>0</v>
      </c>
      <c r="M29" s="233">
        <f t="shared" si="3"/>
        <v>0</v>
      </c>
      <c r="N29" s="231"/>
      <c r="O29" s="231"/>
      <c r="P29" s="231"/>
      <c r="Q29" s="231"/>
      <c r="R29" s="231"/>
      <c r="S29" s="232">
        <f t="shared" si="4"/>
        <v>0</v>
      </c>
      <c r="T29" s="235"/>
      <c r="U29" s="227"/>
      <c r="V29" s="227"/>
      <c r="W29" s="227"/>
      <c r="X29" s="11"/>
      <c r="Y29" s="11"/>
      <c r="Z29" s="11"/>
    </row>
    <row r="30" ht="20.25" customHeight="1">
      <c r="A30" s="225" t="s">
        <v>47</v>
      </c>
      <c r="B30" s="226">
        <f t="shared" si="5"/>
        <v>45623</v>
      </c>
      <c r="C30" s="225"/>
      <c r="D30" s="227"/>
      <c r="E30" s="227"/>
      <c r="F30" s="234"/>
      <c r="G30" s="234"/>
      <c r="H30" s="231"/>
      <c r="I30" s="231"/>
      <c r="J30" s="228">
        <f t="shared" si="1"/>
        <v>0</v>
      </c>
      <c r="K30" s="229" t="s">
        <v>45</v>
      </c>
      <c r="L30" s="233">
        <f t="shared" si="2"/>
        <v>0</v>
      </c>
      <c r="M30" s="233">
        <f t="shared" si="3"/>
        <v>0</v>
      </c>
      <c r="N30" s="231"/>
      <c r="O30" s="231"/>
      <c r="P30" s="231"/>
      <c r="Q30" s="231"/>
      <c r="R30" s="231"/>
      <c r="S30" s="232">
        <f t="shared" si="4"/>
        <v>0</v>
      </c>
      <c r="T30" s="235"/>
      <c r="U30" s="227"/>
      <c r="V30" s="227"/>
      <c r="W30" s="227"/>
      <c r="X30" s="11"/>
      <c r="Y30" s="11"/>
      <c r="Z30" s="11"/>
    </row>
    <row r="31" ht="20.25" customHeight="1">
      <c r="A31" s="225" t="s">
        <v>48</v>
      </c>
      <c r="B31" s="226">
        <f t="shared" si="5"/>
        <v>45624</v>
      </c>
      <c r="C31" s="225"/>
      <c r="D31" s="227"/>
      <c r="E31" s="227"/>
      <c r="F31" s="234"/>
      <c r="G31" s="234"/>
      <c r="H31" s="231"/>
      <c r="I31" s="231"/>
      <c r="J31" s="228">
        <f t="shared" si="1"/>
        <v>0</v>
      </c>
      <c r="K31" s="229" t="s">
        <v>45</v>
      </c>
      <c r="L31" s="233">
        <f t="shared" si="2"/>
        <v>0</v>
      </c>
      <c r="M31" s="233">
        <f t="shared" si="3"/>
        <v>0</v>
      </c>
      <c r="N31" s="231"/>
      <c r="O31" s="231"/>
      <c r="P31" s="231"/>
      <c r="Q31" s="231"/>
      <c r="R31" s="231"/>
      <c r="S31" s="232">
        <f t="shared" si="4"/>
        <v>0</v>
      </c>
      <c r="T31" s="232"/>
      <c r="U31" s="227"/>
      <c r="V31" s="227"/>
      <c r="W31" s="227"/>
      <c r="X31" s="11"/>
      <c r="Y31" s="11"/>
      <c r="Z31" s="11"/>
    </row>
    <row r="32" ht="20.25" customHeight="1">
      <c r="A32" s="225" t="s">
        <v>52</v>
      </c>
      <c r="B32" s="226">
        <f t="shared" si="5"/>
        <v>45625</v>
      </c>
      <c r="C32" s="225"/>
      <c r="D32" s="227"/>
      <c r="E32" s="227"/>
      <c r="F32" s="234"/>
      <c r="G32" s="234"/>
      <c r="H32" s="231"/>
      <c r="I32" s="231"/>
      <c r="J32" s="228">
        <f t="shared" si="1"/>
        <v>0</v>
      </c>
      <c r="K32" s="229" t="s">
        <v>45</v>
      </c>
      <c r="L32" s="233">
        <f t="shared" si="2"/>
        <v>0</v>
      </c>
      <c r="M32" s="233">
        <f t="shared" si="3"/>
        <v>0</v>
      </c>
      <c r="N32" s="231"/>
      <c r="O32" s="231"/>
      <c r="P32" s="231"/>
      <c r="Q32" s="231"/>
      <c r="R32" s="231"/>
      <c r="S32" s="232">
        <f t="shared" si="4"/>
        <v>0</v>
      </c>
      <c r="T32" s="232"/>
      <c r="U32" s="227"/>
      <c r="V32" s="227"/>
      <c r="W32" s="227"/>
      <c r="X32" s="11"/>
      <c r="Y32" s="11"/>
      <c r="Z32" s="11"/>
    </row>
    <row r="33" ht="20.25" customHeight="1">
      <c r="A33" s="225" t="s">
        <v>54</v>
      </c>
      <c r="B33" s="226">
        <f t="shared" si="5"/>
        <v>45626</v>
      </c>
      <c r="C33" s="225"/>
      <c r="D33" s="227"/>
      <c r="E33" s="227"/>
      <c r="F33" s="234"/>
      <c r="G33" s="234"/>
      <c r="H33" s="231"/>
      <c r="I33" s="231"/>
      <c r="J33" s="228">
        <f t="shared" si="1"/>
        <v>0</v>
      </c>
      <c r="K33" s="229" t="s">
        <v>45</v>
      </c>
      <c r="L33" s="236">
        <f t="shared" si="2"/>
        <v>0</v>
      </c>
      <c r="M33" s="236">
        <f t="shared" si="3"/>
        <v>0</v>
      </c>
      <c r="N33" s="231"/>
      <c r="O33" s="231"/>
      <c r="P33" s="231"/>
      <c r="Q33" s="231"/>
      <c r="R33" s="231"/>
      <c r="S33" s="232">
        <f t="shared" si="4"/>
        <v>0</v>
      </c>
      <c r="T33" s="232"/>
      <c r="U33" s="227"/>
      <c r="V33" s="227"/>
      <c r="W33" s="227"/>
      <c r="X33" s="11"/>
      <c r="Y33" s="11"/>
      <c r="Z33" s="11"/>
    </row>
    <row r="34" ht="20.25" customHeight="1">
      <c r="A34" s="225"/>
      <c r="B34" s="226"/>
      <c r="C34" s="227"/>
      <c r="D34" s="227"/>
      <c r="E34" s="227"/>
      <c r="F34" s="237"/>
      <c r="G34" s="238" t="s">
        <v>78</v>
      </c>
      <c r="H34" s="239"/>
      <c r="I34" s="240"/>
      <c r="J34" s="241">
        <v>0.0</v>
      </c>
      <c r="K34" s="231"/>
      <c r="L34" s="230"/>
      <c r="M34" s="230"/>
      <c r="N34" s="231"/>
      <c r="O34" s="231"/>
      <c r="P34" s="231"/>
      <c r="Q34" s="231"/>
      <c r="R34" s="231"/>
      <c r="S34" s="242">
        <f t="shared" ref="S34:T34" si="6">SUM(S4:S33)</f>
        <v>0</v>
      </c>
      <c r="T34" s="242">
        <f t="shared" si="6"/>
        <v>0</v>
      </c>
      <c r="U34" s="227"/>
      <c r="V34" s="227"/>
      <c r="W34" s="227"/>
      <c r="X34" s="11"/>
      <c r="Y34" s="11"/>
      <c r="Z34" s="11"/>
    </row>
    <row r="35" ht="20.25" customHeight="1">
      <c r="A35" s="243"/>
      <c r="B35" s="244"/>
      <c r="C35" s="245"/>
      <c r="D35" s="245"/>
      <c r="E35" s="245"/>
      <c r="F35" s="246"/>
      <c r="G35" s="247" t="s">
        <v>79</v>
      </c>
      <c r="H35" s="248"/>
      <c r="I35" s="249"/>
      <c r="J35" s="250">
        <f>SUM(J34*24+Oktober!$J36)</f>
        <v>546</v>
      </c>
      <c r="K35" s="251"/>
      <c r="L35" s="252"/>
      <c r="M35" s="252"/>
      <c r="N35" s="251"/>
      <c r="O35" s="251"/>
      <c r="P35" s="251"/>
      <c r="Q35" s="251"/>
      <c r="R35" s="251"/>
      <c r="S35" s="253">
        <f>SUM(S34:T34)</f>
        <v>0</v>
      </c>
      <c r="T35" s="249"/>
      <c r="U35" s="245"/>
      <c r="V35" s="245"/>
      <c r="W35" s="245"/>
      <c r="X35" s="11"/>
      <c r="Y35" s="11"/>
      <c r="Z35" s="11"/>
    </row>
    <row r="36" ht="20.25" customHeight="1">
      <c r="A36" s="254"/>
      <c r="B36" s="255"/>
      <c r="C36" s="256"/>
      <c r="D36" s="257"/>
      <c r="E36" s="257"/>
      <c r="F36" s="258"/>
      <c r="G36" s="259" t="s">
        <v>80</v>
      </c>
      <c r="H36" s="260"/>
      <c r="I36" s="261"/>
      <c r="J36" s="262">
        <f>J34-J38</f>
        <v>-7.333333333</v>
      </c>
      <c r="K36" s="263"/>
      <c r="L36" s="42"/>
      <c r="M36" s="42"/>
      <c r="N36" s="264"/>
      <c r="O36" s="264"/>
      <c r="P36" s="264"/>
      <c r="Q36" s="264"/>
      <c r="R36" s="264"/>
      <c r="S36" s="265"/>
      <c r="T36" s="266"/>
      <c r="U36" s="257"/>
      <c r="V36" s="257"/>
      <c r="W36" s="267"/>
      <c r="X36" s="11"/>
      <c r="Y36" s="11"/>
      <c r="Z36" s="11"/>
    </row>
    <row r="37" ht="20.25" customHeight="1">
      <c r="A37" s="83" t="s">
        <v>98</v>
      </c>
      <c r="B37" s="63"/>
      <c r="C37" s="66">
        <f>Januar!C38</f>
        <v>30</v>
      </c>
      <c r="D37" s="79"/>
      <c r="E37" s="39"/>
      <c r="F37" s="70"/>
      <c r="G37" s="84" t="s">
        <v>82</v>
      </c>
      <c r="H37" s="72"/>
      <c r="I37" s="73"/>
      <c r="J37" s="85">
        <f>SUM(J36*24+Oktober!$J38)</f>
        <v>-1368</v>
      </c>
      <c r="K37" s="75"/>
      <c r="L37" s="42"/>
      <c r="M37" s="42"/>
      <c r="N37" s="42"/>
      <c r="O37" s="42"/>
      <c r="P37" s="42"/>
      <c r="Q37" s="41" t="s">
        <v>109</v>
      </c>
      <c r="R37" s="41" t="s">
        <v>110</v>
      </c>
      <c r="S37" s="86">
        <v>0.0</v>
      </c>
      <c r="T37" s="46"/>
      <c r="U37" s="39"/>
      <c r="V37" s="39"/>
      <c r="W37" s="268"/>
      <c r="X37" s="11"/>
      <c r="Y37" s="11"/>
      <c r="Z37" s="11"/>
    </row>
    <row r="38" ht="20.25" customHeight="1">
      <c r="A38" s="87" t="s">
        <v>21</v>
      </c>
      <c r="B38" s="73"/>
      <c r="C38" s="195" t="str">
        <f>IF('März'!C43="x",(IF(AND(Januar!D$2-C39&gt;0,Januar!D$2-C39&lt;&gt;0),Januar!D$2-C39,"")),"")</f>
        <v/>
      </c>
      <c r="D38" s="79"/>
      <c r="E38" s="39"/>
      <c r="F38" s="70"/>
      <c r="G38" s="71" t="s">
        <v>83</v>
      </c>
      <c r="H38" s="72"/>
      <c r="I38" s="73"/>
      <c r="J38" s="74">
        <v>7.333333333333333</v>
      </c>
      <c r="K38" s="75"/>
      <c r="L38" s="42"/>
      <c r="M38" s="42"/>
      <c r="N38" s="42"/>
      <c r="O38" s="42"/>
      <c r="P38" s="42"/>
      <c r="Q38" s="41" t="s">
        <v>109</v>
      </c>
      <c r="R38" s="41" t="s">
        <v>111</v>
      </c>
      <c r="S38" s="86">
        <v>0.0</v>
      </c>
      <c r="T38" s="46"/>
      <c r="U38" s="39"/>
      <c r="V38" s="39"/>
      <c r="W38" s="268"/>
      <c r="X38" s="11"/>
      <c r="Y38" s="11"/>
      <c r="Z38" s="11"/>
    </row>
    <row r="39" ht="20.25" customHeight="1">
      <c r="A39" s="87" t="s">
        <v>84</v>
      </c>
      <c r="B39" s="73"/>
      <c r="C39" s="76">
        <f>COUNTIFS(H4:H33,"x",A4:A33,"Montag")+COUNTIFS(H4:H33,"x",A4:A33,"Dienstag")+COUNTIFS(H4:H33,"x",A4:A33,"Mittwoch")+COUNTIFS(H4:H33,"x",A4:A33,"Donnerstag")+COUNTIFS(H4:H33,"x",A4:A33,"Freitag")+Oktober!C40</f>
        <v>12</v>
      </c>
      <c r="D39" s="79"/>
      <c r="E39" s="39"/>
      <c r="F39" s="70"/>
      <c r="G39" s="88" t="s">
        <v>85</v>
      </c>
      <c r="H39" s="89"/>
      <c r="I39" s="81"/>
      <c r="J39" s="118">
        <v>83.66666666666667</v>
      </c>
      <c r="K39" s="75"/>
      <c r="L39" s="42"/>
      <c r="M39" s="42"/>
      <c r="N39" s="42"/>
      <c r="O39" s="42"/>
      <c r="P39" s="42"/>
      <c r="Q39" s="41" t="s">
        <v>109</v>
      </c>
      <c r="R39" s="41" t="s">
        <v>93</v>
      </c>
      <c r="S39" s="86">
        <v>0.0</v>
      </c>
      <c r="T39" s="46"/>
      <c r="U39" s="39"/>
      <c r="V39" s="39"/>
      <c r="W39" s="268"/>
      <c r="X39" s="11"/>
      <c r="Y39" s="11"/>
      <c r="Z39" s="11"/>
    </row>
    <row r="40" ht="20.25" customHeight="1">
      <c r="A40" s="91" t="s">
        <v>100</v>
      </c>
      <c r="B40" s="73"/>
      <c r="C40" s="92">
        <f>Oktober!C41-(COUNTIFS(H4:H33,"x",A4:A33,"Montag")+COUNTIFS(H4:H33,"x",A4:A33,"Dienstag")+COUNTIFS(H4:H33,"x",A4:A33,"Mittwoch")+COUNTIFS(H4:H33,"x",A4:A33,"Donnerstag")+COUNTIFS(H4:H33,"x",A4:A33,"Freitag"))</f>
        <v>18</v>
      </c>
      <c r="D40" s="79"/>
      <c r="E40" s="39"/>
      <c r="F40" s="93"/>
      <c r="G40" s="94"/>
      <c r="H40" s="31"/>
      <c r="I40" s="31"/>
      <c r="J40" s="94"/>
      <c r="K40" s="42"/>
      <c r="L40" s="42"/>
      <c r="M40" s="42"/>
      <c r="N40" s="42"/>
      <c r="O40" s="42"/>
      <c r="P40" s="42"/>
      <c r="Q40" s="42"/>
      <c r="R40" s="42"/>
      <c r="S40" s="86"/>
      <c r="T40" s="46"/>
      <c r="U40" s="39"/>
      <c r="V40" s="39"/>
      <c r="W40" s="268"/>
      <c r="X40" s="11"/>
      <c r="Y40" s="11"/>
      <c r="Z40" s="11"/>
    </row>
    <row r="41" ht="20.25" customHeight="1">
      <c r="A41" s="95" t="s">
        <v>101</v>
      </c>
      <c r="B41" s="81"/>
      <c r="C41" s="96">
        <f>COUNTIF(I4:I33,"x")+Oktober!C42</f>
        <v>0</v>
      </c>
      <c r="D41" s="79"/>
      <c r="E41" s="39"/>
      <c r="F41" s="93"/>
      <c r="G41" s="93"/>
      <c r="H41" s="42"/>
      <c r="I41" s="42"/>
      <c r="J41" s="93"/>
      <c r="K41" s="42"/>
      <c r="L41" s="42"/>
      <c r="M41" s="42"/>
      <c r="N41" s="42"/>
      <c r="O41" s="42"/>
      <c r="P41" s="42"/>
      <c r="Q41" s="42"/>
      <c r="R41" s="42"/>
      <c r="S41" s="86"/>
      <c r="T41" s="46"/>
      <c r="U41" s="39"/>
      <c r="V41" s="39"/>
      <c r="W41" s="268"/>
      <c r="X41" s="11"/>
      <c r="Y41" s="11"/>
      <c r="Z41" s="11"/>
    </row>
    <row r="42" ht="20.25" customHeight="1">
      <c r="A42" s="269"/>
      <c r="B42" s="28"/>
      <c r="C42" s="28"/>
      <c r="D42" s="39"/>
      <c r="E42" s="39"/>
      <c r="F42" s="93"/>
      <c r="G42" s="93"/>
      <c r="H42" s="42"/>
      <c r="I42" s="42"/>
      <c r="J42" s="93"/>
      <c r="K42" s="42"/>
      <c r="L42" s="42"/>
      <c r="M42" s="42"/>
      <c r="N42" s="42"/>
      <c r="O42" s="42"/>
      <c r="P42" s="42"/>
      <c r="Q42" s="42"/>
      <c r="R42" s="42"/>
      <c r="S42" s="86"/>
      <c r="T42" s="46"/>
      <c r="U42" s="39"/>
      <c r="V42" s="39"/>
      <c r="W42" s="268"/>
      <c r="X42" s="11"/>
      <c r="Y42" s="11"/>
      <c r="Z42" s="11"/>
    </row>
    <row r="43" ht="20.25" customHeight="1">
      <c r="A43" s="270"/>
      <c r="B43" s="111"/>
      <c r="C43" s="39"/>
      <c r="D43" s="39"/>
      <c r="E43" s="39"/>
      <c r="F43" s="93"/>
      <c r="G43" s="93"/>
      <c r="H43" s="42"/>
      <c r="I43" s="42"/>
      <c r="J43" s="93"/>
      <c r="K43" s="42"/>
      <c r="L43" s="42"/>
      <c r="M43" s="42"/>
      <c r="N43" s="42"/>
      <c r="O43" s="42"/>
      <c r="P43" s="42"/>
      <c r="Q43" s="42"/>
      <c r="R43" s="42"/>
      <c r="S43" s="86"/>
      <c r="T43" s="46"/>
      <c r="U43" s="39"/>
      <c r="V43" s="39"/>
      <c r="W43" s="268"/>
      <c r="X43" s="11"/>
      <c r="Y43" s="11"/>
      <c r="Z43" s="11"/>
    </row>
    <row r="44" ht="20.25" customHeight="1">
      <c r="A44" s="271"/>
      <c r="B44" s="272"/>
      <c r="C44" s="273"/>
      <c r="D44" s="273"/>
      <c r="E44" s="273"/>
      <c r="F44" s="274"/>
      <c r="G44" s="274"/>
      <c r="H44" s="275"/>
      <c r="I44" s="275"/>
      <c r="J44" s="274"/>
      <c r="K44" s="275"/>
      <c r="L44" s="275"/>
      <c r="M44" s="275"/>
      <c r="N44" s="275"/>
      <c r="O44" s="275"/>
      <c r="P44" s="275"/>
      <c r="Q44" s="275"/>
      <c r="R44" s="275"/>
      <c r="S44" s="276"/>
      <c r="T44" s="277"/>
      <c r="U44" s="273"/>
      <c r="V44" s="273"/>
      <c r="W44" s="278"/>
      <c r="X44" s="11"/>
      <c r="Y44" s="11"/>
      <c r="Z44" s="11"/>
    </row>
    <row r="45" ht="18.0"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8.0"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8.0"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8.0"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8.0"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8.0"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8.0"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8.0"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8.0"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8.0"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8.0"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8.0"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8.0"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8.0"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8.0"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8.0"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8.0"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8.0"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8.0"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8.0"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8.0"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8.0"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8.0"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8.0"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8.0"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8.0"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8.0"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8.0"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8.0"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8.0"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8.0"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8.0"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8.0"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8.0"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8.0"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8.0"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8.0"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8.0"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8.0"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8.0"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8.0"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8.0"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8.0"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8.0"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8.0"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8.0"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8.0"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8.0"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8.0"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8.0"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8.0"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8.0"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8.0"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8.0"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8.0"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8.0"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8.0"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8.0"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8.0"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8.0"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8.0"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8.0"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8.0"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8.0"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8.0"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8.0"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8.0"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8.0"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8.0"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8.0"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8.0"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8.0"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8.0"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8.0"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8.0"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8.0"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8.0"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8.0"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8.0"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8.0"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8.0"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8.0"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8.0"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8.0"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8.0"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8.0"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8.0"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8.0"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8.0"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8.0"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8.0"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8.0"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8.0"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8.0"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8.0"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8.0"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8.0"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8.0"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8.0"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8.0"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8.0"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8.0"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8.0"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8.0"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8.0"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8.0"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8.0"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8.0"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8.0"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8.0"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8.0"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8.0"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8.0"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8.0"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8.0"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8.0"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8.0"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8.0"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8.0"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8.0"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8.0"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8.0"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8.0"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8.0"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8.0"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8.0"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8.0"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8.0"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8.0"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8.0"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8.0"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8.0"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8.0"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8.0"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8.0"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8.0"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8.0"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8.0"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8.0"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8.0"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8.0"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8.0"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8.0"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8.0"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8.0"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8.0"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8.0"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8.0"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8.0"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8.0"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8.0"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8.0"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8.0"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8.0"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8.0"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8.0"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8.0"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8.0"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8.0"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8.0"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8.0"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8.0"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8.0"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8.0"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8.0"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8.0"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8.0"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8.0"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8.0"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8.0"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8.0"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8.0"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8.0"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8.0"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8.0"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8.0"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8.0"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8.0"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8.0"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8.0"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8.0"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8.0"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8.0"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8.0"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8.0"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8.0"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8.0"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8.0"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8.0"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8.0"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8.0"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8.0"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8.0"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8.0"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8.0"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8.0"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8.0"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8.0"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8.0"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8.0"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8.0"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8.0"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8.0"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8.0"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8.0"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8.0"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8.0"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8.0"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8.0"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8.0"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8.0"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8.0"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8.0"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8.0"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8.0"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8.0"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8.0"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8.0"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8.0"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8.0"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8.0"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8.0"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8.0"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8.0"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8.0"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8.0"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8.0"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8.0"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8.0"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8.0"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8.0"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8.0"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8.0"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8.0"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8.0"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8.0"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8.0"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8.0"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8.0"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8.0"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8.0"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8.0"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8.0"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8.0"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8.0"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8.0"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8.0"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8.0"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8.0"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8.0"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8.0"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8.0"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8.0"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8.0"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8.0"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8.0"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8.0"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8.0"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8.0"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8.0"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8.0"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8.0"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8.0"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8.0"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8.0"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8.0"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8.0"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8.0"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8.0"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8.0"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8.0"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8.0"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8.0"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8.0"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8.0"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8.0"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8.0"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8.0"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8.0"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8.0"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8.0"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8.0"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8.0"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8.0"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8.0"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8.0"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8.0"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8.0"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8.0"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8.0"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8.0"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8.0"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8.0"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8.0"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8.0"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8.0"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8.0"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8.0"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8.0"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8.0"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8.0"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8.0"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8.0"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8.0"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8.0"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8.0"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8.0"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8.0"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8.0"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8.0"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8.0"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8.0"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8.0"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8.0"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8.0"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8.0"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8.0"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8.0"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8.0"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8.0"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8.0"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8.0"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8.0"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8.0"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8.0"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8.0"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8.0"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8.0"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8.0"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8.0"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8.0"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8.0"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8.0"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8.0"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8.0"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8.0"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8.0"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8.0"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8.0"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8.0"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8.0"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8.0"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8.0"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8.0"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8.0"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8.0"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8.0"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8.0"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8.0"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8.0"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8.0"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8.0"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8.0"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8.0"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8.0"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8.0"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8.0"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8.0"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8.0"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8.0"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8.0"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8.0"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8.0"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8.0"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8.0"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8.0"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8.0"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8.0"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8.0"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8.0"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8.0"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8.0"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8.0"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8.0"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8.0"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8.0"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8.0"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8.0"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8.0"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8.0"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8.0"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8.0"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8.0"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8.0"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8.0"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8.0"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8.0"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8.0"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8.0"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8.0"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8.0"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8.0"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8.0"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8.0"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8.0"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8.0"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8.0"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8.0"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8.0"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8.0"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8.0"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8.0"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8.0"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8.0"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8.0"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8.0"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8.0"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8.0"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8.0"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8.0"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8.0"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8.0"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8.0"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8.0"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8.0"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8.0"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8.0"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8.0"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8.0"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8.0"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8.0"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8.0"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8.0"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8.0"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8.0"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8.0"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8.0"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8.0"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8.0"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8.0"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8.0"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8.0"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8.0"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8.0"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8.0"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8.0"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8.0"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8.0"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8.0"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8.0"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8.0"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8.0"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8.0"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8.0"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8.0"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8.0"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8.0"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8.0"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8.0"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8.0"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8.0"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8.0"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8.0"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8.0"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8.0"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8.0"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8.0"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8.0"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8.0"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8.0"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8.0"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8.0"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8.0"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8.0"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8.0"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8.0"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8.0"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8.0"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8.0"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8.0"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8.0"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8.0"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8.0"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8.0"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8.0"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8.0"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8.0"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8.0"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8.0"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8.0"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8.0"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8.0"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8.0"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8.0"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8.0"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8.0"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8.0"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8.0"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8.0"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8.0"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8.0"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8.0"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8.0"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8.0"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8.0"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8.0"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8.0"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8.0"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8.0"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8.0"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8.0"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8.0"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8.0"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8.0"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8.0"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8.0"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8.0"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8.0"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8.0"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8.0"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8.0"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8.0"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8.0"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8.0"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8.0"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8.0"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8.0"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8.0"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8.0"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8.0"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8.0"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8.0"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8.0"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8.0"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8.0"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8.0"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8.0"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8.0"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8.0"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8.0"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8.0"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8.0"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8.0"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8.0"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8.0"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8.0"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8.0"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8.0"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8.0"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8.0"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8.0"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8.0"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8.0"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8.0"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8.0"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8.0"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8.0"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8.0"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8.0"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8.0"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8.0"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8.0"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8.0"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8.0"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8.0"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8.0"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8.0"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8.0"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8.0"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8.0"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8.0"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8.0"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8.0"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8.0"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8.0"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8.0"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8.0"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8.0"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8.0"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8.0"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8.0"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8.0"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8.0"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8.0"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8.0"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8.0"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8.0"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8.0"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8.0"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8.0"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8.0"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8.0"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8.0"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8.0"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8.0"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8.0"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8.0"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8.0"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8.0"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8.0"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8.0"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8.0"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8.0"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8.0"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8.0"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8.0"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8.0"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8.0"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8.0"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8.0"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8.0"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8.0"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8.0"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8.0"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8.0"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8.0"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8.0"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8.0"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8.0"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8.0"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8.0"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8.0"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8.0"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8.0"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8.0"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8.0"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8.0"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8.0"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8.0"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8.0"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8.0"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8.0"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8.0"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8.0"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8.0"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8.0"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8.0"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8.0"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8.0"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8.0"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8.0"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8.0"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8.0"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8.0"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8.0"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8.0"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8.0"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8.0"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8.0"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8.0"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8.0"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8.0"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8.0"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8.0"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8.0"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8.0"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8.0"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8.0"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8.0"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8.0"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8.0"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8.0"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8.0"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8.0"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8.0"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8.0"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8.0"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8.0"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8.0"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8.0"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8.0"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8.0"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8.0"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8.0"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8.0"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8.0"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8.0"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8.0"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8.0"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8.0"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8.0"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8.0"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8.0"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8.0"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8.0"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8.0"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8.0"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8.0"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8.0"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8.0"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8.0"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8.0"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8.0"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8.0"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8.0"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8.0"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8.0"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8.0"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8.0"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8.0"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8.0"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8.0"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8.0"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8.0"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8.0"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8.0"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8.0"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8.0"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8.0"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8.0"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8.0"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8.0"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8.0"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8.0"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8.0"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8.0"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8.0"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8.0"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8.0"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8.0"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8.0"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8.0"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8.0"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8.0"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8.0"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8.0"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8.0"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8.0"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8.0"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8.0"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8.0"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8.0"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8.0"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8.0"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8.0"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8.0"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8.0"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8.0"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8.0"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8.0"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8.0"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8.0"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8.0"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8.0"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8.0"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8.0"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8.0"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8.0"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8.0"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8.0"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8.0"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8.0"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8.0"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8.0"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8.0"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8.0"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8.0"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8.0"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8.0"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8.0"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8.0"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8.0"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8.0"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8.0"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8.0"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8.0"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8.0"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8.0"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8.0"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8.0"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8.0"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8.0"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8.0"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8.0"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8.0"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8.0"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8.0"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8.0"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8.0"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8.0"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8.0"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8.0"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8.0"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8.0"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8.0"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8.0"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8.0"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8.0"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8.0"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8.0"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8.0"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8.0"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8.0"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8.0"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8.0"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8.0"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8.0"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8.0"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8.0"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8.0"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8.0"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8.0"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8.0"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8.0"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8.0"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8.0"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8.0"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8.0"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8.0"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8.0"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8.0"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8.0"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8.0"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8.0"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8.0"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8.0"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8.0"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8.0"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8.0"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8.0"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8.0"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8.0"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8.0"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8.0"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8.0"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8.0"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8.0"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8.0"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8.0"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8.0"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8.0"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8.0"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8.0"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8.0"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8.0"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8.0"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8.0"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8.0"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8.0"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8.0"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8.0"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8.0"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8.0"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8.0"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8.0"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8.0"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8.0"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8.0"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8.0"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8.0"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8.0"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8.0"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8.0"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8.0"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8.0"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8.0"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8.0"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8.0"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8.0"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8.0"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8.0"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8.0"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8.0"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8.0"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8.0"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8.0"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8.0"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8.0"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8.0"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8.0"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8.0"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8.0"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8.0"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8.0"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8.0"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8.0"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8.0"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8.0"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8.0"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8.0"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8.0"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8.0"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8.0"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8.0"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8.0"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8.0"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8.0"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8.0"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8.0"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8.0"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8.0"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8.0"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8.0"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8.0"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8.0"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8.0"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8.0"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8.0"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8.0"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8.0"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8.0"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8.0"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8.0"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8.0"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8.0"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8.0"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8.0"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8.0"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8.0"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8.0"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8.0"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8.0"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8.0"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8.0"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8.0"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8.0"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8.0"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8.0"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8.0"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8.0"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8.0"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8.0"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8.0"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8.0"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8.0"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8.0"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8.0"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8.0"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8.0"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8.0"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8.0"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8.0"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8.0"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8.0"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8.0"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8.0"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8.0"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8.0"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8.0"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8.0"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8.0"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8.0"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8.0"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8.0"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8.0"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8.0"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8.0"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8.0"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8.0"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8.0"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8.0"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8.0"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8.0"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8.0"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8.0"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8.0"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8.0"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8.0"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8.0"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8.0"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8.0"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8.0"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8.0"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8.0"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8.0"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8.0"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13">
    <mergeCell ref="G37:I37"/>
    <mergeCell ref="G38:I38"/>
    <mergeCell ref="A39:B39"/>
    <mergeCell ref="G39:I39"/>
    <mergeCell ref="A40:B40"/>
    <mergeCell ref="A41:B41"/>
    <mergeCell ref="G34:I34"/>
    <mergeCell ref="G35:I35"/>
    <mergeCell ref="S35:T35"/>
    <mergeCell ref="A36:B36"/>
    <mergeCell ref="G36:I36"/>
    <mergeCell ref="A37:B37"/>
    <mergeCell ref="A38:B38"/>
  </mergeCells>
  <conditionalFormatting sqref="A1:W1 A4:B4 A5:B5 A6:B6 A7:B7 A8:B8 A9:B9 A10:B10 A11:B11 A12:B12 A13:B13 A14:B14 A15:B15 A16:B16 A17:B17 A18:B18 A19:B31 A32:B32 A33:B33 A34:G35 A36 A38:A39 A42:W44 B2:W2 C36:G39 C40:W41 I8:J8 I9:J9 I10:J10 I11:J11 I12:J12 I13:J13 I14:J14 I15:J15 I16:J16 I17:J17 I18:J18 I19:J31 I32:J32 I33:J33 J4 J5 J6 J7 J34:W34 J35:R35 J36:W38 K39:W39 L4:R4 L5:R5 L6:R6 L7:R7 L8:R8 L9:R9 L10:R10 L11:R11 L12:R12 L13:R13 L14:R14 L15:R15 L16:R16 L17:R17 L18:R18 L19:R31 L32:R32 L33:R33 T4:W4 T5:W5 T6:W6 T7:W7 T8:W8 T9:W9 T10:W10 T11:W11 T12:W12 T13:W13 T14:W14 T15:W15 T16:W16 T17:W17 T18:W18 T31:W31 T32:W32 T33:W33 U35:W35">
    <cfRule type="containsText" dxfId="0" priority="1" stopIfTrue="1" operator="containsText" text="Samstag">
      <formula>NOT(ISERROR(SEARCH(("Samstag"),(A1))))</formula>
    </cfRule>
  </conditionalFormatting>
  <conditionalFormatting sqref="A1:W1 A4:B4 A5:B5 A6:B6 A7:B7 A8:B8 A9:B9 A10:B10 A11:B11 A12:B12 A13:B13 A14:B14 A15:B15 A16:B16 A17:B17 A18:B18 A19:B31 A32:B32 A33:B33 A34:G35 A36 A38:A39 A42:W44 B2:W2 C36:G39 C40:W41 I8:J8 I9:J9 I10:J10 I11:J11 I12:J12 I13:J13 I14:J14 I15:J15 I16:J16 I17:J17 I18:J18 I19:J31 I32:J32 I33:J33 J4 J5 J6 J7 J34:W34 J35:R35 J36:W38 K39:W39 L4:R4 L5:R5 L6:R6 L7:R7 L8:R8 L9:R9 L10:R10 L11:R11 L12:R12 L13:R13 L14:R14 L15:R15 L16:R16 L17:R17 L18:R18 L19:R31 L32:R32 L33:R33 T4:W4 T5:W5 T6:W6 T7:W7 T8:W8 T9:W9 T10:W10 T11:W11 T12:W12 T13:W13 T14:W14 T15:W15 T16:W16 T17:W17 T18:W18 T31:W31 T32:W32 T33:W33 U35:W35">
    <cfRule type="containsText" dxfId="0" priority="2" stopIfTrue="1" operator="containsText" text="Sonntag">
      <formula>NOT(ISERROR(SEARCH(("Sonntag"),(A1))))</formula>
    </cfRule>
  </conditionalFormatting>
  <conditionalFormatting sqref="C5:E5 C7:E12 C14:H29 D4:E4 D6:E6 D13:H13 D30:H33 F8:H12 T19:W30">
    <cfRule type="containsText" dxfId="1" priority="3" stopIfTrue="1" operator="containsText" text="Samstag">
      <formula>NOT(ISERROR(SEARCH(("Samstag"),(C5))))</formula>
    </cfRule>
  </conditionalFormatting>
  <conditionalFormatting sqref="C5:E5 C7:E12 C14:H29 D4:E4 D6:E6 D13:H13 D30:H33 F8:H12 T19:W30">
    <cfRule type="containsText" dxfId="1" priority="4" stopIfTrue="1" operator="containsText" text="Sonntag">
      <formula>NOT(ISERROR(SEARCH(("Sonntag"),(C5))))</formula>
    </cfRule>
  </conditionalFormatting>
  <dataValidations>
    <dataValidation type="list" allowBlank="1" showErrorMessage="1" sqref="K4:K33">
      <formula1>"Bitte auswählen,Deutschland,ORF - Österreich,Afghanistan,Ägypten,Äthiopien,Äquatorialguinea,Albanien,Algerien,Andorra,Angola,Antigua und Barbuda,Argentinien,Armenien,Aserbaidschan,Australien,– Canberra,– Sydney,Bahrain,Bangladesch,Barbados,Belgien,Benin"</formula1>
    </dataValidation>
  </dataValidations>
  <printOptions/>
  <pageMargins bottom="0.0" footer="0.0" header="0.0" left="0.5" right="0.5" top="0.55315"/>
  <pageSetup orientation="landscape"/>
  <headerFooter>
    <oddFooter>&amp;C000000&amp;P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12.0"/>
    <col customWidth="1" min="2" max="2" width="10.0"/>
    <col customWidth="1" min="3" max="3" width="19.14"/>
    <col customWidth="1" min="4" max="4" width="24.29"/>
    <col customWidth="1" min="5" max="5" width="14.29"/>
    <col customWidth="1" min="6" max="7" width="10.29"/>
    <col customWidth="1" min="8" max="8" width="4.86"/>
    <col customWidth="1" min="9" max="9" width="5.14"/>
    <col customWidth="1" min="10" max="10" width="7.71"/>
    <col customWidth="1" min="11" max="11" width="14.14"/>
    <col customWidth="1" hidden="1" min="12" max="13" width="12.0"/>
    <col customWidth="1" min="14" max="14" width="9.86"/>
    <col customWidth="1" min="15" max="15" width="8.71"/>
    <col customWidth="1" min="16" max="16" width="7.29"/>
    <col customWidth="1" min="17" max="17" width="8.0"/>
    <col customWidth="1" min="18" max="18" width="9.0"/>
    <col customWidth="1" min="19" max="19" width="12.0"/>
    <col customWidth="1" min="20" max="20" width="14.14"/>
    <col customWidth="1" min="21" max="21" width="15.86"/>
    <col customWidth="1" min="22" max="22" width="23.43"/>
    <col customWidth="1" min="23" max="23" width="20.29"/>
    <col customWidth="1" min="24" max="26" width="12.0"/>
  </cols>
  <sheetData>
    <row r="1" ht="25.5" customHeight="1">
      <c r="A1" s="6" t="s">
        <v>18</v>
      </c>
      <c r="B1" s="6" t="s">
        <v>19</v>
      </c>
      <c r="C1" s="6" t="s">
        <v>20</v>
      </c>
      <c r="D1" s="7"/>
      <c r="E1" s="7"/>
      <c r="F1" s="8"/>
      <c r="G1" s="8"/>
      <c r="H1" s="7"/>
      <c r="I1" s="7"/>
      <c r="J1" s="8"/>
      <c r="K1" s="7"/>
      <c r="L1" s="7"/>
      <c r="M1" s="7"/>
      <c r="N1" s="7"/>
      <c r="O1" s="7"/>
      <c r="P1" s="7"/>
      <c r="Q1" s="7"/>
      <c r="R1" s="7"/>
      <c r="S1" s="7"/>
      <c r="T1" s="9"/>
      <c r="U1" s="10"/>
      <c r="V1" s="10"/>
      <c r="W1" s="10"/>
      <c r="X1" s="11"/>
      <c r="Y1" s="11"/>
      <c r="Z1" s="11"/>
    </row>
    <row r="2" ht="26.25" customHeight="1">
      <c r="A2" s="12" t="s">
        <v>22</v>
      </c>
      <c r="B2" s="13">
        <v>12.0</v>
      </c>
      <c r="C2" s="12" t="str">
        <f>Januar!C$2</f>
        <v>Max Mustermann</v>
      </c>
      <c r="D2" s="14"/>
      <c r="E2" s="14"/>
      <c r="F2" s="15"/>
      <c r="G2" s="15"/>
      <c r="H2" s="14"/>
      <c r="I2" s="14"/>
      <c r="J2" s="15"/>
      <c r="K2" s="14"/>
      <c r="L2" s="14"/>
      <c r="M2" s="14"/>
      <c r="N2" s="14"/>
      <c r="O2" s="14"/>
      <c r="P2" s="14"/>
      <c r="Q2" s="14"/>
      <c r="R2" s="14"/>
      <c r="S2" s="14"/>
      <c r="T2" s="16"/>
      <c r="U2" s="14"/>
      <c r="V2" s="14"/>
      <c r="W2" s="14"/>
      <c r="X2" s="11"/>
      <c r="Y2" s="11"/>
      <c r="Z2" s="11"/>
    </row>
    <row r="3" ht="42.75" customHeight="1">
      <c r="A3" s="17"/>
      <c r="B3" s="18" t="s">
        <v>24</v>
      </c>
      <c r="C3" s="18" t="s">
        <v>25</v>
      </c>
      <c r="D3" s="18" t="s">
        <v>26</v>
      </c>
      <c r="E3" s="18" t="s">
        <v>27</v>
      </c>
      <c r="F3" s="18" t="s">
        <v>28</v>
      </c>
      <c r="G3" s="18" t="s">
        <v>29</v>
      </c>
      <c r="H3" s="18" t="s">
        <v>30</v>
      </c>
      <c r="I3" s="18" t="s">
        <v>31</v>
      </c>
      <c r="J3" s="19" t="s">
        <v>32</v>
      </c>
      <c r="K3" s="20" t="s">
        <v>33</v>
      </c>
      <c r="L3" s="20" t="s">
        <v>34</v>
      </c>
      <c r="M3" s="21">
        <v>1.0</v>
      </c>
      <c r="N3" s="22" t="s">
        <v>34</v>
      </c>
      <c r="O3" s="23">
        <v>1.0</v>
      </c>
      <c r="P3" s="18" t="s">
        <v>35</v>
      </c>
      <c r="Q3" s="18" t="s">
        <v>36</v>
      </c>
      <c r="R3" s="18" t="s">
        <v>37</v>
      </c>
      <c r="S3" s="18" t="s">
        <v>38</v>
      </c>
      <c r="T3" s="18" t="s">
        <v>39</v>
      </c>
      <c r="U3" s="18" t="s">
        <v>40</v>
      </c>
      <c r="V3" s="18" t="s">
        <v>41</v>
      </c>
      <c r="W3" s="24" t="s">
        <v>42</v>
      </c>
      <c r="X3" s="11"/>
      <c r="Y3" s="11"/>
      <c r="Z3" s="11"/>
    </row>
    <row r="4" ht="20.25" customHeight="1">
      <c r="A4" s="123" t="s">
        <v>55</v>
      </c>
      <c r="B4" s="115">
        <f>DATE(A2,B2,1)</f>
        <v>45627</v>
      </c>
      <c r="C4" s="28"/>
      <c r="D4" s="28"/>
      <c r="E4" s="28"/>
      <c r="F4" s="28"/>
      <c r="G4" s="28"/>
      <c r="H4" s="28"/>
      <c r="I4" s="28"/>
      <c r="J4" s="32">
        <f t="shared" ref="J4:J27" si="1">IF(AND(I4="",H4="",F4="",G4=""),(0*0.0416666666666667),IF(AND(I4="x",H4="x",F4&lt;&gt;""),"FEHLER",IF(AND(I4="x",H4="x",G4&lt;&gt;""),"FEHLER",IF(AND(I4="",H4="x",G4&lt;&gt;""),"FEHLER",IF(AND(I4="x",H4="",G4&lt;&gt;""),"FEHLER",IF(AND(I4="",H4="x",F4&lt;&gt;""),"FEHLER",IF(AND(I4="x",H4="",F4&lt;&gt;""),"FEHLER",IF(AND(I4="",H4="x",A4="Sonntag"),(0*0.0416666666666667),IF(AND(I4="",H4="x",A4="Samstag"),(0*0.0416666666666667),IF(AND(I4="x",H4="",A4="Sonntag"),(0*0.0416666666666667),IF(AND(I4="x",H4="",A4="Samstag"),(0*0.0416666666666667),IF(AND(I4="x",H4="x"),"FEHLER",IF(AND(I4="x",H4=""),(8*0.0416666666666667),IF(AND(H4="X",I4=""),(8*0.0416666666666667),IF(AND(I4="",H4=""),IF(G4&lt;F4,G4+1-F4,G4-F4),"Bitte nur X verwenden")))))))))))))))</f>
        <v>0</v>
      </c>
      <c r="K4" s="33" t="s">
        <v>53</v>
      </c>
      <c r="L4" s="31">
        <f t="shared" ref="L4:L34" si="2">IF(K4="Deutschland",14,IF(K4="Afghanistan",20,IF(K4="Ägypten",28,IF(K4="Äthiopien",26,IF(K4="Äquatorialguinea",24,IF(K4="Albanien",18,IF(K4="Algerien",34,IF(K4="Andorra",28,IF(K4="Angola",35,IF(K4="Antigua und Barbuda",30,IF(K4="Argentinien",24,IF(K4="Armenien",16,IF(K4="Aserbaidschan",20,IF(K4="Australien",34,IF(K4="– Canberra",34,IF(K4="– Sydney",45,IF(K4="Bahrain",30,IF(K4="Bangladesch",33,IF(K4="Barbados",35,IF(K4="Belgien",28,IF(K4="Benin",35,IF(K4="Bolivien",20,IF(K4="Bosnien und Herzegowina",16,IF(K4="Botsuana",31,IF(K4="Brasilien",34,IF(K4="– Brasilia",38,IF(K4="– Rio de Janeiro",38,IF(K4="– Sao Paulo",36,IF(K4="Brunei",35,IF(K4="Bulgarien",15,IF(K4="Burkina Faso",25,IF(K4="Burundi",24,IF(K4="Chile",29,IF(K4="China",32,IF(K4="– Chengdu",28,IF(K4="– Hongkong",49,IF(K4="– Kanton",24,IF(K4="– Peking",20,IF(K4="– Shanghai",39,IF(K4="Costa Rica",32,IF(K4="Côte d’Ivoire",40,IF(K4="Dänemark",39,IF(K4="Dominica",30,IF(K4="Dominikanische Republik",30,IF(K4="Dschibuti",44,IF(K4="Ecuador",29,IF(K4="El Salvador",29,IF(K4="Eritrea",33,IF(K4="Estland",20,IF(K4="Fidschi",23,IF(K4="Finnland",33,IF(K4="Frankreich",29,IF(K4="– Lyon",36,IF(K4="– Marseille",31,IF(K4="– Paris sowie die Departments 92, 93 und 94",39,IF(K4="– Straßburg",34,IF(K4="Gabun",35,IF(K4="Gambia",20,IF(K4="Georgien",24,IF(K4="Ghana",31,IF(K4="Grenada",30,IF(K4="Griechenland",24,IF(K4="– Athen",31,IF(K4="Guatemala",23,IF(K4="Guinea",31,IF(K4="Guinea-Bissau",16,IF(K4="Guyana",30,IF(K4="Haiti",39,IF(K4="Honduras",32,IF(K4="Indien",21,IF(K4="- Chennai",21,IF(K4="- Kalkutta",24,IF(K4="- Mumbai",33,IF(K4="- Neu Dehli",25,IF(K4="Indonesien",24,IF(K4="Iran",22,IF(K4="Irland",39,IF(K4="Island",32,IF(K4="Israel",44,IF(K4="Italien",27,IF(K4="- Mailand",30,IF(K4="- Rom",27,IF(K4="Jamaika",38,IF(K4="Japan",25,IF(K4="- Tokio",44,IF(K4="Jemen",16,IF(K4="Jordanien",31,IF(K4="Kambodscha",25,IF(K4="Kamerun",33,IF(K4="Kanada",32,IF(K4="- Ottawa",32,IF(K4="- Toronto",34,IF(K4="- Vancouver",33,IF(K4="Kap Verde",20,IF(K4="Kasachstan",30,IF(K4="Katar",37,IF(K4="Kenia",34,IF(K4="Kirgisistan",18,IF(K4="Kolumbien",31,IF(K4="Kongo, Republik",41,IF(K4="Kongo, Demokratische Republik",32,IF(K4="Korea, Demokratische Republik",19,IF(K4="Korea Republik",39,IF(K4="Kosovo",16,IF(K4="Kroatien",24,IF(K4="Kuba",31,IF(K4="Kuwait",37,IF(K4="Laos",22,IF(K4="Lesotho",16,IF(K4="Lettland",24,IF(K4="Libanon",40,IF(K4="Libyen",42,IF(K4="Liechtenstein",37,IF(K4="Litauen",17,IF(K4="Luxemburg",32,IF(K4="Madagaskar",23,IF(K4="Malawi",32,IF(K4="Malaysia",23,IF(K4="Malediven",35,IF(K4="Mali",25,IF(K4="Malta",31,IF(K4="Marokko",28,IF(K4="Marshall Inseln",42,IF(K4="Mauretanien",26,IF(K4="Mauritius",36,IF(K4="Mazedonien",20,IF(K4="Mexiko",32,IF(K4="Mikronesien",22,IF(K4="Moldau Republik",16,IF(K4="Monaco",28,IF(K4="Mongolei",18,IF(K4="Montenegro",20,IF(K4="Mosambik",25,IF(K4="Myanmar",24,IF(K4="Namibia",20,IF(K4="Nepal",24,IF(K4="Neuseeland",37,IF(K4="Nicaragua",24,IF(K4="Niederlande",32,IF(K4="Niger",28,IF(K4="Nigeria",31,IF(K4="Norwegen",53,IF(K4="Österreich",27,IF(K4="Oman",40,IF(K4="Pakistan",23,IF(K4="- Islamabad",16,IF(K4="Palau",34,IF(K4="Panama",26,IF(K4="Papua-Neuguinea",40,IF(K4="Paraguay",25,IF(K4="Peru",23,IF(K4="Philippinen",22,IF(K4="Polen",20,IF(K4="- Breslau",22,IF(K4="- Danzig",20,IF(K4="- Krakau",18,IF(K4="- Warschau",20,IF(K4="Portugal",24,IF(K4="Ruanda",31,IF(K4="Rumänien",18,IF(K4="- Bukarest",21,IF(K4="Russische Förderation",16,IF(K4="- Jekatarinenburg",19,IF(K4="- Moskau",20,IF(K4="- St.Petersburg",17,IF(K4="Sambia",24,IF(K4="Samoa",20,IF(K4="San Marino",23,IF(K4="São Tomé - Príncipe",32,IF(K4="Saudi-Arabien",32,IF(K4="- Djidda",25,IF(K4="- Riad",32,IF(K4="Schweden",33,IF(K4="Schweiz",43,IF(K4="- Genf",44,IF(K4="Senegal",28,IF(K4="Serbien",13,IF(K4="Sierra Leone",32,IF(K4="Simbabwe",30,IF(K4="Singapur",36,IF(K4="Slowakische Republik",16,IF(K4="Slowenien",22,IF(K4="Spanien",23,IF(K4="- Barcelona",23,IF(K4="- Kanarische Inseln",27,IF(K4="- Madrid",27,IF(K4="- Palma de Mallorca",24,IF(K4="Sri Lanka",28,IF(K4="St. Kitts und Nevis",30,IF(K4="St. Lucia",30,IF(K4="St. Vincent und die Grenadinen",30,IF(K4="Sudan",22,IF(K4="Südafrika",15,IF(K4="- Kapstadt",18,IF(K4="- Johannisburg",20,IF(K4="Südsudan",23,IF(K4="Suriname",30,IF(K4="Syrien",25,IF(K4="Tadschikistan",18,IF(K4="Taiwan",31,IF(K4="Tansania",32,IF(K4="Thailand",25,IF(K4="Togo",26,IF(K4="Tonga",26,IF(K4="Trinidad Tobago",30,IF(K4="Tschad",43,IF(K4="Tschechische Republik",24,IF(K4="Türkei",12,IF(K4="- Istanbul",17,IF(K4="- Izmir",20,IF(K4="Tunesien",27,IF(K4="Turkmenistan",22,IF(K4="Uganda",28,IF(K4="Ukraine",17,IF(K4="Ungarn",15,IF(K4="Uruguay",32,IF(K4="Usbekistan",23,IF(K4="Vatikanstaat",35,IF(K4="Venezuela",30,IF(K4="Vereinigte Arabische Emirate",44,IF(K4="Vereinigte Staaten von Amerika (USA)",34,IF(K4="- Atlanta",41,IF(K4="- Boston",39,IF(K4="- Chicago",36,IF(K4="- Houston",42,IF(K4="- Los Angeles",37,IF(K4="- Miami",43,IF(K4="- New York City",39,IF(K4="- San Francisco",34,IF(K4="- Washington D.C.",41,IF(K4="Vereinigtes Königreich von Großbritannien und Nordirland",30,IF(K4="- London",41,IF(K4="Vietnam",28,IF(K4="Weißrussland",13,IF(K4="Zentralafrikanische Republik",31,IF(K4="Zypern",30,0))))))))))))))))))))))))))))))))))))))))))))))))))))))))))))))))))))))))))))))))))))))))))))))))))))))))))))))))))))))))))))))))))))))))))))))))))))))))))))))))))))))))))))))))))))))))))))))))))))))))))))))))))))))))))))))))))))))))))))</f>
        <v>14</v>
      </c>
      <c r="M4" s="31">
        <f t="shared" ref="M4:M34" si="3">IF(K4="Deutschland",28,IF(K4="Afghanistan",30,IF(K4="Ägypten",41,IF(K4="Äthiopien",30,IF(K4="Äquatorialguinea",36,IF(K4="Albanien",27,IF(K4="Algerien",51,IF(K4="Andorra",41,IF(K4="Angola",52,IF(K4="Antigua und Barbuda",45,IF(K4="Argentinien",35,IF(K4="Armenien",24,IF(K4="Aserbaidschan",30,IF(K4="Australien",51,IF(K4="– Canberra",51,IF(K4="– Sydney",68,IF(K4="Bahrain",30,IF(K4="Bangladesch",50,IF(K4="Barbados",52,IF(K4="Belgien",42,IF(K4="Benin",52,IF(K4="Bolivien",30,IF(K4="Bosnien und Herzegowina",23,IF(K4="Botsuana",46,IF(K4="Brasilien",51,IF(K4="– Brasilia",57,IF(K4="– Rio de Janeiro",57,IF(K4="– Sao Paulo",53,IF(K4="Brunei",52,IF(K4="Bulgarien",22,IF(K4="Burkina Faso",38,IF(K4="Burundi",36,IF(K4="Chile",44,IF(K4="China",48,IF(K4="– Chengdu",41,IF(K4="– Hongkong",74,IF(K4="– Kanton",36,IF(K4="– Peking",30,IF(K4="– Shanghai",58,IF(K4="Costa Rica",47,IF(K4="Côte d’Ivoire",59,IF(K4="Dänemark",58,IF(K4="Dominica",45,IF(K4="Dominikanische Republik",45,IF(K4="Dschibuti",65,IF(K4="Ecuador",44,IF(K4="El Salvador",44,IF(K4="Eritrea",50,IF(K4="Estland",29,IF(K4="Fidschi",34,IF(K4="Finnland",50,IF(K4="Frankreich",44,IF(K4="– Lyon",53,IF(K4="– Marseille",46,IF(K4="– Paris sowie die Departments 92, 93 und 94",58,IF(K4="– Straßburg",51,IF(K4="Gabun",52,IF(K4="Gambia",30,IF(K4="Georgien",35,IF(K4="Ghana",46,IF(K4="Grenada",45,IF(K4="Griechenland",36,IF(K4="– Athen",46,IF(K4="Guatemala",34,IF(K4="Guinea",46,IF(K4="Guinea-Bissau",24,IF(K4="Guyana",45,IF(K4="Haiti",58,IF(K4="Honduras",48,IF(K4="Indien",32,IF(K4="- Chennai",32,IF(K4="- Kalkutta",35,IF(K4="- Mumbai",50,IF(K4="- Neu Dehli",38,IF(K4="Indonesien",36,IF(K4="Iran",33,IF(K4="Irland",58,IF(K4="Island",47,IF(K4="Israel",66,IF(K4="Italien",40,IF(K4="- Mailand",45,IF(K4="- Rom",40,IF(K4="Jamaika",57,IF(K4="Japan",52,IF(K4="- Tokio",66,IF(K4="Jemen",24,IF(K4="Jordanien",46,IF(K4="Kambodscha",38,IF(K4="Kamerun",50,IF(K4="Kanada",47,IF(K4="- Ottawa",47,IF(K4="- Toronto",51,IF(K4="- Vancouver",50,IF(K4="Kap Verde",30,IF(K4="Kasachstan",45,IF(K4="Katar",56,IF(K4="Kenia",51,IF(K4="Kirgisistan",27,IF(K4="Kolumbien",46,IF(K4="Kongo, Republik",62,IF(K4="Kongo, Demokratische Republik",70,IF(K4="Korea, Demokratische Republik",48,IF(K4="Korea Republik",58,IF(K4="Kosovo",23,IF(K4="Kroatien",35,IF(K4="Kuba",46,IF(K4="Kuwait",56,IF(K4="Laos",33,IF(K4="Lesotho",24,IF(K4="Lettland",35,IF(K4="Libanon",59,IF(K4="Libyen",63,IF(K4="Liechtenstein",56,IF(K4="Litauen",26,IF(K4="Luxemburg",47,IF(K4="Madagaskar",34,IF(K4="Malawi",47,IF(K4="Malaysia",34,IF(K4="Malediven",52,IF(K4="Mali",38,IF(K4="Malta",46,IF(K4="Marokko",42,IF(K4="Marshall Inseln",63,IF(K4="Mauretanien",39,IF(K4="Mauritius",54,IF(K4="Mazedonien",29,IF(K4="Mexiko",48,IF(K4="Mikronesien",33,IF(K4="Moldau Republik",24,IF(K4="Monaco",42,IF(K4="Mongolei",27,IF(K4="Montenegro",29,IF(K4="Mosambik",38,IF(K4="Myanmar",35,IF(K4="Namibia",30,IF(K4="Nepal",36,IF(K4="Neuseeland",56,IF(K4="Nicaragua",36,IF(K4="Niederlande",47,IF(K4="Niger",42,IF(K4="Nigeria",46,IF(K4="Norwegen",80,IF(K4="Österreich",40,IF(K4="Oman",60,IF(K4="Pakistan",34,IF(K4="- Islamabad",23,IF(K4="Palau",51,IF(K4="Panama",39,IF(K4="Papua-Neuguinea",60,IF(K4="Paraguay",38,IF(K4="Peru",34,IF(K4="Philippinen",33,IF(K4="Polen",29,IF(K4="- Breslau",33,IF(K4="- Danzig",30,IF(K4="- Krakau",27,IF(K4="- Warschau",29,IF(K4="Portugal",36,IF(K4="Ruanda",46,IF(K4="Rumänien",27,IF(K4="- Bukarest",32,IF(K4="Russische Förderation",24,IF(K4="- Jekatarinenburg",28,IF(K4="- Moskau",30,IF(K4="- St.Petersburg",26,IF(K4="Sambia",36,IF(K4="Samoa",29,IF(K4="San Marino",34,IF(K4="São Tomé - Príncipe",47,IF(K4="Saudi-Arabien",48,IF(K4="- Djidda",38,IF(K4="- Riad",48,IF(K4="Schweden",50,IF(K4="Schweiz",64,IF(K4="- Genf",66,IF(K4="Senegal",42,IF(K4="Serbien",20,IF(K4="Sierra Leone",48,IF(K4="Simbabwe",45,IF(K4="Singapur",54,IF(K4="Slowakische Republik",24,IF(K4="Slowenien",33,IF(K4="Spanien",34,IF(K4="- Barcelona",34,IF(K4="- Kanarische Inseln",40,IF(K4="- Madrid",40,IF(K4="- Palma de Mallorca",35,IF(K4="Sri Lanka",42,IF(K4="St. Kitts und Nevis",45,IF(K4="St. Lucia",45,IF(K4="St. Vincent und die Grenadinen",45,IF(K4="Sudan",33,IF(K4="Südafrika",22,IF(K4="- Kapstadt",27,IF(K4="- Johannisburg",29,IF(K4="Südsudan",34,IF(K4="Suriname",45,IF(K4="Syrien",38,IF(K4="Tadschikistan",27,IF(K4="Taiwan",46,IF(K4="Tansania",47,IF(K4="Thailand",38,IF(K4="Togo",39,IF(K4="Tonga",39,IF(K4="Trinidad Tobago",45,IF(K4="Tschad",64,IF(K4="Tschechische Republik",35,IF(K4="Türkei",17,IF(K4="- Istanbul",26,IF(K4="- Izmir",29,IF(K4="Tunesien",40,IF(K4="Turkmenistan",33,IF(K4="Uganda",41,IF(K4="Ukraine",26,IF(K4="Ungarn",22,IF(K4="Uruguay",48,IF(K4="Usbekistan",34,IF(K4="Vatikanstaat",52,IF(K4="Venezuela",45,IF(K4="Vereinigte Arabische Emirate",65,IF(K4="Vereinigte Staaten von Amerika (USA)",51,IF(K4="- Atlanta",62,IF(K4="- Boston",58,IF(K4="- Chicago",54,IF(K4="- Houston",63,IF(K4="- Los Angeles",56,IF(K4="- Miami",64,IF(K4="- New York City",58,IF(K4="- San Francisco",51,IF(K4="- Washington D.C.",62,IF(K4="Vereinigtes Königreich von Großbritannien und Nordirland",45,IF(K4="- London",62,IF(K4="Vietnam",41,IF(K4="Weißrussland",20,IF(K4="Zentralafrikanische Republik",46,IF(K4="Zypern",45,0))))))))))))))))))))))))))))))))))))))))))))))))))))))))))))))))))))))))))))))))))))))))))))))))))))))))))))))))))))))))))))))))))))))))))))))))))))))))))))))))))))))))))))))))))))))))))))))))))))))))))))))))))))))))))))))))))))))))))))</f>
        <v>28</v>
      </c>
      <c r="N4" s="31"/>
      <c r="O4" s="31"/>
      <c r="P4" s="31"/>
      <c r="Q4" s="31"/>
      <c r="R4" s="31"/>
      <c r="S4" s="35">
        <f t="shared" ref="S4:S34" si="4">IF(K4="ORF - Österreich",26.4,IF(AND(N4="x",O4="x"),"FEHLER",IF(AND(O4="x",P4="x",Q4="x",R4="x"),0,IF(AND(N4="x",P4="x",Q4="x",R4="x"),0,IF(O4="x",VALUE(M4)-IF(P4="x",VALUE(M4*0.2))-IF(Q4="x",VALUE(M4*0.4))-IF(R4="x",VALUE(M4*0.4)),IF(N4="x",IF(IF(N4="x",VALUE(L4)-IF(P4="x",VALUE(M4*0.2))-IF(Q4="x",VALUE(M4*0.4))-IF(R4="x",VALUE(M4*0.4)))&lt;0,0,IF(N4="x",VALUE(L4)-IF(P4="x",VALUE(M4*0.2))-IF(Q4="x",VALUE(M4*0.4))-IF(R4="x",VALUE(M4*0.4)))),0))))))</f>
        <v>0</v>
      </c>
      <c r="T4" s="35"/>
      <c r="U4" s="28"/>
      <c r="V4" s="28"/>
      <c r="W4" s="36"/>
      <c r="X4" s="11"/>
      <c r="Y4" s="11"/>
      <c r="Z4" s="11"/>
    </row>
    <row r="5" ht="20.25" customHeight="1">
      <c r="A5" s="37" t="s">
        <v>43</v>
      </c>
      <c r="B5" s="111">
        <f t="shared" ref="B5:B34" si="5">B4+1</f>
        <v>45628</v>
      </c>
      <c r="C5" s="39"/>
      <c r="D5" s="39"/>
      <c r="E5" s="39"/>
      <c r="F5" s="39"/>
      <c r="G5" s="39"/>
      <c r="H5" s="39"/>
      <c r="I5" s="39"/>
      <c r="J5" s="43">
        <f t="shared" si="1"/>
        <v>0</v>
      </c>
      <c r="K5" s="44" t="s">
        <v>45</v>
      </c>
      <c r="L5" s="42">
        <f t="shared" si="2"/>
        <v>0</v>
      </c>
      <c r="M5" s="42">
        <f t="shared" si="3"/>
        <v>0</v>
      </c>
      <c r="N5" s="42"/>
      <c r="O5" s="42"/>
      <c r="P5" s="42"/>
      <c r="Q5" s="42"/>
      <c r="R5" s="42"/>
      <c r="S5" s="46">
        <f t="shared" si="4"/>
        <v>0</v>
      </c>
      <c r="T5" s="46"/>
      <c r="U5" s="39"/>
      <c r="V5" s="39"/>
      <c r="W5" s="47"/>
      <c r="X5" s="11"/>
      <c r="Y5" s="11"/>
      <c r="Z5" s="11"/>
    </row>
    <row r="6" ht="20.25" customHeight="1">
      <c r="A6" s="37" t="s">
        <v>46</v>
      </c>
      <c r="B6" s="111">
        <f t="shared" si="5"/>
        <v>45629</v>
      </c>
      <c r="C6" s="39"/>
      <c r="D6" s="39"/>
      <c r="E6" s="39"/>
      <c r="F6" s="39"/>
      <c r="G6" s="39"/>
      <c r="H6" s="39"/>
      <c r="I6" s="39"/>
      <c r="J6" s="43">
        <f t="shared" si="1"/>
        <v>0</v>
      </c>
      <c r="K6" s="44" t="s">
        <v>45</v>
      </c>
      <c r="L6" s="42">
        <f t="shared" si="2"/>
        <v>0</v>
      </c>
      <c r="M6" s="42">
        <f t="shared" si="3"/>
        <v>0</v>
      </c>
      <c r="N6" s="42"/>
      <c r="O6" s="42"/>
      <c r="P6" s="42"/>
      <c r="Q6" s="42"/>
      <c r="R6" s="42"/>
      <c r="S6" s="46">
        <f t="shared" si="4"/>
        <v>0</v>
      </c>
      <c r="T6" s="46"/>
      <c r="U6" s="39"/>
      <c r="V6" s="39"/>
      <c r="W6" s="47"/>
      <c r="X6" s="11"/>
      <c r="Y6" s="11"/>
      <c r="Z6" s="11"/>
    </row>
    <row r="7" ht="20.25" customHeight="1">
      <c r="A7" s="37" t="s">
        <v>47</v>
      </c>
      <c r="B7" s="111">
        <f t="shared" si="5"/>
        <v>45630</v>
      </c>
      <c r="C7" s="39"/>
      <c r="D7" s="39"/>
      <c r="E7" s="39"/>
      <c r="F7" s="39"/>
      <c r="G7" s="39"/>
      <c r="H7" s="39"/>
      <c r="I7" s="39"/>
      <c r="J7" s="43">
        <f t="shared" si="1"/>
        <v>0</v>
      </c>
      <c r="K7" s="44" t="s">
        <v>45</v>
      </c>
      <c r="L7" s="42">
        <f t="shared" si="2"/>
        <v>0</v>
      </c>
      <c r="M7" s="42">
        <f t="shared" si="3"/>
        <v>0</v>
      </c>
      <c r="N7" s="42"/>
      <c r="O7" s="42"/>
      <c r="P7" s="42"/>
      <c r="Q7" s="42"/>
      <c r="R7" s="42"/>
      <c r="S7" s="46">
        <f t="shared" si="4"/>
        <v>0</v>
      </c>
      <c r="T7" s="46"/>
      <c r="U7" s="39"/>
      <c r="V7" s="39"/>
      <c r="W7" s="47"/>
      <c r="X7" s="11"/>
      <c r="Y7" s="11"/>
      <c r="Z7" s="11"/>
    </row>
    <row r="8" ht="20.25" customHeight="1">
      <c r="A8" s="37" t="s">
        <v>48</v>
      </c>
      <c r="B8" s="111">
        <f t="shared" si="5"/>
        <v>45631</v>
      </c>
      <c r="C8" s="39"/>
      <c r="D8" s="39"/>
      <c r="E8" s="39"/>
      <c r="F8" s="93"/>
      <c r="G8" s="39"/>
      <c r="H8" s="42"/>
      <c r="I8" s="42"/>
      <c r="J8" s="43">
        <f t="shared" si="1"/>
        <v>0</v>
      </c>
      <c r="K8" s="44" t="s">
        <v>45</v>
      </c>
      <c r="L8" s="42">
        <f t="shared" si="2"/>
        <v>0</v>
      </c>
      <c r="M8" s="42">
        <f t="shared" si="3"/>
        <v>0</v>
      </c>
      <c r="N8" s="42"/>
      <c r="O8" s="42"/>
      <c r="P8" s="42"/>
      <c r="Q8" s="42"/>
      <c r="R8" s="42"/>
      <c r="S8" s="46">
        <f t="shared" si="4"/>
        <v>0</v>
      </c>
      <c r="T8" s="46"/>
      <c r="U8" s="39"/>
      <c r="V8" s="39"/>
      <c r="W8" s="47"/>
      <c r="X8" s="11"/>
      <c r="Y8" s="11"/>
      <c r="Z8" s="11"/>
    </row>
    <row r="9" ht="20.25" customHeight="1">
      <c r="A9" s="37" t="s">
        <v>52</v>
      </c>
      <c r="B9" s="111">
        <f t="shared" si="5"/>
        <v>45632</v>
      </c>
      <c r="C9" s="39"/>
      <c r="D9" s="39"/>
      <c r="E9" s="39"/>
      <c r="F9" s="93"/>
      <c r="G9" s="93"/>
      <c r="H9" s="42"/>
      <c r="I9" s="42"/>
      <c r="J9" s="43">
        <f t="shared" si="1"/>
        <v>0</v>
      </c>
      <c r="K9" s="44" t="s">
        <v>45</v>
      </c>
      <c r="L9" s="42">
        <f t="shared" si="2"/>
        <v>0</v>
      </c>
      <c r="M9" s="42">
        <f t="shared" si="3"/>
        <v>0</v>
      </c>
      <c r="N9" s="42"/>
      <c r="O9" s="42"/>
      <c r="P9" s="42"/>
      <c r="Q9" s="42"/>
      <c r="R9" s="42"/>
      <c r="S9" s="46">
        <f t="shared" si="4"/>
        <v>0</v>
      </c>
      <c r="T9" s="46"/>
      <c r="U9" s="39"/>
      <c r="V9" s="39"/>
      <c r="W9" s="47"/>
      <c r="X9" s="11"/>
      <c r="Y9" s="11"/>
      <c r="Z9" s="11"/>
    </row>
    <row r="10" ht="20.25" customHeight="1">
      <c r="A10" s="37" t="s">
        <v>54</v>
      </c>
      <c r="B10" s="111">
        <f t="shared" si="5"/>
        <v>45633</v>
      </c>
      <c r="C10" s="39"/>
      <c r="D10" s="39"/>
      <c r="E10" s="39"/>
      <c r="F10" s="93"/>
      <c r="G10" s="93"/>
      <c r="H10" s="42"/>
      <c r="I10" s="42"/>
      <c r="J10" s="43">
        <f t="shared" si="1"/>
        <v>0</v>
      </c>
      <c r="K10" s="44" t="s">
        <v>45</v>
      </c>
      <c r="L10" s="42">
        <f t="shared" si="2"/>
        <v>0</v>
      </c>
      <c r="M10" s="42">
        <f t="shared" si="3"/>
        <v>0</v>
      </c>
      <c r="N10" s="42"/>
      <c r="O10" s="42"/>
      <c r="P10" s="42"/>
      <c r="Q10" s="42"/>
      <c r="R10" s="42"/>
      <c r="S10" s="46">
        <f t="shared" si="4"/>
        <v>0</v>
      </c>
      <c r="T10" s="46"/>
      <c r="U10" s="39"/>
      <c r="V10" s="39"/>
      <c r="W10" s="47"/>
      <c r="X10" s="11"/>
      <c r="Y10" s="11"/>
      <c r="Z10" s="11"/>
    </row>
    <row r="11" ht="20.25" customHeight="1">
      <c r="A11" s="37" t="s">
        <v>55</v>
      </c>
      <c r="B11" s="111">
        <f t="shared" si="5"/>
        <v>45634</v>
      </c>
      <c r="C11" s="39"/>
      <c r="D11" s="39"/>
      <c r="E11" s="39"/>
      <c r="F11" s="93"/>
      <c r="G11" s="93"/>
      <c r="H11" s="42"/>
      <c r="I11" s="42"/>
      <c r="J11" s="43">
        <f t="shared" si="1"/>
        <v>0</v>
      </c>
      <c r="K11" s="44" t="s">
        <v>45</v>
      </c>
      <c r="L11" s="42">
        <f t="shared" si="2"/>
        <v>0</v>
      </c>
      <c r="M11" s="42">
        <f t="shared" si="3"/>
        <v>0</v>
      </c>
      <c r="N11" s="42"/>
      <c r="O11" s="42"/>
      <c r="P11" s="42"/>
      <c r="Q11" s="42"/>
      <c r="R11" s="42"/>
      <c r="S11" s="46">
        <f t="shared" si="4"/>
        <v>0</v>
      </c>
      <c r="T11" s="46"/>
      <c r="U11" s="39"/>
      <c r="V11" s="39"/>
      <c r="W11" s="47"/>
      <c r="X11" s="11"/>
      <c r="Y11" s="11"/>
      <c r="Z11" s="11"/>
    </row>
    <row r="12" ht="20.25" customHeight="1">
      <c r="A12" s="37" t="s">
        <v>43</v>
      </c>
      <c r="B12" s="111">
        <f t="shared" si="5"/>
        <v>45635</v>
      </c>
      <c r="C12" s="39"/>
      <c r="D12" s="39"/>
      <c r="E12" s="39"/>
      <c r="F12" s="93"/>
      <c r="G12" s="93"/>
      <c r="H12" s="42"/>
      <c r="I12" s="42"/>
      <c r="J12" s="43">
        <f t="shared" si="1"/>
        <v>0</v>
      </c>
      <c r="K12" s="44" t="s">
        <v>45</v>
      </c>
      <c r="L12" s="42">
        <f t="shared" si="2"/>
        <v>0</v>
      </c>
      <c r="M12" s="42">
        <f t="shared" si="3"/>
        <v>0</v>
      </c>
      <c r="N12" s="42"/>
      <c r="O12" s="42"/>
      <c r="P12" s="42"/>
      <c r="Q12" s="42"/>
      <c r="R12" s="42"/>
      <c r="S12" s="46">
        <f t="shared" si="4"/>
        <v>0</v>
      </c>
      <c r="T12" s="46"/>
      <c r="U12" s="39"/>
      <c r="V12" s="39"/>
      <c r="W12" s="47"/>
      <c r="X12" s="11"/>
      <c r="Y12" s="11"/>
      <c r="Z12" s="11"/>
    </row>
    <row r="13" ht="20.25" customHeight="1">
      <c r="A13" s="37" t="s">
        <v>46</v>
      </c>
      <c r="B13" s="111">
        <f t="shared" si="5"/>
        <v>45636</v>
      </c>
      <c r="C13" s="39"/>
      <c r="D13" s="39"/>
      <c r="E13" s="39"/>
      <c r="F13" s="93"/>
      <c r="G13" s="93"/>
      <c r="H13" s="42"/>
      <c r="I13" s="42"/>
      <c r="J13" s="43">
        <f t="shared" si="1"/>
        <v>0</v>
      </c>
      <c r="K13" s="44" t="s">
        <v>45</v>
      </c>
      <c r="L13" s="42">
        <f t="shared" si="2"/>
        <v>0</v>
      </c>
      <c r="M13" s="42">
        <f t="shared" si="3"/>
        <v>0</v>
      </c>
      <c r="N13" s="42"/>
      <c r="O13" s="42"/>
      <c r="P13" s="42"/>
      <c r="Q13" s="42"/>
      <c r="R13" s="42"/>
      <c r="S13" s="46">
        <f t="shared" si="4"/>
        <v>0</v>
      </c>
      <c r="T13" s="46"/>
      <c r="U13" s="39"/>
      <c r="V13" s="39"/>
      <c r="W13" s="47"/>
      <c r="X13" s="11"/>
      <c r="Y13" s="11"/>
      <c r="Z13" s="11"/>
    </row>
    <row r="14" ht="20.25" customHeight="1">
      <c r="A14" s="37" t="s">
        <v>47</v>
      </c>
      <c r="B14" s="111">
        <f t="shared" si="5"/>
        <v>45637</v>
      </c>
      <c r="C14" s="39"/>
      <c r="D14" s="39"/>
      <c r="E14" s="39"/>
      <c r="F14" s="93"/>
      <c r="G14" s="93"/>
      <c r="H14" s="42"/>
      <c r="I14" s="42"/>
      <c r="J14" s="43">
        <f t="shared" si="1"/>
        <v>0</v>
      </c>
      <c r="K14" s="44" t="s">
        <v>45</v>
      </c>
      <c r="L14" s="42">
        <f t="shared" si="2"/>
        <v>0</v>
      </c>
      <c r="M14" s="42">
        <f t="shared" si="3"/>
        <v>0</v>
      </c>
      <c r="N14" s="42"/>
      <c r="O14" s="42"/>
      <c r="P14" s="42"/>
      <c r="Q14" s="42"/>
      <c r="R14" s="42"/>
      <c r="S14" s="46">
        <f t="shared" si="4"/>
        <v>0</v>
      </c>
      <c r="T14" s="46"/>
      <c r="U14" s="39"/>
      <c r="V14" s="39"/>
      <c r="W14" s="47"/>
      <c r="X14" s="11"/>
      <c r="Y14" s="11"/>
      <c r="Z14" s="11"/>
    </row>
    <row r="15" ht="20.25" customHeight="1">
      <c r="A15" s="37" t="s">
        <v>48</v>
      </c>
      <c r="B15" s="111">
        <f t="shared" si="5"/>
        <v>45638</v>
      </c>
      <c r="C15" s="39"/>
      <c r="D15" s="39"/>
      <c r="E15" s="39"/>
      <c r="F15" s="93"/>
      <c r="G15" s="93"/>
      <c r="H15" s="42"/>
      <c r="I15" s="42"/>
      <c r="J15" s="43">
        <f t="shared" si="1"/>
        <v>0</v>
      </c>
      <c r="K15" s="44" t="s">
        <v>45</v>
      </c>
      <c r="L15" s="42">
        <f t="shared" si="2"/>
        <v>0</v>
      </c>
      <c r="M15" s="42">
        <f t="shared" si="3"/>
        <v>0</v>
      </c>
      <c r="N15" s="42"/>
      <c r="O15" s="42"/>
      <c r="P15" s="42"/>
      <c r="Q15" s="42"/>
      <c r="R15" s="42"/>
      <c r="S15" s="46">
        <f t="shared" si="4"/>
        <v>0</v>
      </c>
      <c r="T15" s="46"/>
      <c r="U15" s="39"/>
      <c r="V15" s="39"/>
      <c r="W15" s="47"/>
      <c r="X15" s="11"/>
      <c r="Y15" s="11"/>
      <c r="Z15" s="11"/>
    </row>
    <row r="16" ht="20.25" customHeight="1">
      <c r="A16" s="37" t="s">
        <v>52</v>
      </c>
      <c r="B16" s="111">
        <f t="shared" si="5"/>
        <v>45639</v>
      </c>
      <c r="C16" s="39"/>
      <c r="D16" s="39"/>
      <c r="E16" s="39"/>
      <c r="F16" s="93"/>
      <c r="G16" s="93"/>
      <c r="H16" s="42"/>
      <c r="I16" s="42"/>
      <c r="J16" s="43">
        <f t="shared" si="1"/>
        <v>0</v>
      </c>
      <c r="K16" s="44" t="s">
        <v>45</v>
      </c>
      <c r="L16" s="42">
        <f t="shared" si="2"/>
        <v>0</v>
      </c>
      <c r="M16" s="42">
        <f t="shared" si="3"/>
        <v>0</v>
      </c>
      <c r="N16" s="42"/>
      <c r="O16" s="42"/>
      <c r="P16" s="42"/>
      <c r="Q16" s="42"/>
      <c r="R16" s="42"/>
      <c r="S16" s="46">
        <f t="shared" si="4"/>
        <v>0</v>
      </c>
      <c r="T16" s="46"/>
      <c r="U16" s="39"/>
      <c r="V16" s="39"/>
      <c r="W16" s="47"/>
      <c r="X16" s="11"/>
      <c r="Y16" s="11"/>
      <c r="Z16" s="11"/>
    </row>
    <row r="17" ht="20.25" customHeight="1">
      <c r="A17" s="37" t="s">
        <v>54</v>
      </c>
      <c r="B17" s="111">
        <f t="shared" si="5"/>
        <v>45640</v>
      </c>
      <c r="C17" s="39"/>
      <c r="D17" s="39"/>
      <c r="E17" s="39"/>
      <c r="F17" s="93"/>
      <c r="G17" s="93"/>
      <c r="H17" s="42"/>
      <c r="I17" s="42"/>
      <c r="J17" s="43">
        <f t="shared" si="1"/>
        <v>0</v>
      </c>
      <c r="K17" s="44" t="s">
        <v>45</v>
      </c>
      <c r="L17" s="42">
        <f t="shared" si="2"/>
        <v>0</v>
      </c>
      <c r="M17" s="42">
        <f t="shared" si="3"/>
        <v>0</v>
      </c>
      <c r="N17" s="42"/>
      <c r="O17" s="42"/>
      <c r="P17" s="42"/>
      <c r="Q17" s="42"/>
      <c r="R17" s="42"/>
      <c r="S17" s="46">
        <f t="shared" si="4"/>
        <v>0</v>
      </c>
      <c r="T17" s="46"/>
      <c r="U17" s="39"/>
      <c r="V17" s="39"/>
      <c r="W17" s="47"/>
      <c r="X17" s="11"/>
      <c r="Y17" s="11"/>
      <c r="Z17" s="11"/>
    </row>
    <row r="18" ht="20.25" customHeight="1">
      <c r="A18" s="37" t="s">
        <v>55</v>
      </c>
      <c r="B18" s="111">
        <f t="shared" si="5"/>
        <v>45641</v>
      </c>
      <c r="C18" s="39"/>
      <c r="D18" s="39"/>
      <c r="E18" s="39"/>
      <c r="F18" s="93"/>
      <c r="G18" s="93"/>
      <c r="H18" s="42"/>
      <c r="I18" s="42"/>
      <c r="J18" s="43">
        <f t="shared" si="1"/>
        <v>0</v>
      </c>
      <c r="K18" s="44" t="s">
        <v>45</v>
      </c>
      <c r="L18" s="42">
        <f t="shared" si="2"/>
        <v>0</v>
      </c>
      <c r="M18" s="42">
        <f t="shared" si="3"/>
        <v>0</v>
      </c>
      <c r="N18" s="42"/>
      <c r="O18" s="42"/>
      <c r="P18" s="42"/>
      <c r="Q18" s="42"/>
      <c r="R18" s="42"/>
      <c r="S18" s="46">
        <f t="shared" si="4"/>
        <v>0</v>
      </c>
      <c r="T18" s="46"/>
      <c r="U18" s="39"/>
      <c r="V18" s="39"/>
      <c r="W18" s="47"/>
      <c r="X18" s="11"/>
      <c r="Y18" s="11"/>
      <c r="Z18" s="11"/>
    </row>
    <row r="19" ht="20.25" customHeight="1">
      <c r="A19" s="37" t="s">
        <v>43</v>
      </c>
      <c r="B19" s="111">
        <f t="shared" si="5"/>
        <v>45642</v>
      </c>
      <c r="C19" s="39"/>
      <c r="D19" s="39"/>
      <c r="E19" s="39"/>
      <c r="F19" s="93"/>
      <c r="G19" s="93"/>
      <c r="H19" s="42"/>
      <c r="I19" s="42"/>
      <c r="J19" s="43">
        <f t="shared" si="1"/>
        <v>0</v>
      </c>
      <c r="K19" s="44" t="s">
        <v>45</v>
      </c>
      <c r="L19" s="42">
        <f t="shared" si="2"/>
        <v>0</v>
      </c>
      <c r="M19" s="42">
        <f t="shared" si="3"/>
        <v>0</v>
      </c>
      <c r="N19" s="42"/>
      <c r="O19" s="42"/>
      <c r="P19" s="42"/>
      <c r="Q19" s="42"/>
      <c r="R19" s="42"/>
      <c r="S19" s="46">
        <f t="shared" si="4"/>
        <v>0</v>
      </c>
      <c r="T19" s="46"/>
      <c r="U19" s="39"/>
      <c r="V19" s="39"/>
      <c r="W19" s="47"/>
      <c r="X19" s="11"/>
      <c r="Y19" s="11"/>
      <c r="Z19" s="11"/>
    </row>
    <row r="20" ht="20.25" customHeight="1">
      <c r="A20" s="37" t="s">
        <v>46</v>
      </c>
      <c r="B20" s="111">
        <f t="shared" si="5"/>
        <v>45643</v>
      </c>
      <c r="C20" s="39"/>
      <c r="D20" s="39"/>
      <c r="E20" s="39"/>
      <c r="F20" s="93"/>
      <c r="G20" s="93"/>
      <c r="H20" s="42"/>
      <c r="I20" s="42"/>
      <c r="J20" s="43">
        <f t="shared" si="1"/>
        <v>0</v>
      </c>
      <c r="K20" s="44" t="s">
        <v>45</v>
      </c>
      <c r="L20" s="42">
        <f t="shared" si="2"/>
        <v>0</v>
      </c>
      <c r="M20" s="42">
        <f t="shared" si="3"/>
        <v>0</v>
      </c>
      <c r="N20" s="42"/>
      <c r="O20" s="42"/>
      <c r="P20" s="42"/>
      <c r="Q20" s="42"/>
      <c r="R20" s="42"/>
      <c r="S20" s="46">
        <f t="shared" si="4"/>
        <v>0</v>
      </c>
      <c r="T20" s="46"/>
      <c r="U20" s="39"/>
      <c r="V20" s="39"/>
      <c r="W20" s="47"/>
      <c r="X20" s="11"/>
      <c r="Y20" s="11"/>
      <c r="Z20" s="11"/>
    </row>
    <row r="21" ht="20.25" customHeight="1">
      <c r="A21" s="37" t="s">
        <v>47</v>
      </c>
      <c r="B21" s="111">
        <f t="shared" si="5"/>
        <v>45644</v>
      </c>
      <c r="C21" s="39"/>
      <c r="D21" s="39"/>
      <c r="E21" s="39"/>
      <c r="F21" s="93"/>
      <c r="G21" s="93"/>
      <c r="H21" s="42"/>
      <c r="I21" s="42"/>
      <c r="J21" s="43">
        <f t="shared" si="1"/>
        <v>0</v>
      </c>
      <c r="K21" s="44" t="s">
        <v>45</v>
      </c>
      <c r="L21" s="42">
        <f t="shared" si="2"/>
        <v>0</v>
      </c>
      <c r="M21" s="42">
        <f t="shared" si="3"/>
        <v>0</v>
      </c>
      <c r="N21" s="42"/>
      <c r="O21" s="42"/>
      <c r="P21" s="42"/>
      <c r="Q21" s="42"/>
      <c r="R21" s="42"/>
      <c r="S21" s="46">
        <f t="shared" si="4"/>
        <v>0</v>
      </c>
      <c r="T21" s="46"/>
      <c r="U21" s="39"/>
      <c r="V21" s="39"/>
      <c r="W21" s="47"/>
      <c r="X21" s="11"/>
      <c r="Y21" s="11"/>
      <c r="Z21" s="11"/>
    </row>
    <row r="22" ht="20.25" customHeight="1">
      <c r="A22" s="37" t="s">
        <v>48</v>
      </c>
      <c r="B22" s="111">
        <f t="shared" si="5"/>
        <v>45645</v>
      </c>
      <c r="C22" s="39"/>
      <c r="D22" s="39"/>
      <c r="E22" s="39"/>
      <c r="F22" s="93"/>
      <c r="G22" s="93"/>
      <c r="H22" s="42"/>
      <c r="I22" s="42"/>
      <c r="J22" s="43">
        <f t="shared" si="1"/>
        <v>0</v>
      </c>
      <c r="K22" s="44" t="s">
        <v>45</v>
      </c>
      <c r="L22" s="42">
        <f t="shared" si="2"/>
        <v>0</v>
      </c>
      <c r="M22" s="42">
        <f t="shared" si="3"/>
        <v>0</v>
      </c>
      <c r="N22" s="42"/>
      <c r="O22" s="42"/>
      <c r="P22" s="42"/>
      <c r="Q22" s="42"/>
      <c r="R22" s="42"/>
      <c r="S22" s="46">
        <f t="shared" si="4"/>
        <v>0</v>
      </c>
      <c r="T22" s="46"/>
      <c r="U22" s="39"/>
      <c r="V22" s="39"/>
      <c r="W22" s="47"/>
      <c r="X22" s="11"/>
      <c r="Y22" s="11"/>
      <c r="Z22" s="11"/>
    </row>
    <row r="23" ht="20.25" customHeight="1">
      <c r="A23" s="37" t="s">
        <v>52</v>
      </c>
      <c r="B23" s="111">
        <f t="shared" si="5"/>
        <v>45646</v>
      </c>
      <c r="C23" s="39"/>
      <c r="D23" s="39"/>
      <c r="E23" s="39"/>
      <c r="F23" s="93"/>
      <c r="G23" s="93"/>
      <c r="H23" s="42"/>
      <c r="I23" s="42"/>
      <c r="J23" s="43">
        <f t="shared" si="1"/>
        <v>0</v>
      </c>
      <c r="K23" s="44" t="s">
        <v>45</v>
      </c>
      <c r="L23" s="42">
        <f t="shared" si="2"/>
        <v>0</v>
      </c>
      <c r="M23" s="42">
        <f t="shared" si="3"/>
        <v>0</v>
      </c>
      <c r="N23" s="42"/>
      <c r="O23" s="42"/>
      <c r="P23" s="42"/>
      <c r="Q23" s="42"/>
      <c r="R23" s="42"/>
      <c r="S23" s="46">
        <f t="shared" si="4"/>
        <v>0</v>
      </c>
      <c r="T23" s="46"/>
      <c r="U23" s="39"/>
      <c r="V23" s="39"/>
      <c r="W23" s="47"/>
      <c r="X23" s="11"/>
      <c r="Y23" s="11"/>
      <c r="Z23" s="11"/>
    </row>
    <row r="24" ht="20.25" customHeight="1">
      <c r="A24" s="37" t="s">
        <v>54</v>
      </c>
      <c r="B24" s="111">
        <f t="shared" si="5"/>
        <v>45647</v>
      </c>
      <c r="C24" s="39"/>
      <c r="D24" s="39"/>
      <c r="E24" s="39"/>
      <c r="F24" s="93"/>
      <c r="G24" s="93"/>
      <c r="H24" s="42"/>
      <c r="I24" s="42"/>
      <c r="J24" s="43">
        <f t="shared" si="1"/>
        <v>0</v>
      </c>
      <c r="K24" s="44" t="s">
        <v>45</v>
      </c>
      <c r="L24" s="42">
        <f t="shared" si="2"/>
        <v>0</v>
      </c>
      <c r="M24" s="42">
        <f t="shared" si="3"/>
        <v>0</v>
      </c>
      <c r="N24" s="42"/>
      <c r="O24" s="42"/>
      <c r="P24" s="42"/>
      <c r="Q24" s="42"/>
      <c r="R24" s="42"/>
      <c r="S24" s="46">
        <f t="shared" si="4"/>
        <v>0</v>
      </c>
      <c r="T24" s="46"/>
      <c r="U24" s="39"/>
      <c r="V24" s="39"/>
      <c r="W24" s="47"/>
      <c r="X24" s="11"/>
      <c r="Y24" s="11"/>
      <c r="Z24" s="11"/>
    </row>
    <row r="25" ht="20.25" customHeight="1">
      <c r="A25" s="37" t="s">
        <v>55</v>
      </c>
      <c r="B25" s="111">
        <f t="shared" si="5"/>
        <v>45648</v>
      </c>
      <c r="C25" s="39"/>
      <c r="D25" s="39"/>
      <c r="E25" s="39"/>
      <c r="F25" s="93"/>
      <c r="G25" s="93"/>
      <c r="H25" s="42"/>
      <c r="I25" s="42"/>
      <c r="J25" s="43">
        <f t="shared" si="1"/>
        <v>0</v>
      </c>
      <c r="K25" s="44" t="s">
        <v>45</v>
      </c>
      <c r="L25" s="42">
        <f t="shared" si="2"/>
        <v>0</v>
      </c>
      <c r="M25" s="42">
        <f t="shared" si="3"/>
        <v>0</v>
      </c>
      <c r="N25" s="42"/>
      <c r="O25" s="42"/>
      <c r="P25" s="42"/>
      <c r="Q25" s="42"/>
      <c r="R25" s="42"/>
      <c r="S25" s="46">
        <f t="shared" si="4"/>
        <v>0</v>
      </c>
      <c r="T25" s="46"/>
      <c r="U25" s="39"/>
      <c r="V25" s="39"/>
      <c r="W25" s="47"/>
      <c r="X25" s="11"/>
      <c r="Y25" s="11"/>
      <c r="Z25" s="11"/>
    </row>
    <row r="26" ht="20.25" customHeight="1">
      <c r="A26" s="37" t="s">
        <v>43</v>
      </c>
      <c r="B26" s="111">
        <f t="shared" si="5"/>
        <v>45649</v>
      </c>
      <c r="C26" s="39"/>
      <c r="D26" s="39"/>
      <c r="E26" s="39"/>
      <c r="F26" s="93"/>
      <c r="G26" s="93"/>
      <c r="H26" s="42"/>
      <c r="I26" s="42"/>
      <c r="J26" s="43">
        <f t="shared" si="1"/>
        <v>0</v>
      </c>
      <c r="K26" s="44" t="s">
        <v>45</v>
      </c>
      <c r="L26" s="42">
        <f t="shared" si="2"/>
        <v>0</v>
      </c>
      <c r="M26" s="42">
        <f t="shared" si="3"/>
        <v>0</v>
      </c>
      <c r="N26" s="42"/>
      <c r="O26" s="42"/>
      <c r="P26" s="42"/>
      <c r="Q26" s="42"/>
      <c r="R26" s="42"/>
      <c r="S26" s="46">
        <f t="shared" si="4"/>
        <v>0</v>
      </c>
      <c r="T26" s="46"/>
      <c r="U26" s="39"/>
      <c r="V26" s="39"/>
      <c r="W26" s="47"/>
      <c r="X26" s="11"/>
      <c r="Y26" s="11"/>
      <c r="Z26" s="11"/>
    </row>
    <row r="27" ht="20.25" customHeight="1">
      <c r="A27" s="37" t="s">
        <v>46</v>
      </c>
      <c r="B27" s="111">
        <f t="shared" si="5"/>
        <v>45650</v>
      </c>
      <c r="C27" s="39"/>
      <c r="D27" s="39"/>
      <c r="E27" s="39"/>
      <c r="F27" s="93"/>
      <c r="G27" s="93"/>
      <c r="H27" s="42"/>
      <c r="I27" s="42"/>
      <c r="J27" s="43">
        <f t="shared" si="1"/>
        <v>0</v>
      </c>
      <c r="K27" s="44" t="s">
        <v>45</v>
      </c>
      <c r="L27" s="42">
        <f t="shared" si="2"/>
        <v>0</v>
      </c>
      <c r="M27" s="42">
        <f t="shared" si="3"/>
        <v>0</v>
      </c>
      <c r="N27" s="42"/>
      <c r="O27" s="42"/>
      <c r="P27" s="42"/>
      <c r="Q27" s="42"/>
      <c r="R27" s="42"/>
      <c r="S27" s="46">
        <f t="shared" si="4"/>
        <v>0</v>
      </c>
      <c r="T27" s="46"/>
      <c r="U27" s="39"/>
      <c r="V27" s="39"/>
      <c r="W27" s="47"/>
      <c r="X27" s="11"/>
      <c r="Y27" s="11"/>
      <c r="Z27" s="11"/>
    </row>
    <row r="28" ht="20.25" customHeight="1">
      <c r="A28" s="37" t="s">
        <v>47</v>
      </c>
      <c r="B28" s="111">
        <f t="shared" si="5"/>
        <v>45651</v>
      </c>
      <c r="C28" s="39"/>
      <c r="D28" s="39"/>
      <c r="E28" s="39"/>
      <c r="F28" s="93"/>
      <c r="G28" s="93"/>
      <c r="H28" s="42"/>
      <c r="I28" s="42"/>
      <c r="J28" s="43">
        <f t="shared" ref="J28:J29" si="6">IF(AND(I28="",H28="",F28="",G28=""),(0*0.0416666666666667),IF(AND(I28="x",H28="x",F28&lt;&gt;""),"FEHLER",IF(AND(I28="x",H28="x",G28&lt;&gt;""),"FEHLER",IF(AND(I28="",H28="x",G28&lt;&gt;""),"FEHLER",IF(AND(I28="x",H28="",G28&lt;&gt;""),"FEHLER",IF(AND(I28="",H28="x",F28&lt;&gt;""),"FEHLER",IF(AND(I28="x",H28="",F28&lt;&gt;""),"FEHLER",IF(AND(I28="",H28="x",A28="Sonntag"),(0*0.0416666666666667),IF(AND(I28="",H28="x",A28="Samstag"),(0*0.0416666666666667),IF(AND(I28="x",H28="",A28="Sonntag"),(0*0.0416666666666667),IF(AND(I28="x",H28="",A28="Samstag"),(0*0.0416666666666667),IF(AND(I28="x",H28="x"),"FEHLER",IF(AND(I28="x",H28=""),(0*0.0416666666666667),IF(AND(H28="X",I28=""),(0*0.0416666666666667),IF(AND(I28="",H28=""),IF(G28&lt;F28,G28+1-F28,G28-F28),"Bitte nur X verwenden")))))))))))))))</f>
        <v>0</v>
      </c>
      <c r="K28" s="44" t="s">
        <v>45</v>
      </c>
      <c r="L28" s="42">
        <f t="shared" si="2"/>
        <v>0</v>
      </c>
      <c r="M28" s="42">
        <f t="shared" si="3"/>
        <v>0</v>
      </c>
      <c r="N28" s="42"/>
      <c r="O28" s="42"/>
      <c r="P28" s="42"/>
      <c r="Q28" s="42"/>
      <c r="R28" s="42"/>
      <c r="S28" s="46">
        <f t="shared" si="4"/>
        <v>0</v>
      </c>
      <c r="T28" s="46"/>
      <c r="U28" s="39"/>
      <c r="V28" s="39"/>
      <c r="W28" s="47"/>
      <c r="X28" s="11"/>
      <c r="Y28" s="11"/>
      <c r="Z28" s="11"/>
    </row>
    <row r="29" ht="20.25" customHeight="1">
      <c r="A29" s="37" t="s">
        <v>48</v>
      </c>
      <c r="B29" s="111">
        <f t="shared" si="5"/>
        <v>45652</v>
      </c>
      <c r="C29" s="39"/>
      <c r="D29" s="39"/>
      <c r="E29" s="39"/>
      <c r="F29" s="93"/>
      <c r="G29" s="93"/>
      <c r="H29" s="42"/>
      <c r="I29" s="42"/>
      <c r="J29" s="43">
        <f t="shared" si="6"/>
        <v>0</v>
      </c>
      <c r="K29" s="44" t="s">
        <v>45</v>
      </c>
      <c r="L29" s="42">
        <f t="shared" si="2"/>
        <v>0</v>
      </c>
      <c r="M29" s="42">
        <f t="shared" si="3"/>
        <v>0</v>
      </c>
      <c r="N29" s="42"/>
      <c r="O29" s="42"/>
      <c r="P29" s="42"/>
      <c r="Q29" s="42"/>
      <c r="R29" s="42"/>
      <c r="S29" s="46">
        <f t="shared" si="4"/>
        <v>0</v>
      </c>
      <c r="T29" s="46"/>
      <c r="U29" s="39"/>
      <c r="V29" s="39"/>
      <c r="W29" s="47"/>
      <c r="X29" s="11"/>
      <c r="Y29" s="11"/>
      <c r="Z29" s="11"/>
    </row>
    <row r="30" ht="20.25" customHeight="1">
      <c r="A30" s="37" t="s">
        <v>52</v>
      </c>
      <c r="B30" s="111">
        <f t="shared" si="5"/>
        <v>45653</v>
      </c>
      <c r="C30" s="39"/>
      <c r="D30" s="39"/>
      <c r="E30" s="39"/>
      <c r="F30" s="93"/>
      <c r="G30" s="93"/>
      <c r="H30" s="42"/>
      <c r="I30" s="42"/>
      <c r="J30" s="43">
        <f t="shared" ref="J30:J34" si="7">IF(AND(I30="",H30="",F30="",G30=""),(0*0.0416666666666667),IF(AND(I30="x",H30="x",F30&lt;&gt;""),"FEHLER",IF(AND(I30="x",H30="x",G30&lt;&gt;""),"FEHLER",IF(AND(I30="",H30="x",G30&lt;&gt;""),"FEHLER",IF(AND(I30="x",H30="",G30&lt;&gt;""),"FEHLER",IF(AND(I30="",H30="x",F30&lt;&gt;""),"FEHLER",IF(AND(I30="x",H30="",F30&lt;&gt;""),"FEHLER",IF(AND(I30="",H30="x",A30="Sonntag"),(0*0.0416666666666667),IF(AND(I30="",H30="x",A30="Samstag"),(0*0.0416666666666667),IF(AND(I30="x",H30="",A30="Sonntag"),(0*0.0416666666666667),IF(AND(I30="x",H30="",A30="Samstag"),(0*0.0416666666666667),IF(AND(I30="x",H30="x"),"FEHLER",IF(AND(I30="x",H30=""),(8*0.0416666666666667),IF(AND(H30="X",I30=""),(8*0.0416666666666667),IF(AND(I30="",H30=""),IF(G30&lt;F30,G30+1-F30,G30-F30),"Bitte nur X verwenden")))))))))))))))</f>
        <v>0</v>
      </c>
      <c r="K30" s="44" t="s">
        <v>45</v>
      </c>
      <c r="L30" s="42">
        <f t="shared" si="2"/>
        <v>0</v>
      </c>
      <c r="M30" s="42">
        <f t="shared" si="3"/>
        <v>0</v>
      </c>
      <c r="N30" s="42"/>
      <c r="O30" s="42"/>
      <c r="P30" s="42"/>
      <c r="Q30" s="42"/>
      <c r="R30" s="42"/>
      <c r="S30" s="46">
        <f t="shared" si="4"/>
        <v>0</v>
      </c>
      <c r="T30" s="46"/>
      <c r="U30" s="39"/>
      <c r="V30" s="39"/>
      <c r="W30" s="47"/>
      <c r="X30" s="11"/>
      <c r="Y30" s="11"/>
      <c r="Z30" s="11"/>
    </row>
    <row r="31" ht="20.25" customHeight="1">
      <c r="A31" s="37" t="s">
        <v>54</v>
      </c>
      <c r="B31" s="111">
        <f t="shared" si="5"/>
        <v>45654</v>
      </c>
      <c r="C31" s="39"/>
      <c r="D31" s="39"/>
      <c r="E31" s="39"/>
      <c r="F31" s="93"/>
      <c r="G31" s="93"/>
      <c r="H31" s="42"/>
      <c r="I31" s="42"/>
      <c r="J31" s="43">
        <f t="shared" si="7"/>
        <v>0</v>
      </c>
      <c r="K31" s="44" t="s">
        <v>45</v>
      </c>
      <c r="L31" s="42">
        <f t="shared" si="2"/>
        <v>0</v>
      </c>
      <c r="M31" s="42">
        <f t="shared" si="3"/>
        <v>0</v>
      </c>
      <c r="N31" s="42"/>
      <c r="O31" s="42"/>
      <c r="P31" s="42"/>
      <c r="Q31" s="42"/>
      <c r="R31" s="42"/>
      <c r="S31" s="46">
        <f t="shared" si="4"/>
        <v>0</v>
      </c>
      <c r="T31" s="46"/>
      <c r="U31" s="39"/>
      <c r="V31" s="39"/>
      <c r="W31" s="47"/>
      <c r="X31" s="11"/>
      <c r="Y31" s="11"/>
      <c r="Z31" s="11"/>
    </row>
    <row r="32" ht="20.25" customHeight="1">
      <c r="A32" s="37" t="s">
        <v>55</v>
      </c>
      <c r="B32" s="111">
        <f t="shared" si="5"/>
        <v>45655</v>
      </c>
      <c r="C32" s="39"/>
      <c r="D32" s="39"/>
      <c r="E32" s="39"/>
      <c r="F32" s="93"/>
      <c r="G32" s="93"/>
      <c r="H32" s="42"/>
      <c r="I32" s="42"/>
      <c r="J32" s="43">
        <f t="shared" si="7"/>
        <v>0</v>
      </c>
      <c r="K32" s="44" t="s">
        <v>45</v>
      </c>
      <c r="L32" s="42">
        <f t="shared" si="2"/>
        <v>0</v>
      </c>
      <c r="M32" s="42">
        <f t="shared" si="3"/>
        <v>0</v>
      </c>
      <c r="N32" s="42"/>
      <c r="O32" s="42"/>
      <c r="P32" s="42"/>
      <c r="Q32" s="42"/>
      <c r="R32" s="42"/>
      <c r="S32" s="46">
        <f t="shared" si="4"/>
        <v>0</v>
      </c>
      <c r="T32" s="46"/>
      <c r="U32" s="39"/>
      <c r="V32" s="39"/>
      <c r="W32" s="47"/>
      <c r="X32" s="11"/>
      <c r="Y32" s="11"/>
      <c r="Z32" s="11"/>
    </row>
    <row r="33" ht="20.25" customHeight="1">
      <c r="A33" s="37" t="s">
        <v>43</v>
      </c>
      <c r="B33" s="111">
        <f t="shared" si="5"/>
        <v>45656</v>
      </c>
      <c r="C33" s="39"/>
      <c r="D33" s="39"/>
      <c r="E33" s="39"/>
      <c r="F33" s="93"/>
      <c r="G33" s="93"/>
      <c r="H33" s="42"/>
      <c r="I33" s="42"/>
      <c r="J33" s="43">
        <f t="shared" si="7"/>
        <v>0</v>
      </c>
      <c r="K33" s="44" t="s">
        <v>45</v>
      </c>
      <c r="L33" s="42">
        <f t="shared" si="2"/>
        <v>0</v>
      </c>
      <c r="M33" s="42">
        <f t="shared" si="3"/>
        <v>0</v>
      </c>
      <c r="N33" s="42"/>
      <c r="O33" s="42"/>
      <c r="P33" s="42"/>
      <c r="Q33" s="42"/>
      <c r="R33" s="42"/>
      <c r="S33" s="46">
        <f t="shared" si="4"/>
        <v>0</v>
      </c>
      <c r="T33" s="46"/>
      <c r="U33" s="39"/>
      <c r="V33" s="39"/>
      <c r="W33" s="47"/>
      <c r="X33" s="11"/>
      <c r="Y33" s="11"/>
      <c r="Z33" s="11"/>
    </row>
    <row r="34" ht="20.25" customHeight="1">
      <c r="A34" s="50" t="s">
        <v>46</v>
      </c>
      <c r="B34" s="114">
        <f t="shared" si="5"/>
        <v>45657</v>
      </c>
      <c r="C34" s="52"/>
      <c r="D34" s="52"/>
      <c r="E34" s="52"/>
      <c r="F34" s="217"/>
      <c r="G34" s="217"/>
      <c r="H34" s="54"/>
      <c r="I34" s="54"/>
      <c r="J34" s="55">
        <f t="shared" si="7"/>
        <v>0</v>
      </c>
      <c r="K34" s="56" t="s">
        <v>45</v>
      </c>
      <c r="L34" s="54">
        <f t="shared" si="2"/>
        <v>0</v>
      </c>
      <c r="M34" s="54">
        <f t="shared" si="3"/>
        <v>0</v>
      </c>
      <c r="N34" s="54"/>
      <c r="O34" s="54"/>
      <c r="P34" s="54"/>
      <c r="Q34" s="54"/>
      <c r="R34" s="54"/>
      <c r="S34" s="58">
        <f t="shared" si="4"/>
        <v>0</v>
      </c>
      <c r="T34" s="58"/>
      <c r="U34" s="52"/>
      <c r="V34" s="52"/>
      <c r="W34" s="59"/>
      <c r="X34" s="11"/>
      <c r="Y34" s="11"/>
      <c r="Z34" s="11"/>
    </row>
    <row r="35" ht="21.0" customHeight="1">
      <c r="A35" s="27"/>
      <c r="B35" s="115"/>
      <c r="C35" s="28"/>
      <c r="D35" s="28"/>
      <c r="E35" s="28"/>
      <c r="F35" s="60"/>
      <c r="G35" s="61" t="s">
        <v>78</v>
      </c>
      <c r="H35" s="62"/>
      <c r="I35" s="63"/>
      <c r="J35" s="64">
        <v>0.0</v>
      </c>
      <c r="K35" s="65"/>
      <c r="L35" s="31"/>
      <c r="M35" s="31"/>
      <c r="N35" s="31"/>
      <c r="O35" s="31"/>
      <c r="P35" s="31"/>
      <c r="Q35" s="31"/>
      <c r="R35" s="66"/>
      <c r="S35" s="67">
        <f t="shared" ref="S35:T35" si="8">SUM(S4:S34)</f>
        <v>0</v>
      </c>
      <c r="T35" s="68">
        <f t="shared" si="8"/>
        <v>0</v>
      </c>
      <c r="U35" s="69"/>
      <c r="V35" s="28"/>
      <c r="W35" s="28"/>
      <c r="X35" s="11"/>
      <c r="Y35" s="11"/>
      <c r="Z35" s="11"/>
    </row>
    <row r="36" ht="21.0" customHeight="1">
      <c r="A36" s="48"/>
      <c r="B36" s="111"/>
      <c r="C36" s="39"/>
      <c r="D36" s="39"/>
      <c r="E36" s="39"/>
      <c r="F36" s="70"/>
      <c r="G36" s="71" t="s">
        <v>79</v>
      </c>
      <c r="H36" s="72"/>
      <c r="I36" s="73"/>
      <c r="J36" s="74">
        <f>SUM(J35*24+November!$J35)</f>
        <v>546</v>
      </c>
      <c r="K36" s="75"/>
      <c r="L36" s="42"/>
      <c r="M36" s="42"/>
      <c r="N36" s="42"/>
      <c r="O36" s="42"/>
      <c r="P36" s="42"/>
      <c r="Q36" s="42"/>
      <c r="R36" s="76"/>
      <c r="S36" s="77">
        <f>SUM(S35:T35)</f>
        <v>0</v>
      </c>
      <c r="T36" s="78"/>
      <c r="U36" s="79"/>
      <c r="V36" s="39"/>
      <c r="W36" s="39"/>
      <c r="X36" s="11"/>
      <c r="Y36" s="11"/>
      <c r="Z36" s="11"/>
    </row>
    <row r="37" ht="21.0" customHeight="1">
      <c r="A37" s="80"/>
      <c r="B37" s="81"/>
      <c r="C37" s="54"/>
      <c r="D37" s="39"/>
      <c r="E37" s="39"/>
      <c r="F37" s="70"/>
      <c r="G37" s="71" t="s">
        <v>80</v>
      </c>
      <c r="H37" s="72"/>
      <c r="I37" s="73"/>
      <c r="J37" s="74">
        <f>J35-J39</f>
        <v>-7</v>
      </c>
      <c r="K37" s="75"/>
      <c r="L37" s="42"/>
      <c r="M37" s="42"/>
      <c r="N37" s="42"/>
      <c r="O37" s="42"/>
      <c r="P37" s="42"/>
      <c r="Q37" s="42"/>
      <c r="R37" s="42"/>
      <c r="S37" s="82"/>
      <c r="T37" s="35"/>
      <c r="U37" s="39"/>
      <c r="V37" s="39"/>
      <c r="W37" s="39"/>
      <c r="X37" s="11"/>
      <c r="Y37" s="11"/>
      <c r="Z37" s="11"/>
    </row>
    <row r="38" ht="20.25" customHeight="1">
      <c r="A38" s="83" t="s">
        <v>98</v>
      </c>
      <c r="B38" s="63"/>
      <c r="C38" s="66">
        <f>Januar!C38</f>
        <v>30</v>
      </c>
      <c r="D38" s="79"/>
      <c r="E38" s="39"/>
      <c r="F38" s="70"/>
      <c r="G38" s="84" t="s">
        <v>82</v>
      </c>
      <c r="H38" s="72"/>
      <c r="I38" s="73"/>
      <c r="J38" s="85">
        <f>SUM(J37*24+November!$J37)</f>
        <v>-1536</v>
      </c>
      <c r="K38" s="75"/>
      <c r="L38" s="42"/>
      <c r="M38" s="42"/>
      <c r="N38" s="42"/>
      <c r="O38" s="42"/>
      <c r="P38" s="42"/>
      <c r="Q38" s="42"/>
      <c r="R38" s="42"/>
      <c r="S38" s="86"/>
      <c r="T38" s="46"/>
      <c r="U38" s="39"/>
      <c r="V38" s="39"/>
      <c r="W38" s="39"/>
      <c r="X38" s="11"/>
      <c r="Y38" s="11"/>
      <c r="Z38" s="11"/>
    </row>
    <row r="39" ht="20.25" customHeight="1">
      <c r="A39" s="87" t="s">
        <v>21</v>
      </c>
      <c r="B39" s="73"/>
      <c r="C39" s="195" t="str">
        <f>IF('März'!C43="x",(IF(AND(Januar!D$2-C40&gt;0,Januar!D$2-C40&lt;&gt;0),Januar!D$2-C40,"")),"")</f>
        <v/>
      </c>
      <c r="D39" s="79"/>
      <c r="E39" s="39"/>
      <c r="F39" s="70"/>
      <c r="G39" s="71" t="s">
        <v>83</v>
      </c>
      <c r="H39" s="72"/>
      <c r="I39" s="73"/>
      <c r="J39" s="74">
        <v>7.0</v>
      </c>
      <c r="K39" s="75"/>
      <c r="L39" s="42"/>
      <c r="M39" s="42"/>
      <c r="N39" s="42"/>
      <c r="O39" s="42"/>
      <c r="P39" s="42"/>
      <c r="Q39" s="42"/>
      <c r="R39" s="42"/>
      <c r="S39" s="86"/>
      <c r="T39" s="46"/>
      <c r="U39" s="39"/>
      <c r="V39" s="39"/>
      <c r="W39" s="39"/>
      <c r="X39" s="11"/>
      <c r="Y39" s="11"/>
      <c r="Z39" s="11"/>
    </row>
    <row r="40" ht="20.25" customHeight="1">
      <c r="A40" s="87" t="s">
        <v>84</v>
      </c>
      <c r="B40" s="73"/>
      <c r="C40" s="76">
        <f>COUNTIFS(H4:H34,"x",A4:A34,"Montag")+COUNTIFS(H4:H34,"x",A4:A34,"Dienstag")+COUNTIFS(H4:H34,"x",A4:A34,"Mittwoch")+COUNTIFS(H4:H34,"x",A4:A34,"Donnerstag")+COUNTIFS(H4:H34,"x",A4:A34,"Freitag")+November!C39</f>
        <v>12</v>
      </c>
      <c r="D40" s="79"/>
      <c r="E40" s="39"/>
      <c r="F40" s="70"/>
      <c r="G40" s="88" t="s">
        <v>85</v>
      </c>
      <c r="H40" s="89"/>
      <c r="I40" s="81"/>
      <c r="J40" s="118">
        <v>83.66666666666667</v>
      </c>
      <c r="K40" s="75"/>
      <c r="L40" s="42"/>
      <c r="M40" s="42"/>
      <c r="N40" s="42"/>
      <c r="O40" s="42"/>
      <c r="P40" s="42"/>
      <c r="Q40" s="42"/>
      <c r="R40" s="42"/>
      <c r="S40" s="86"/>
      <c r="T40" s="46"/>
      <c r="U40" s="39"/>
      <c r="V40" s="39"/>
      <c r="W40" s="39"/>
      <c r="X40" s="11"/>
      <c r="Y40" s="11"/>
      <c r="Z40" s="11"/>
    </row>
    <row r="41" ht="20.25" customHeight="1">
      <c r="A41" s="91" t="s">
        <v>100</v>
      </c>
      <c r="B41" s="73"/>
      <c r="C41" s="92">
        <f>November!C40-(COUNTIFS(H4:H34,"x",A4:A34,"Montag")+COUNTIFS(H4:H34,"x",A4:A34,"Dienstag")+COUNTIFS(H4:H34,"x",A4:A34,"Mittwoch")+COUNTIFS(H4:H34,"x",A4:A34,"Donnerstag")+COUNTIFS(H4:H34,"x",A4:A34,"Freitag"))</f>
        <v>18</v>
      </c>
      <c r="D41" s="79"/>
      <c r="E41" s="39"/>
      <c r="F41" s="93"/>
      <c r="G41" s="94"/>
      <c r="H41" s="31"/>
      <c r="I41" s="31"/>
      <c r="J41" s="94"/>
      <c r="K41" s="42"/>
      <c r="L41" s="42"/>
      <c r="M41" s="42"/>
      <c r="N41" s="42"/>
      <c r="O41" s="42"/>
      <c r="P41" s="42"/>
      <c r="Q41" s="42"/>
      <c r="R41" s="42"/>
      <c r="S41" s="86"/>
      <c r="T41" s="46"/>
      <c r="U41" s="39"/>
      <c r="V41" s="39"/>
      <c r="W41" s="39"/>
      <c r="X41" s="11"/>
      <c r="Y41" s="11"/>
      <c r="Z41" s="11"/>
    </row>
    <row r="42" ht="20.25" customHeight="1">
      <c r="A42" s="95" t="s">
        <v>101</v>
      </c>
      <c r="B42" s="81"/>
      <c r="C42" s="96">
        <f>COUNTIF(I4:I34,"x")+November!C41</f>
        <v>0</v>
      </c>
      <c r="D42" s="79"/>
      <c r="E42" s="39"/>
      <c r="F42" s="93"/>
      <c r="G42" s="93"/>
      <c r="H42" s="42"/>
      <c r="I42" s="42"/>
      <c r="J42" s="93"/>
      <c r="K42" s="42"/>
      <c r="L42" s="42"/>
      <c r="M42" s="42"/>
      <c r="N42" s="42"/>
      <c r="O42" s="42"/>
      <c r="P42" s="42"/>
      <c r="Q42" s="42"/>
      <c r="R42" s="42"/>
      <c r="S42" s="86"/>
      <c r="T42" s="46"/>
      <c r="U42" s="39"/>
      <c r="V42" s="39"/>
      <c r="W42" s="39"/>
      <c r="X42" s="11"/>
      <c r="Y42" s="11"/>
      <c r="Z42" s="11"/>
    </row>
    <row r="43" ht="20.25" customHeight="1">
      <c r="A43" s="28"/>
      <c r="B43" s="28"/>
      <c r="C43" s="28"/>
      <c r="D43" s="39"/>
      <c r="E43" s="39"/>
      <c r="F43" s="93"/>
      <c r="G43" s="93"/>
      <c r="H43" s="42"/>
      <c r="I43" s="42"/>
      <c r="J43" s="93"/>
      <c r="K43" s="42"/>
      <c r="L43" s="42"/>
      <c r="M43" s="42"/>
      <c r="N43" s="42"/>
      <c r="O43" s="42"/>
      <c r="P43" s="42"/>
      <c r="Q43" s="42"/>
      <c r="R43" s="42"/>
      <c r="S43" s="86"/>
      <c r="T43" s="46"/>
      <c r="U43" s="39"/>
      <c r="V43" s="39"/>
      <c r="W43" s="39"/>
      <c r="X43" s="11"/>
      <c r="Y43" s="11"/>
      <c r="Z43" s="11"/>
    </row>
    <row r="44" ht="20.25" customHeight="1">
      <c r="A44" s="48"/>
      <c r="B44" s="111"/>
      <c r="C44" s="39"/>
      <c r="D44" s="39"/>
      <c r="E44" s="39"/>
      <c r="F44" s="93"/>
      <c r="G44" s="93"/>
      <c r="H44" s="42"/>
      <c r="I44" s="42"/>
      <c r="J44" s="93"/>
      <c r="K44" s="42"/>
      <c r="L44" s="42"/>
      <c r="M44" s="42"/>
      <c r="N44" s="42"/>
      <c r="O44" s="42"/>
      <c r="P44" s="42"/>
      <c r="Q44" s="42"/>
      <c r="R44" s="42"/>
      <c r="S44" s="86"/>
      <c r="T44" s="46"/>
      <c r="U44" s="39"/>
      <c r="V44" s="39"/>
      <c r="W44" s="39"/>
      <c r="X44" s="11"/>
      <c r="Y44" s="11"/>
      <c r="Z44" s="11"/>
    </row>
    <row r="45" ht="20.25" customHeight="1">
      <c r="A45" s="48"/>
      <c r="B45" s="111"/>
      <c r="C45" s="39"/>
      <c r="D45" s="39"/>
      <c r="E45" s="39"/>
      <c r="F45" s="93"/>
      <c r="G45" s="93"/>
      <c r="H45" s="42"/>
      <c r="I45" s="42"/>
      <c r="J45" s="93"/>
      <c r="K45" s="42"/>
      <c r="L45" s="42"/>
      <c r="M45" s="42"/>
      <c r="N45" s="42"/>
      <c r="O45" s="42"/>
      <c r="P45" s="42"/>
      <c r="Q45" s="42"/>
      <c r="R45" s="42"/>
      <c r="S45" s="86"/>
      <c r="T45" s="46"/>
      <c r="U45" s="39"/>
      <c r="V45" s="39"/>
      <c r="W45" s="39"/>
      <c r="X45" s="11"/>
      <c r="Y45" s="11"/>
      <c r="Z45" s="11"/>
    </row>
    <row r="46" ht="18.0"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8.0"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8.0"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8.0"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8.0"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8.0"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8.0"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8.0"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8.0"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8.0"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8.0"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8.0"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8.0"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8.0"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8.0"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8.0"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8.0"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8.0"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8.0"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8.0"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8.0"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8.0"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8.0"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8.0"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8.0"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8.0"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8.0"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8.0"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8.0"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8.0"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8.0"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8.0"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8.0"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8.0"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8.0"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8.0"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8.0"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8.0"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8.0"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8.0"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8.0"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8.0"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8.0"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8.0"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8.0"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8.0"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8.0"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8.0"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8.0"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8.0"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8.0"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8.0"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8.0"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8.0"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8.0"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8.0"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8.0"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8.0"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8.0"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8.0"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8.0"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8.0"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8.0"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8.0"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8.0"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8.0"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8.0"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8.0"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8.0"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8.0"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8.0"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8.0"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8.0"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8.0"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8.0"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8.0"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8.0"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8.0"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8.0"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8.0"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8.0"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8.0"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8.0"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8.0"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8.0"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8.0"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8.0"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8.0"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8.0"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8.0"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8.0"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8.0"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8.0"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8.0"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8.0"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8.0"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8.0"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8.0"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8.0"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8.0"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8.0"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8.0"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8.0"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8.0"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8.0"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8.0"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8.0"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8.0"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8.0"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8.0"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8.0"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8.0"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8.0"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8.0"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8.0"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8.0"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8.0"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8.0"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8.0"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8.0"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8.0"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8.0"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8.0"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8.0"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8.0"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8.0"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8.0"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8.0"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8.0"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8.0"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8.0"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8.0"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8.0"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8.0"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8.0"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8.0"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8.0"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8.0"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8.0"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8.0"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8.0"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8.0"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8.0"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8.0"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8.0"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8.0"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8.0"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8.0"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8.0"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8.0"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8.0"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8.0"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8.0"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8.0"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8.0"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8.0"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8.0"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8.0"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8.0"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8.0"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8.0"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8.0"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8.0"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8.0"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8.0"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8.0"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8.0"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8.0"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8.0"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8.0"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8.0"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8.0"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8.0"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8.0"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8.0"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8.0"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8.0"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8.0"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8.0"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8.0"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8.0"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8.0"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8.0"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8.0"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8.0"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8.0"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8.0"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8.0"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8.0"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8.0"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8.0"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8.0"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8.0"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8.0"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8.0"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8.0"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8.0"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8.0"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8.0"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8.0"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8.0"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8.0"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8.0"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8.0"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8.0"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8.0"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8.0"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8.0"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8.0"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8.0"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8.0"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8.0"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8.0"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8.0"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8.0"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8.0"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8.0"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8.0"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8.0"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8.0"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8.0"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8.0"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8.0"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8.0"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8.0"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8.0"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8.0"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8.0"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8.0"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8.0"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8.0"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8.0"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8.0"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8.0"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8.0"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8.0"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8.0"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8.0"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8.0"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8.0"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8.0"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8.0"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8.0"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8.0"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8.0"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8.0"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8.0"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8.0"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8.0"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8.0"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8.0"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8.0"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8.0"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8.0"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8.0"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8.0"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8.0"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8.0"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8.0"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8.0"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8.0"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8.0"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8.0"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8.0"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8.0"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8.0"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8.0"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8.0"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8.0"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8.0"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8.0"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8.0"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8.0"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8.0"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8.0"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8.0"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8.0"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8.0"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8.0"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8.0"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8.0"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8.0"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8.0"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8.0"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8.0"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8.0"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8.0"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8.0"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8.0"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8.0"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8.0"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8.0"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8.0"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8.0"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8.0"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8.0"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8.0"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8.0"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8.0"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8.0"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8.0"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8.0"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8.0"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8.0"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8.0"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8.0"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8.0"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8.0"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8.0"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8.0"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8.0"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8.0"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8.0"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8.0"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8.0"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8.0"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8.0"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8.0"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8.0"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8.0"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8.0"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8.0"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8.0"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8.0"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8.0"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8.0"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8.0"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8.0"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8.0"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8.0"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8.0"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8.0"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8.0"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8.0"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8.0"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8.0"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8.0"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8.0"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8.0"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8.0"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8.0"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8.0"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8.0"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8.0"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8.0"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8.0"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8.0"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8.0"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8.0"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8.0"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8.0"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8.0"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8.0"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8.0"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8.0"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8.0"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8.0"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8.0"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8.0"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8.0"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8.0"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8.0"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8.0"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8.0"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8.0"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8.0"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8.0"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8.0"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8.0"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8.0"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8.0"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8.0"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8.0"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8.0"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8.0"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8.0"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8.0"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8.0"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8.0"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8.0"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8.0"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8.0"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8.0"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8.0"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8.0"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8.0"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8.0"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8.0"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8.0"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8.0"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8.0"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8.0"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8.0"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8.0"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8.0"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8.0"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8.0"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8.0"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8.0"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8.0"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8.0"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8.0"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8.0"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8.0"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8.0"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8.0"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8.0"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8.0"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8.0"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8.0"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8.0"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8.0"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8.0"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8.0"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8.0"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8.0"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8.0"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8.0"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8.0"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8.0"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8.0"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8.0"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8.0"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8.0"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8.0"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8.0"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8.0"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8.0"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8.0"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8.0"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8.0"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8.0"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8.0"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8.0"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8.0"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8.0"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8.0"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8.0"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8.0"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8.0"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8.0"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8.0"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8.0"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8.0"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8.0"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8.0"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8.0"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8.0"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8.0"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8.0"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8.0"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8.0"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8.0"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8.0"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8.0"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8.0"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8.0"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8.0"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8.0"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8.0"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8.0"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8.0"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8.0"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8.0"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8.0"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8.0"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8.0"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8.0"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8.0"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8.0"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8.0"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8.0"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8.0"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8.0"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8.0"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8.0"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8.0"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8.0"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8.0"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8.0"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8.0"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8.0"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8.0"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8.0"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8.0"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8.0"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8.0"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8.0"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8.0"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8.0"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8.0"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8.0"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8.0"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8.0"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8.0"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8.0"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8.0"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8.0"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8.0"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8.0"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8.0"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8.0"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8.0"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8.0"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8.0"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8.0"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8.0"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8.0"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8.0"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8.0"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8.0"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8.0"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8.0"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8.0"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8.0"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8.0"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8.0"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8.0"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8.0"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8.0"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8.0"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8.0"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8.0"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8.0"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8.0"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8.0"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8.0"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8.0"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8.0"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8.0"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8.0"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8.0"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8.0"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8.0"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8.0"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8.0"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8.0"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8.0"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8.0"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8.0"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8.0"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8.0"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8.0"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8.0"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8.0"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8.0"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8.0"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8.0"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8.0"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8.0"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8.0"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8.0"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8.0"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8.0"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8.0"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8.0"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8.0"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8.0"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8.0"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8.0"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8.0"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8.0"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8.0"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8.0"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8.0"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8.0"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8.0"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8.0"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8.0"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8.0"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8.0"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8.0"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8.0"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8.0"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8.0"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8.0"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8.0"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8.0"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8.0"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8.0"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8.0"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8.0"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8.0"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8.0"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8.0"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8.0"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8.0"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8.0"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8.0"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8.0"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8.0"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8.0"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8.0"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8.0"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8.0"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8.0"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8.0"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8.0"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8.0"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8.0"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8.0"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8.0"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8.0"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8.0"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8.0"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8.0"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8.0"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8.0"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8.0"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8.0"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8.0"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8.0"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8.0"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8.0"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8.0"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8.0"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8.0"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8.0"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8.0"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8.0"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8.0"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8.0"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8.0"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8.0"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8.0"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8.0"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8.0"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8.0"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8.0"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8.0"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8.0"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8.0"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8.0"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8.0"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8.0"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8.0"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8.0"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8.0"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8.0"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8.0"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8.0"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8.0"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8.0"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8.0"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8.0"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8.0"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8.0"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8.0"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8.0"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8.0"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8.0"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8.0"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8.0"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8.0"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8.0"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8.0"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8.0"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8.0"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8.0"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8.0"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8.0"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8.0"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8.0"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8.0"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8.0"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8.0"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8.0"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8.0"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8.0"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8.0"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8.0"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8.0"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8.0"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8.0"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8.0"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8.0"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8.0"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8.0"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8.0"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8.0"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8.0"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8.0"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8.0"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8.0"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8.0"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8.0"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8.0"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8.0"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8.0"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8.0"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8.0"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8.0"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8.0"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8.0"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8.0"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8.0"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8.0"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8.0"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8.0"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8.0"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8.0"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8.0"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8.0"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8.0"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8.0"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8.0"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8.0"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8.0"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8.0"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8.0"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8.0"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8.0"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8.0"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8.0"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8.0"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8.0"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8.0"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8.0"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8.0"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8.0"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8.0"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8.0"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8.0"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8.0"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8.0"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8.0"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8.0"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8.0"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8.0"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8.0"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8.0"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8.0"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8.0"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8.0"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8.0"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8.0"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8.0"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8.0"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8.0"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8.0"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8.0"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8.0"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8.0"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8.0"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8.0"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8.0"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8.0"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8.0"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8.0"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8.0"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8.0"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8.0"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8.0"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8.0"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8.0"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8.0"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8.0"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8.0"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8.0"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8.0"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8.0"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8.0"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8.0"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8.0"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8.0"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8.0"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8.0"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8.0"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8.0"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8.0"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8.0"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8.0"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8.0"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8.0"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8.0"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8.0"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8.0"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8.0"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8.0"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8.0"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8.0"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8.0"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8.0"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8.0"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8.0"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8.0"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8.0"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8.0"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8.0"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8.0"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8.0"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8.0"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8.0"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8.0"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8.0"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8.0"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8.0"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8.0"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8.0"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8.0"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8.0"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8.0"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8.0"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8.0"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8.0"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8.0"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8.0"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8.0"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8.0"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8.0"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8.0"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8.0"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8.0"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8.0"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8.0"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8.0"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8.0"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8.0"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8.0"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8.0"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8.0"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8.0"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8.0"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8.0"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8.0"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8.0"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8.0"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8.0"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8.0"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8.0"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8.0"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8.0"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8.0"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8.0"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8.0"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8.0"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8.0"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8.0"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8.0"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8.0"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8.0"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8.0"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8.0"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8.0"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8.0"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8.0"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8.0"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8.0"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8.0"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8.0"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8.0"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8.0"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8.0"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8.0"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8.0"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8.0"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8.0"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8.0"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8.0"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8.0"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8.0"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8.0"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8.0"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8.0"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8.0"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8.0"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8.0"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8.0"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8.0"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8.0"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8.0"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8.0"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8.0"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8.0"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8.0"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8.0"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8.0"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8.0"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8.0"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8.0"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8.0"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8.0"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8.0"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8.0"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8.0"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8.0"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8.0"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8.0"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8.0"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8.0"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8.0"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8.0"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8.0"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8.0"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8.0"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8.0"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8.0"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8.0"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8.0"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8.0"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8.0"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8.0"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8.0"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8.0"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8.0"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8.0"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8.0"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8.0"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8.0"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8.0"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8.0"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8.0"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8.0"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8.0"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8.0"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8.0"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8.0"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8.0"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8.0"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8.0"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8.0"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8.0"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8.0"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8.0"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8.0"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8.0"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8.0"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8.0"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8.0"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8.0"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8.0"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8.0"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8.0"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8.0"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8.0"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8.0"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8.0"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8.0"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8.0"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8.0"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8.0"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8.0"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8.0"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8.0"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8.0"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8.0"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8.0"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8.0"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8.0"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8.0"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8.0"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8.0"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8.0"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8.0"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8.0"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13">
    <mergeCell ref="G38:I38"/>
    <mergeCell ref="G39:I39"/>
    <mergeCell ref="A40:B40"/>
    <mergeCell ref="G40:I40"/>
    <mergeCell ref="A41:B41"/>
    <mergeCell ref="A42:B42"/>
    <mergeCell ref="G35:I35"/>
    <mergeCell ref="G36:I36"/>
    <mergeCell ref="S36:T36"/>
    <mergeCell ref="A37:B37"/>
    <mergeCell ref="G37:I37"/>
    <mergeCell ref="A38:B38"/>
    <mergeCell ref="A39:B39"/>
  </mergeCells>
  <conditionalFormatting sqref="A1:W1 A4:B4 A5:E5 A6:B6 A7:E7 A8:J34 A35:G36 A37 A39:A40 A43:W45 B2:W2 C37:G40 C41:W42 D4:E4 D6:E6 J4 J5 J6 J7 J35:W35 J36:R36 J37:W39 K40:W40 L4:R4 L5:R5 L6:R6 L7:R34 T4:W4 T5:W5 T6:W6 T7:W34 U36:W36">
    <cfRule type="containsText" dxfId="0" priority="1" stopIfTrue="1" operator="containsText" text="Samstag">
      <formula>NOT(ISERROR(SEARCH(("Samstag"),(A1))))</formula>
    </cfRule>
  </conditionalFormatting>
  <conditionalFormatting sqref="A1:W1 A4:B4 A5:E5 A6:B6 A7:E7 A8:J34 A35:G36 A37 A39:A40 A43:W45 B2:W2 C37:G40 C41:W42 D4:E4 D6:E6 J4 J5 J6 J7 J35:W35 J36:R36 J37:W39 K40:W40 L4:R4 L5:R5 L6:R6 L7:R34 T4:W4 T5:W5 T6:W6 T7:W34 U36:W36">
    <cfRule type="containsText" dxfId="0" priority="2" stopIfTrue="1" operator="containsText" text="Sonntag">
      <formula>NOT(ISERROR(SEARCH(("Sonntag"),(A1))))</formula>
    </cfRule>
  </conditionalFormatting>
  <dataValidations>
    <dataValidation type="list" allowBlank="1" showErrorMessage="1" sqref="K4:K34">
      <formula1>"Bitte auswählen,Deutschland,ORF - Österreich,Afghanistan,Ägypten,Äthiopien,Äquatorialguinea,Albanien,Algerien,Andorra,Angola,Antigua und Barbuda,Argentinien,Armenien,Aserbaidschan,Australien,– Canberra,– Sydney,Bahrain,Bangladesch,Barbados,Belgien,Benin"</formula1>
    </dataValidation>
    <dataValidation type="list" allowBlank="1" showErrorMessage="1" sqref="C5:C31">
      <formula1>"AKK,BNC,BNC Austria,Betamobil,EVS,HD Broadcast,Kobalt,Malsehn!,MDR,MMG,MVS,NEP,Outside Broadcast,ORF,Plazamedia,PRG,RBB,Red Bull Media,RT1,Seequence,Sky Austria,Smile Media,Studio Berlin,Sportcast,Teamwork,Top Vision,Triofilm,Turtle,TV Skyline,TVN"</formula1>
    </dataValidation>
    <dataValidation type="list" allowBlank="1" showErrorMessage="1" sqref="C4">
      <formula1>"ORF,Uppercut,Triofilm,Interspot,IP Media,Videe Broadcast,BNC Deutschland,BNC Austria,Betamobil,AKK,EVS,HD Broadcast,Kobalt,Malsehn!,MDR,MMG,MVS,NEP,Outside Broadcast,Plazamedia,PRG,RBB,Red Bull Media,RT1,Seequence,Sky Austria,Smile Media,Studio Berlin"</formula1>
    </dataValidation>
  </dataValidations>
  <printOptions/>
  <pageMargins bottom="0.0" footer="0.0" header="0.0" left="0.5" right="0.5" top="0.55315"/>
  <pageSetup orientation="landscape"/>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