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iddhant/Desktop/"/>
    </mc:Choice>
  </mc:AlternateContent>
  <xr:revisionPtr revIDLastSave="0" documentId="10_ncr:8100010_{91F87839-E305-BE40-B222-29C980ECD440}" xr6:coauthVersionLast="34" xr6:coauthVersionMax="34" xr10:uidLastSave="{00000000-0000-0000-0000-000000000000}"/>
  <bookViews>
    <workbookView xWindow="0" yWindow="0" windowWidth="25600" windowHeight="16000" xr2:uid="{00000000-000D-0000-FFFF-FFFF00000000}"/>
  </bookViews>
  <sheets>
    <sheet name="TERM" sheetId="1" r:id="rId1"/>
    <sheet name="CREDITS" sheetId="2" r:id="rId2"/>
    <sheet name="BUDGET" sheetId="3" r:id="rId3"/>
    <sheet name="BOOKS" sheetId="4" r:id="rId4"/>
  </sheets>
  <definedNames>
    <definedName name="_xlnm.Print_Titles" localSheetId="3">BOOKS!$9:$9</definedName>
    <definedName name="_xlnm.Print_Titles" localSheetId="2">BUDGET!$16:$17</definedName>
    <definedName name="_xlnm.Print_Titles" localSheetId="1">CREDITS!$20:$20</definedName>
    <definedName name="_xlnm.Print_Titles" localSheetId="0">TERM!$9:$9</definedName>
    <definedName name="Requirement">CREDITS!$B$12:$B$15</definedName>
    <definedName name="StartTime">TERM!$D$7</definedName>
    <definedName name="TimeInterval">TERM!$G$7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1" l="1"/>
  <c r="A44" i="1"/>
  <c r="A45" i="1"/>
  <c r="A46" i="1"/>
  <c r="A38" i="1"/>
  <c r="A39" i="1"/>
  <c r="A40" i="1"/>
  <c r="A41" i="1"/>
  <c r="A42" i="1"/>
  <c r="A34" i="1"/>
  <c r="A35" i="1"/>
  <c r="A36" i="1"/>
  <c r="A37" i="1"/>
  <c r="B9" i="2" l="1"/>
  <c r="C16" i="2"/>
  <c r="E16" i="2"/>
  <c r="D16" i="2"/>
  <c r="A33" i="1" l="1"/>
  <c r="A32" i="1"/>
  <c r="A31" i="1"/>
  <c r="A30" i="1"/>
  <c r="A29" i="1"/>
  <c r="A1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10" i="1"/>
  <c r="C9" i="2" l="1"/>
  <c r="E12" i="2"/>
  <c r="E13" i="2"/>
  <c r="E14" i="2"/>
  <c r="E15" i="2"/>
  <c r="J18" i="3" l="1"/>
  <c r="J19" i="3"/>
  <c r="J20" i="3"/>
  <c r="J21" i="3"/>
  <c r="J22" i="3"/>
  <c r="J23" i="3"/>
  <c r="I5" i="3" l="1"/>
  <c r="F5" i="4"/>
  <c r="C16" i="3" l="1"/>
  <c r="B13" i="3" s="1"/>
  <c r="F16" i="3"/>
  <c r="I16" i="3"/>
  <c r="C12" i="2"/>
  <c r="C13" i="2"/>
  <c r="C14" i="2"/>
  <c r="C15" i="2"/>
  <c r="D12" i="2" l="1"/>
  <c r="D13" i="2"/>
  <c r="D14" i="2"/>
  <c r="D15" i="2"/>
  <c r="E17" i="2"/>
  <c r="G5" i="2"/>
  <c r="D9" i="2"/>
  <c r="E9" i="2"/>
  <c r="C17" i="2"/>
  <c r="D17" i="2" l="1"/>
  <c r="J16" i="3"/>
  <c r="E13" i="3" s="1"/>
  <c r="H13" i="3" l="1"/>
  <c r="B9" i="3"/>
  <c r="B10" i="3" s="1"/>
</calcChain>
</file>

<file path=xl/sharedStrings.xml><?xml version="1.0" encoding="utf-8"?>
<sst xmlns="http://schemas.openxmlformats.org/spreadsheetml/2006/main" count="432" uniqueCount="183">
  <si>
    <t>START TIME</t>
  </si>
  <si>
    <t>TIME INTERVAL</t>
  </si>
  <si>
    <t>(In Minutes)</t>
  </si>
  <si>
    <t>MY CLASS SCHEDULE</t>
  </si>
  <si>
    <t>TIME</t>
  </si>
  <si>
    <t>MON</t>
  </si>
  <si>
    <t>TUE</t>
  </si>
  <si>
    <t>WED</t>
  </si>
  <si>
    <t>THU</t>
  </si>
  <si>
    <t>FRI</t>
  </si>
  <si>
    <t>SAT</t>
  </si>
  <si>
    <t>SUN</t>
  </si>
  <si>
    <t>Breakfast</t>
  </si>
  <si>
    <t>COLLEGE</t>
  </si>
  <si>
    <t>OVERALL PROGRESS</t>
  </si>
  <si>
    <t>Academic Major</t>
  </si>
  <si>
    <t>Academic Minor</t>
  </si>
  <si>
    <t>Elective Course</t>
  </si>
  <si>
    <t>General Study</t>
  </si>
  <si>
    <t>COURSE TITLE</t>
  </si>
  <si>
    <t>COURSE #</t>
  </si>
  <si>
    <t>CREDITS</t>
  </si>
  <si>
    <t>COMPLETED</t>
  </si>
  <si>
    <t>GRADE</t>
  </si>
  <si>
    <t>TOTAL</t>
  </si>
  <si>
    <t>EARNED</t>
  </si>
  <si>
    <t>NEEDED</t>
  </si>
  <si>
    <t>Yes</t>
  </si>
  <si>
    <t>My Budget</t>
  </si>
  <si>
    <t>College Courses</t>
  </si>
  <si>
    <t>PERCENTAGE OF INCOME SPENT</t>
  </si>
  <si>
    <t>NET MONTHLY INCOME</t>
  </si>
  <si>
    <t>NET MONTHLY EXPENSES</t>
  </si>
  <si>
    <t>BALANCE</t>
  </si>
  <si>
    <t>MONTHLY INCOME</t>
  </si>
  <si>
    <t>MONTHLY EXPENSES</t>
  </si>
  <si>
    <t>ITEM</t>
  </si>
  <si>
    <t>AMOUNT</t>
  </si>
  <si>
    <t>PER MONTH</t>
  </si>
  <si>
    <t>Fixed income</t>
  </si>
  <si>
    <t>Financial aid</t>
  </si>
  <si>
    <t>Loans</t>
  </si>
  <si>
    <t>Other income</t>
  </si>
  <si>
    <t>Rent</t>
  </si>
  <si>
    <t>Utilities</t>
  </si>
  <si>
    <t>Cell phone</t>
  </si>
  <si>
    <t>Groceries</t>
  </si>
  <si>
    <t>Auto expenses</t>
  </si>
  <si>
    <t>Student loans</t>
  </si>
  <si>
    <t>Credit cards</t>
  </si>
  <si>
    <t>Insurance</t>
  </si>
  <si>
    <t>Entertainment</t>
  </si>
  <si>
    <t>Miscellaneous</t>
  </si>
  <si>
    <t>Tuition</t>
  </si>
  <si>
    <t>Lab fees</t>
  </si>
  <si>
    <t>Books</t>
  </si>
  <si>
    <t>Deposits</t>
  </si>
  <si>
    <t>Transportation</t>
  </si>
  <si>
    <t>Other fees</t>
  </si>
  <si>
    <t>Book List</t>
  </si>
  <si>
    <t>TITLE</t>
  </si>
  <si>
    <t>AUTHOR</t>
  </si>
  <si>
    <t>COURSE</t>
  </si>
  <si>
    <t>WHERE TO BUY?</t>
  </si>
  <si>
    <t>ISBN</t>
  </si>
  <si>
    <t>NOTES</t>
  </si>
  <si>
    <t>BOOK TRACKER</t>
  </si>
  <si>
    <t>CREDIT PLANNER</t>
  </si>
  <si>
    <t>BUDGET TRACKER</t>
  </si>
  <si>
    <t>REQUIREMENT</t>
  </si>
  <si>
    <t xml:space="preserve"> </t>
  </si>
  <si>
    <t>[Book Title]</t>
  </si>
  <si>
    <t>[Author]</t>
  </si>
  <si>
    <t>[Course]</t>
  </si>
  <si>
    <t>[Location]</t>
  </si>
  <si>
    <t>[Number]</t>
  </si>
  <si>
    <t>No</t>
  </si>
  <si>
    <t>YEAR</t>
  </si>
  <si>
    <t>TERM</t>
  </si>
  <si>
    <t>Term 1</t>
  </si>
  <si>
    <t>TERM EXPENSES</t>
  </si>
  <si>
    <t>Months in term</t>
  </si>
  <si>
    <t>FALL TERM</t>
  </si>
  <si>
    <t>Degree Title</t>
  </si>
  <si>
    <t>TOTAL CREDITS</t>
  </si>
  <si>
    <t>Note: The following credit summary is automatically populated by your entries in the College Courses table below</t>
  </si>
  <si>
    <t>Mathematics 115</t>
  </si>
  <si>
    <t>Mathematics 116</t>
  </si>
  <si>
    <t>Mathematics 216</t>
  </si>
  <si>
    <t>Mathematics 215</t>
  </si>
  <si>
    <t>Engineering 100</t>
  </si>
  <si>
    <t>Chemistry 125/130 or 210/211</t>
  </si>
  <si>
    <t>MATH 115</t>
  </si>
  <si>
    <t>MATH 116</t>
  </si>
  <si>
    <t>MATH 215</t>
  </si>
  <si>
    <t>MATH 216</t>
  </si>
  <si>
    <t>CHEM 125/130 or CHEM 210/211</t>
  </si>
  <si>
    <t>Physics 140/141</t>
  </si>
  <si>
    <t>Physics 240/241</t>
  </si>
  <si>
    <t>Engineering 101/151</t>
  </si>
  <si>
    <t>Spanish 274x</t>
  </si>
  <si>
    <t>SPANISH 274X</t>
  </si>
  <si>
    <t>ASIANLAN 115</t>
  </si>
  <si>
    <t>First Year Hindi I</t>
  </si>
  <si>
    <t>First Year Hindi II</t>
  </si>
  <si>
    <t>ASIANLAN 116</t>
  </si>
  <si>
    <t>Second Year Hindi I</t>
  </si>
  <si>
    <t>Second Year Hindi II</t>
  </si>
  <si>
    <t>ASIANLAN 215</t>
  </si>
  <si>
    <t>ASIANLAN 216</t>
  </si>
  <si>
    <t>EECS 203</t>
  </si>
  <si>
    <t>EECS 215</t>
  </si>
  <si>
    <t>EECS 216</t>
  </si>
  <si>
    <t>EECS 270</t>
  </si>
  <si>
    <t>EECS 280</t>
  </si>
  <si>
    <t>EECS 370</t>
  </si>
  <si>
    <t>EECS 301</t>
  </si>
  <si>
    <t>TCHNCLCM 300</t>
  </si>
  <si>
    <t>Discrete Mathematics</t>
  </si>
  <si>
    <t>Introduction to Circuits</t>
  </si>
  <si>
    <t>Signals and Systems</t>
  </si>
  <si>
    <t>Intro to Logic Design</t>
  </si>
  <si>
    <t>Programming and Elem. Data Structures</t>
  </si>
  <si>
    <t>Intro to Computer Organization</t>
  </si>
  <si>
    <t>Probabilistic Methods in Engineering</t>
  </si>
  <si>
    <t>Technical Communication for Electrical and Computer Science</t>
  </si>
  <si>
    <t>ASIAN 255</t>
  </si>
  <si>
    <t>Intellectual Breadth</t>
  </si>
  <si>
    <t>Hindu Myth</t>
  </si>
  <si>
    <t>EECS 381</t>
  </si>
  <si>
    <t>EECS 388</t>
  </si>
  <si>
    <t>EECS 441</t>
  </si>
  <si>
    <t>EECS 483</t>
  </si>
  <si>
    <t>EECS 482</t>
  </si>
  <si>
    <t>EECS 445</t>
  </si>
  <si>
    <t>EECS 442</t>
  </si>
  <si>
    <t>EECS 467</t>
  </si>
  <si>
    <t>EECS 484</t>
  </si>
  <si>
    <t>EECS 490</t>
  </si>
  <si>
    <t>EECS 492</t>
  </si>
  <si>
    <t>EECS 493</t>
  </si>
  <si>
    <t>EECS 494</t>
  </si>
  <si>
    <t>EECS 470</t>
  </si>
  <si>
    <t>Object Oriented Programming</t>
  </si>
  <si>
    <t>Intro to Computer Security</t>
  </si>
  <si>
    <t>Mobile App Development</t>
  </si>
  <si>
    <t>Computer Vision</t>
  </si>
  <si>
    <t>Intro to Machine Learning</t>
  </si>
  <si>
    <t>Autonomous Robotics</t>
  </si>
  <si>
    <t>Computer Architecture</t>
  </si>
  <si>
    <t>Operating Systems</t>
  </si>
  <si>
    <t>Compiler Construction</t>
  </si>
  <si>
    <t>Databases</t>
  </si>
  <si>
    <t>Programming Languages</t>
  </si>
  <si>
    <t>Artificial Intelligence</t>
  </si>
  <si>
    <t>User Interfaces</t>
  </si>
  <si>
    <t>Game Design and Development</t>
  </si>
  <si>
    <t>EECS 281</t>
  </si>
  <si>
    <t>Data Structures and Algorithms</t>
  </si>
  <si>
    <t>Term 2</t>
  </si>
  <si>
    <t>Term 3</t>
  </si>
  <si>
    <t>Term 4</t>
  </si>
  <si>
    <t>Cosmology: The Science of the Universe</t>
  </si>
  <si>
    <t>Term 0</t>
  </si>
  <si>
    <t>ENGR 101/151</t>
  </si>
  <si>
    <t>ENGR 100</t>
  </si>
  <si>
    <t>Wake Up</t>
  </si>
  <si>
    <t>Get Ready</t>
  </si>
  <si>
    <t>Ready / Breakfast</t>
  </si>
  <si>
    <t>Breakfast / Commute / Free</t>
  </si>
  <si>
    <t>ENGR 151</t>
  </si>
  <si>
    <t>ENGR 151
EECS 203</t>
  </si>
  <si>
    <t>Lunch</t>
  </si>
  <si>
    <t>EECS 270
Lunch</t>
  </si>
  <si>
    <t>Dinner</t>
  </si>
  <si>
    <t>Lunch
EECS 280</t>
  </si>
  <si>
    <t>Sleep</t>
  </si>
  <si>
    <t>Ready - Bed</t>
  </si>
  <si>
    <t>Ready - Bed
Sleep</t>
  </si>
  <si>
    <t>PHYSICS 112</t>
  </si>
  <si>
    <t>PHYSICS 140/141</t>
  </si>
  <si>
    <t>PHYSICS 240/241</t>
  </si>
  <si>
    <t>EECS 203
EECS 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</si>
</sst>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6" formatCode="&quot;$&quot;#,##0_);[Red]\(&quot;$&quot;#,##0\)"/>
    <numFmt numFmtId="164" formatCode="[$-409]h:mm\ AM/PM;@"/>
    <numFmt numFmtId="165" formatCode="0.0"/>
    <numFmt numFmtId="166" formatCode="&quot;$&quot;#,##0"/>
  </numFmts>
  <fonts count="18" x14ac:knownFonts="1">
    <font>
      <sz val="9"/>
      <color theme="0" tint="-0.34998626667073579"/>
      <name val="Arial"/>
      <family val="2"/>
      <scheme val="minor"/>
    </font>
    <font>
      <sz val="12"/>
      <color theme="4" tint="-0.499984740745262"/>
      <name val="Arial"/>
      <family val="2"/>
      <scheme val="major"/>
    </font>
    <font>
      <sz val="11"/>
      <color theme="0" tint="-4.9989318521683403E-2"/>
      <name val="Arial"/>
      <family val="2"/>
      <scheme val="minor"/>
    </font>
    <font>
      <sz val="23"/>
      <color theme="0" tint="-4.9989318521683403E-2"/>
      <name val="Arial"/>
      <family val="2"/>
      <scheme val="major"/>
    </font>
    <font>
      <sz val="10"/>
      <color theme="0" tint="-0.34998626667073579"/>
      <name val="Arial"/>
      <family val="2"/>
      <scheme val="minor"/>
    </font>
    <font>
      <sz val="12"/>
      <color theme="4" tint="-0.499984740745262"/>
      <name val="Arial"/>
      <family val="2"/>
      <scheme val="minor"/>
    </font>
    <font>
      <sz val="12"/>
      <color theme="0" tint="-4.9989318521683403E-2"/>
      <name val="Arial"/>
      <family val="2"/>
      <scheme val="minor"/>
    </font>
    <font>
      <sz val="9"/>
      <color theme="0" tint="-4.9989318521683403E-2"/>
      <name val="Arial"/>
      <family val="2"/>
      <scheme val="minor"/>
    </font>
    <font>
      <sz val="12"/>
      <color theme="4"/>
      <name val="Arial"/>
      <family val="2"/>
      <scheme val="minor"/>
    </font>
    <font>
      <sz val="23"/>
      <color theme="0" tint="-4.9989318521683403E-2"/>
      <name val="Arial"/>
      <family val="2"/>
      <scheme val="minor"/>
    </font>
    <font>
      <sz val="9"/>
      <color theme="0" tint="-0.34998626667073579"/>
      <name val="Arial"/>
      <family val="2"/>
      <scheme val="minor"/>
    </font>
    <font>
      <sz val="10"/>
      <color theme="0" tint="-4.9989318521683403E-2"/>
      <name val="Arial"/>
      <family val="2"/>
      <scheme val="minor"/>
    </font>
    <font>
      <sz val="28"/>
      <color theme="0"/>
      <name val="Arial"/>
      <family val="2"/>
      <scheme val="major"/>
    </font>
    <font>
      <sz val="10"/>
      <color theme="4"/>
      <name val="Arial"/>
      <family val="2"/>
      <scheme val="major"/>
    </font>
    <font>
      <sz val="34"/>
      <color theme="0" tint="-4.9989318521683403E-2"/>
      <name val="Arial"/>
      <family val="2"/>
      <scheme val="minor"/>
    </font>
    <font>
      <sz val="10"/>
      <color theme="0" tint="-0.34998626667073579"/>
      <name val="Arial"/>
      <scheme val="minor"/>
    </font>
    <font>
      <sz val="9"/>
      <color rgb="FFA6A6A6"/>
      <name val="Arial"/>
      <family val="2"/>
      <scheme val="minor"/>
    </font>
    <font>
      <sz val="9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1" tint="0.14999847407452621"/>
        <bgColor theme="1" tint="0.24994659260841701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62626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medium">
        <color theme="1" tint="0.14996795556505021"/>
      </left>
      <right style="medium">
        <color theme="1" tint="0.14996795556505021"/>
      </right>
      <top style="medium">
        <color theme="1" tint="0.14996795556505021"/>
      </top>
      <bottom style="medium">
        <color theme="1" tint="0.14996795556505021"/>
      </bottom>
      <diagonal/>
    </border>
    <border>
      <left style="thick">
        <color theme="1" tint="0.14996795556505021"/>
      </left>
      <right/>
      <top style="thick">
        <color theme="1" tint="0.14996795556505021"/>
      </top>
      <bottom style="thick">
        <color theme="1" tint="0.14996795556505021"/>
      </bottom>
      <diagonal/>
    </border>
    <border>
      <left/>
      <right style="thick">
        <color theme="1" tint="0.14996795556505021"/>
      </right>
      <top style="thick">
        <color theme="1" tint="0.14996795556505021"/>
      </top>
      <bottom style="thick">
        <color theme="1" tint="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5" borderId="0">
      <alignment horizontal="left" vertical="center"/>
    </xf>
    <xf numFmtId="0" fontId="12" fillId="2" borderId="0" applyNumberFormat="0" applyBorder="0" applyAlignment="0" applyProtection="0"/>
    <xf numFmtId="0" fontId="1" fillId="2" borderId="0" applyNumberFormat="0" applyBorder="0" applyAlignment="0" applyProtection="0"/>
    <xf numFmtId="0" fontId="13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Protection="0">
      <alignment vertical="center"/>
    </xf>
  </cellStyleXfs>
  <cellXfs count="92">
    <xf numFmtId="0" fontId="0" fillId="5" borderId="0" xfId="0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>
      <alignment horizontal="left" vertical="center"/>
    </xf>
    <xf numFmtId="0" fontId="5" fillId="2" borderId="0" xfId="2" applyFont="1" applyAlignment="1">
      <alignment horizontal="left"/>
    </xf>
    <xf numFmtId="0" fontId="4" fillId="5" borderId="0" xfId="0" applyFont="1">
      <alignment horizontal="left" vertical="center"/>
    </xf>
    <xf numFmtId="0" fontId="6" fillId="5" borderId="0" xfId="0" applyFont="1">
      <alignment horizontal="left" vertical="center"/>
    </xf>
    <xf numFmtId="0" fontId="6" fillId="5" borderId="0" xfId="0" applyFont="1" applyAlignment="1">
      <alignment wrapText="1"/>
    </xf>
    <xf numFmtId="0" fontId="7" fillId="5" borderId="0" xfId="0" applyFont="1" applyAlignment="1">
      <alignment horizontal="left"/>
    </xf>
    <xf numFmtId="0" fontId="8" fillId="7" borderId="0" xfId="3" applyFont="1" applyFill="1" applyAlignment="1">
      <alignment horizontal="left" vertical="center"/>
    </xf>
    <xf numFmtId="2" fontId="4" fillId="3" borderId="2" xfId="0" applyNumberFormat="1" applyFont="1" applyFill="1" applyBorder="1">
      <alignment horizontal="left" vertical="center"/>
    </xf>
    <xf numFmtId="0" fontId="4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4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4" applyNumberFormat="1" applyFont="1" applyFill="1" applyBorder="1" applyAlignment="1">
      <alignment horizontal="center" vertical="center"/>
    </xf>
    <xf numFmtId="0" fontId="4" fillId="7" borderId="0" xfId="0" applyFont="1" applyFill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1" fontId="4" fillId="5" borderId="0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0" xfId="0" applyFont="1" applyAlignment="1">
      <alignment horizontal="left" vertical="center"/>
    </xf>
    <xf numFmtId="1" fontId="4" fillId="5" borderId="0" xfId="0" applyNumberFormat="1" applyFont="1" applyAlignment="1">
      <alignment horizontal="center" vertical="center"/>
    </xf>
    <xf numFmtId="0" fontId="4" fillId="5" borderId="0" xfId="0" applyFont="1" applyAlignment="1">
      <alignment horizontal="center" vertical="center"/>
    </xf>
    <xf numFmtId="165" fontId="4" fillId="5" borderId="0" xfId="0" applyNumberFormat="1" applyFont="1" applyAlignment="1">
      <alignment horizontal="center" vertical="center"/>
    </xf>
    <xf numFmtId="0" fontId="4" fillId="5" borderId="0" xfId="0" applyFont="1" applyAlignment="1">
      <alignment horizontal="left"/>
    </xf>
    <xf numFmtId="0" fontId="4" fillId="5" borderId="0" xfId="0" applyFont="1" applyAlignment="1">
      <alignment horizontal="right" vertical="center"/>
    </xf>
    <xf numFmtId="0" fontId="4" fillId="5" borderId="0" xfId="0" applyFont="1" applyAlignment="1">
      <alignment horizontal="left" vertical="center" wrapText="1"/>
    </xf>
    <xf numFmtId="18" fontId="9" fillId="7" borderId="0" xfId="5" applyNumberFormat="1" applyFont="1" applyFill="1" applyAlignment="1"/>
    <xf numFmtId="9" fontId="9" fillId="7" borderId="0" xfId="5" applyNumberFormat="1" applyFont="1" applyFill="1" applyAlignment="1">
      <alignment horizontal="left" vertical="top"/>
    </xf>
    <xf numFmtId="6" fontId="9" fillId="7" borderId="0" xfId="5" applyNumberFormat="1" applyFont="1" applyFill="1" applyAlignment="1">
      <alignment horizontal="left" vertical="top"/>
    </xf>
    <xf numFmtId="0" fontId="9" fillId="5" borderId="0" xfId="5" applyFont="1" applyFill="1" applyAlignment="1">
      <alignment horizontal="left" vertical="center"/>
    </xf>
    <xf numFmtId="0" fontId="10" fillId="2" borderId="0" xfId="0" applyFont="1" applyFill="1">
      <alignment horizontal="left" vertical="center"/>
    </xf>
    <xf numFmtId="0" fontId="10" fillId="2" borderId="0" xfId="0" applyFont="1" applyFill="1" applyAlignment="1">
      <alignment horizontal="right" vertical="center"/>
    </xf>
    <xf numFmtId="0" fontId="10" fillId="5" borderId="0" xfId="0" applyFont="1">
      <alignment horizontal="left" vertical="center"/>
    </xf>
    <xf numFmtId="0" fontId="10" fillId="3" borderId="0" xfId="0" applyFont="1" applyFill="1" applyAlignment="1">
      <alignment horizontal="right" vertical="center"/>
    </xf>
    <xf numFmtId="0" fontId="11" fillId="5" borderId="0" xfId="0" applyFont="1" applyAlignment="1">
      <alignment horizontal="left"/>
    </xf>
    <xf numFmtId="0" fontId="10" fillId="5" borderId="0" xfId="0" applyFont="1" applyAlignment="1">
      <alignment wrapText="1"/>
    </xf>
    <xf numFmtId="0" fontId="9" fillId="5" borderId="0" xfId="0" applyFont="1" applyAlignment="1">
      <alignment horizontal="right" wrapText="1"/>
    </xf>
    <xf numFmtId="0" fontId="6" fillId="3" borderId="0" xfId="3" applyFont="1" applyFill="1" applyAlignment="1">
      <alignment horizontal="right" vertical="center"/>
    </xf>
    <xf numFmtId="0" fontId="8" fillId="5" borderId="0" xfId="3" applyFont="1" applyFill="1" applyAlignment="1">
      <alignment horizontal="left" vertical="center"/>
    </xf>
    <xf numFmtId="0" fontId="12" fillId="2" borderId="0" xfId="1" applyAlignment="1">
      <alignment horizontal="left"/>
    </xf>
    <xf numFmtId="0" fontId="12" fillId="2" borderId="0" xfId="1" applyAlignment="1">
      <alignment horizontal="left" vertical="center"/>
    </xf>
    <xf numFmtId="0" fontId="13" fillId="7" borderId="0" xfId="3" applyFill="1" applyAlignment="1"/>
    <xf numFmtId="2" fontId="0" fillId="5" borderId="0" xfId="0" applyNumberFormat="1" applyFont="1">
      <alignment horizontal="left" vertical="center"/>
    </xf>
    <xf numFmtId="0" fontId="13" fillId="7" borderId="0" xfId="3" applyFill="1" applyAlignment="1">
      <alignment horizontal="left"/>
    </xf>
    <xf numFmtId="0" fontId="13" fillId="5" borderId="0" xfId="3" applyFill="1" applyAlignment="1">
      <alignment horizontal="left" vertical="center"/>
    </xf>
    <xf numFmtId="0" fontId="13" fillId="7" borderId="0" xfId="3" applyFill="1" applyAlignment="1">
      <alignment horizontal="left" vertical="center"/>
    </xf>
    <xf numFmtId="0" fontId="13" fillId="5" borderId="0" xfId="3" applyFill="1" applyAlignment="1">
      <alignment horizontal="left"/>
    </xf>
    <xf numFmtId="0" fontId="1" fillId="2" borderId="0" xfId="2" applyAlignment="1">
      <alignment horizontal="left"/>
    </xf>
    <xf numFmtId="18" fontId="3" fillId="7" borderId="0" xfId="5" applyNumberFormat="1" applyFill="1">
      <alignment vertical="center"/>
    </xf>
    <xf numFmtId="0" fontId="3" fillId="7" borderId="0" xfId="5" applyFill="1">
      <alignment vertical="center"/>
    </xf>
    <xf numFmtId="0" fontId="3" fillId="5" borderId="0" xfId="5" applyFill="1">
      <alignment vertical="center"/>
    </xf>
    <xf numFmtId="166" fontId="4" fillId="5" borderId="0" xfId="0" applyNumberFormat="1" applyFont="1" applyAlignment="1">
      <alignment horizontal="right" vertical="center"/>
    </xf>
    <xf numFmtId="166" fontId="4" fillId="5" borderId="0" xfId="0" applyNumberFormat="1" applyFont="1">
      <alignment horizontal="left" vertical="center"/>
    </xf>
    <xf numFmtId="166" fontId="4" fillId="5" borderId="0" xfId="0" applyNumberFormat="1" applyFont="1" applyAlignment="1">
      <alignment vertical="center"/>
    </xf>
    <xf numFmtId="166" fontId="13" fillId="7" borderId="0" xfId="3" applyNumberFormat="1" applyFill="1" applyAlignment="1">
      <alignment vertical="center"/>
    </xf>
    <xf numFmtId="0" fontId="0" fillId="2" borderId="0" xfId="0" applyFont="1" applyFill="1">
      <alignment horizontal="left" vertical="center"/>
    </xf>
    <xf numFmtId="0" fontId="0" fillId="5" borderId="0" xfId="0" applyFont="1" applyAlignment="1">
      <alignment horizontal="left"/>
    </xf>
    <xf numFmtId="0" fontId="13" fillId="6" borderId="0" xfId="3" applyFill="1" applyBorder="1" applyAlignment="1">
      <alignment horizontal="left"/>
    </xf>
    <xf numFmtId="0" fontId="13" fillId="6" borderId="0" xfId="3" applyFill="1" applyBorder="1" applyAlignment="1">
      <alignment horizontal="center" wrapText="1"/>
    </xf>
    <xf numFmtId="0" fontId="13" fillId="6" borderId="0" xfId="3" applyFill="1" applyBorder="1" applyAlignment="1">
      <alignment horizontal="center"/>
    </xf>
    <xf numFmtId="164" fontId="8" fillId="3" borderId="0" xfId="3" applyNumberFormat="1" applyFont="1" applyFill="1" applyAlignment="1">
      <alignment horizontal="right" vertical="center"/>
    </xf>
    <xf numFmtId="18" fontId="9" fillId="5" borderId="0" xfId="0" applyNumberFormat="1" applyFont="1" applyAlignment="1">
      <alignment horizontal="left" wrapText="1"/>
    </xf>
    <xf numFmtId="0" fontId="14" fillId="5" borderId="0" xfId="0" applyFont="1" applyAlignment="1">
      <alignment horizontal="right" wrapText="1"/>
    </xf>
    <xf numFmtId="0" fontId="11" fillId="5" borderId="0" xfId="0" applyFont="1" applyAlignment="1">
      <alignment horizontal="left" wrapText="1"/>
    </xf>
    <xf numFmtId="9" fontId="4" fillId="4" borderId="3" xfId="0" applyNumberFormat="1" applyFont="1" applyFill="1" applyBorder="1" applyAlignment="1">
      <alignment vertical="center"/>
    </xf>
    <xf numFmtId="9" fontId="4" fillId="4" borderId="4" xfId="0" applyNumberFormat="1" applyFont="1" applyFill="1" applyBorder="1" applyAlignment="1">
      <alignment vertical="center"/>
    </xf>
    <xf numFmtId="0" fontId="15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15" fillId="5" borderId="0" xfId="0" applyFont="1" applyAlignment="1">
      <alignment horizontal="left" vertical="center"/>
    </xf>
    <xf numFmtId="0" fontId="15" fillId="5" borderId="0" xfId="0" applyFont="1" applyAlignment="1">
      <alignment horizontal="center" vertical="center"/>
    </xf>
    <xf numFmtId="1" fontId="15" fillId="5" borderId="0" xfId="0" applyNumberFormat="1" applyFont="1" applyAlignment="1">
      <alignment horizontal="center" vertical="center"/>
    </xf>
    <xf numFmtId="2" fontId="15" fillId="5" borderId="0" xfId="0" applyNumberFormat="1" applyFont="1" applyFill="1" applyBorder="1" applyAlignment="1">
      <alignment horizontal="center" vertical="center"/>
    </xf>
    <xf numFmtId="2" fontId="4" fillId="5" borderId="0" xfId="0" applyNumberFormat="1" applyFont="1" applyFill="1" applyBorder="1" applyAlignment="1">
      <alignment horizontal="center" vertical="center"/>
    </xf>
    <xf numFmtId="2" fontId="15" fillId="5" borderId="0" xfId="0" applyNumberFormat="1" applyFont="1" applyAlignment="1">
      <alignment horizontal="center" vertical="center"/>
    </xf>
    <xf numFmtId="0" fontId="15" fillId="5" borderId="0" xfId="0" applyFont="1" applyAlignment="1">
      <alignment vertical="center"/>
    </xf>
    <xf numFmtId="1" fontId="15" fillId="5" borderId="0" xfId="0" applyNumberFormat="1" applyFont="1" applyFill="1" applyBorder="1" applyAlignment="1">
      <alignment horizontal="center" vertical="center"/>
    </xf>
    <xf numFmtId="0" fontId="4" fillId="5" borderId="0" xfId="0" applyFont="1" applyAlignment="1">
      <alignment vertical="center"/>
    </xf>
    <xf numFmtId="164" fontId="8" fillId="10" borderId="0" xfId="3" applyNumberFormat="1" applyFont="1" applyFill="1" applyAlignment="1">
      <alignment horizontal="right" vertical="center"/>
    </xf>
    <xf numFmtId="164" fontId="8" fillId="11" borderId="0" xfId="3" applyNumberFormat="1" applyFont="1" applyFill="1" applyAlignment="1">
      <alignment horizontal="right" vertical="center"/>
    </xf>
    <xf numFmtId="164" fontId="8" fillId="12" borderId="0" xfId="3" applyNumberFormat="1" applyFont="1" applyFill="1" applyAlignment="1">
      <alignment horizontal="right" vertical="center"/>
    </xf>
    <xf numFmtId="0" fontId="8" fillId="5" borderId="5" xfId="3" applyFont="1" applyFill="1" applyBorder="1" applyAlignment="1">
      <alignment horizontal="left" vertical="center"/>
    </xf>
    <xf numFmtId="0" fontId="0" fillId="5" borderId="5" xfId="0" applyFont="1" applyBorder="1" applyAlignment="1">
      <alignment vertical="center" wrapText="1"/>
    </xf>
    <xf numFmtId="0" fontId="10" fillId="5" borderId="5" xfId="0" applyFont="1" applyBorder="1" applyAlignment="1">
      <alignment vertical="center" wrapText="1"/>
    </xf>
    <xf numFmtId="0" fontId="17" fillId="15" borderId="5" xfId="0" applyFont="1" applyFill="1" applyBorder="1" applyAlignment="1">
      <alignment vertical="center" wrapText="1"/>
    </xf>
    <xf numFmtId="0" fontId="17" fillId="14" borderId="5" xfId="0" applyFont="1" applyFill="1" applyBorder="1" applyAlignment="1">
      <alignment vertical="center" wrapText="1"/>
    </xf>
    <xf numFmtId="0" fontId="16" fillId="8" borderId="5" xfId="0" applyFont="1" applyFill="1" applyBorder="1" applyAlignment="1">
      <alignment vertical="center" wrapText="1"/>
    </xf>
    <xf numFmtId="0" fontId="17" fillId="13" borderId="5" xfId="0" applyFont="1" applyFill="1" applyBorder="1" applyAlignment="1">
      <alignment vertical="center" wrapText="1"/>
    </xf>
    <xf numFmtId="0" fontId="17" fillId="16" borderId="5" xfId="0" applyFont="1" applyFill="1" applyBorder="1" applyAlignment="1">
      <alignment vertical="center" wrapText="1"/>
    </xf>
    <xf numFmtId="0" fontId="17" fillId="17" borderId="5" xfId="0" applyFont="1" applyFill="1" applyBorder="1" applyAlignment="1">
      <alignment vertical="center" wrapText="1"/>
    </xf>
    <xf numFmtId="0" fontId="17" fillId="9" borderId="5" xfId="0" applyFont="1" applyFill="1" applyBorder="1" applyAlignment="1">
      <alignment vertical="center" wrapText="1"/>
    </xf>
    <xf numFmtId="0" fontId="17" fillId="7" borderId="5" xfId="0" applyFont="1" applyFill="1" applyBorder="1" applyAlignment="1">
      <alignment vertical="center" wrapText="1"/>
    </xf>
  </cellXfs>
  <cellStyles count="6">
    <cellStyle name="Heading 1" xfId="2" builtinId="16" customBuiltin="1"/>
    <cellStyle name="Heading 2" xfId="3" builtinId="17" customBuiltin="1"/>
    <cellStyle name="Heading 3" xfId="5" builtinId="18" customBuiltin="1"/>
    <cellStyle name="Normal" xfId="0" builtinId="0" customBuiltin="1"/>
    <cellStyle name="Percent" xfId="4" builtinId="5"/>
    <cellStyle name="Title" xfId="1" builtinId="15" customBuiltin="1"/>
  </cellStyles>
  <dxfs count="42">
    <dxf>
      <font>
        <name val="Arial"/>
        <scheme val="minor"/>
      </font>
      <numFmt numFmtId="2" formatCode="0.00"/>
      <alignment horizontal="center" vertical="center" textRotation="0" indent="0" justifyLastLine="0" shrinkToFit="0" readingOrder="0"/>
    </dxf>
    <dxf>
      <font>
        <name val="Arial"/>
        <scheme val="minor"/>
      </font>
      <alignment horizontal="center" vertical="center" textRotation="0" indent="0" justifyLastLine="0" shrinkToFit="0" readingOrder="0"/>
    </dxf>
    <dxf>
      <font>
        <name val="Arial"/>
        <scheme val="minor"/>
      </font>
      <alignment horizontal="center" vertical="center" textRotation="0" indent="0" justifyLastLine="0" shrinkToFit="0" readingOrder="0"/>
    </dxf>
    <dxf>
      <font>
        <name val="Arial"/>
        <scheme val="minor"/>
      </font>
      <alignment horizontal="left" vertical="center" textRotation="0" wrapText="0" indent="0" justifyLastLine="0" shrinkToFit="0" readingOrder="0"/>
    </dxf>
    <dxf>
      <font>
        <name val="Arial"/>
        <scheme val="minor"/>
      </font>
      <alignment horizontal="center" vertical="center" textRotation="0" indent="0" justifyLastLine="0" shrinkToFit="0" readingOrder="0"/>
    </dxf>
    <dxf>
      <font>
        <name val="Arial"/>
        <scheme val="minor"/>
      </font>
      <alignment horizontal="center" vertical="center" textRotation="0" indent="0" justifyLastLine="0" shrinkToFit="0" readingOrder="0"/>
    </dxf>
    <dxf>
      <font>
        <name val="Arial"/>
        <scheme val="minor"/>
      </font>
      <alignment horizontal="center" vertical="center" textRotation="0" indent="0" justifyLastLine="0" shrinkToFit="0" readingOrder="0"/>
    </dxf>
    <dxf>
      <font>
        <name val="Arial"/>
        <scheme val="minor"/>
      </font>
      <alignment horizontal="center" vertical="center" textRotation="0" indent="0" justifyLastLine="0" shrinkToFit="0" readingOrder="0"/>
    </dxf>
    <dxf>
      <font>
        <name val="Arial"/>
        <scheme val="minor"/>
      </font>
      <alignment horizontal="center" vertical="center" textRotation="0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  <alignment horizontal="left" vertical="center" textRotation="0" wrapText="1" indent="0" justifyLastLine="0" shrinkToFit="0" readingOrder="0"/>
    </dxf>
    <dxf>
      <font>
        <name val="Arial"/>
        <scheme val="minor"/>
      </font>
    </dxf>
    <dxf>
      <alignment horizontal="left" vertical="bottom" textRotation="0" wrapText="0" indent="0" justifyLastLine="0" shrinkToFit="0" readingOrder="0"/>
    </dxf>
    <dxf>
      <font>
        <name val="Arial"/>
        <scheme val="minor"/>
      </font>
      <numFmt numFmtId="166" formatCode="&quot;$&quot;#,##0"/>
      <alignment horizontal="general" vertical="center" textRotation="0" wrapText="0" indent="0" justifyLastLine="0" shrinkToFit="0" readingOrder="0"/>
    </dxf>
    <dxf>
      <font>
        <name val="Arial"/>
        <scheme val="minor"/>
      </font>
      <numFmt numFmtId="166" formatCode="&quot;$&quot;#,##0"/>
      <alignment horizontal="general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font>
        <name val="Arial"/>
        <scheme val="minor"/>
      </font>
      <numFmt numFmtId="166" formatCode="&quot;$&quot;#,##0"/>
      <alignment horizontal="general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numFmt numFmtId="167" formatCode="&quot;$&quot;#,##0.00"/>
    </dxf>
    <dxf>
      <font>
        <name val="Arial"/>
        <scheme val="minor"/>
      </font>
      <numFmt numFmtId="166" formatCode="&quot;$&quot;#,##0"/>
      <alignment horizontal="right" vertical="center" textRotation="0" wrapText="0" indent="0" justifyLastLine="0" shrinkToFit="0" readingOrder="0"/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</dxf>
    <dxf>
      <font>
        <name val="Arial"/>
        <scheme val="minor"/>
      </font>
      <alignment vertical="center" textRotation="0" indent="0" justifyLastLine="0" shrinkToFit="0" readingOrder="0"/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0" tint="-4.9989318521683403E-2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  <dxf>
      <font>
        <b/>
        <i val="0"/>
        <color theme="0" tint="-0.34998626667073579"/>
      </font>
    </dxf>
    <dxf>
      <font>
        <b/>
        <i val="0"/>
        <color theme="0" tint="-0.34998626667073579"/>
      </font>
    </dxf>
    <dxf>
      <font>
        <color theme="0" tint="-0.34998626667073579"/>
      </font>
      <border>
        <top style="thin">
          <color theme="1"/>
        </top>
        <bottom/>
      </border>
    </dxf>
    <dxf>
      <font>
        <b val="0"/>
        <i val="0"/>
        <color theme="4"/>
      </font>
      <border diagonalUp="0" diagonalDown="0">
        <left/>
        <right/>
        <top/>
        <bottom/>
        <vertical/>
        <horizontal/>
      </border>
    </dxf>
    <dxf>
      <font>
        <b val="0"/>
        <i val="0"/>
        <color theme="0" tint="-0.34998626667073579"/>
      </font>
      <fill>
        <patternFill patternType="solid">
          <bgColor theme="1" tint="0.14996795556505021"/>
        </patternFill>
      </fill>
      <border>
        <top style="thin">
          <color theme="1"/>
        </top>
        <bottom/>
        <vertical/>
        <horizontal style="thin">
          <color theme="1"/>
        </horizontal>
      </border>
    </dxf>
  </dxfs>
  <tableStyles count="2" defaultTableStyle="College course manager table style" defaultPivotStyle="PivotStyleLight16">
    <tableStyle name="College course manager table style" pivot="0" count="5" xr9:uid="{00000000-0011-0000-FFFF-FFFF00000000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</tableStyle>
    <tableStyle name="College course manager table style 2" pivot="0" count="5" xr9:uid="{00000000-0011-0000-FFFF-FFFF01000000}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6903</xdr:colOff>
      <xdr:row>30</xdr:row>
      <xdr:rowOff>191940</xdr:rowOff>
    </xdr:from>
    <xdr:to>
      <xdr:col>5</xdr:col>
      <xdr:colOff>0</xdr:colOff>
      <xdr:row>31</xdr:row>
      <xdr:rowOff>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25F618D-5768-CD43-A0FC-81B925BC4A37}"/>
            </a:ext>
          </a:extLst>
        </xdr:cNvPr>
        <xdr:cNvSpPr/>
      </xdr:nvSpPr>
      <xdr:spPr>
        <a:xfrm>
          <a:off x="2160823" y="10707540"/>
          <a:ext cx="1059897" cy="204301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" rtlCol="0" anchor="t"/>
        <a:lstStyle/>
        <a:p>
          <a:pPr algn="l"/>
          <a:r>
            <a:rPr lang="en-US" sz="900" baseline="0">
              <a:solidFill>
                <a:sysClr val="windowText" lastClr="000000"/>
              </a:solidFill>
            </a:rPr>
            <a:t>EECS 203</a:t>
          </a:r>
        </a:p>
      </xdr:txBody>
    </xdr:sp>
    <xdr:clientData/>
  </xdr:twoCellAnchor>
  <xdr:twoCellAnchor>
    <xdr:from>
      <xdr:col>7</xdr:col>
      <xdr:colOff>6903</xdr:colOff>
      <xdr:row>28</xdr:row>
      <xdr:rowOff>191940</xdr:rowOff>
    </xdr:from>
    <xdr:to>
      <xdr:col>8</xdr:col>
      <xdr:colOff>0</xdr:colOff>
      <xdr:row>29</xdr:row>
      <xdr:rowOff>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5C091C5-8EDA-6E4F-8A9F-A3A912845D39}"/>
            </a:ext>
          </a:extLst>
        </xdr:cNvPr>
        <xdr:cNvSpPr/>
      </xdr:nvSpPr>
      <xdr:spPr>
        <a:xfrm>
          <a:off x="5361223" y="9915060"/>
          <a:ext cx="1059897" cy="204301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" rtlCol="0" anchor="t"/>
        <a:lstStyle/>
        <a:p>
          <a:pPr algn="l"/>
          <a:r>
            <a:rPr lang="en-US" sz="900" baseline="0">
              <a:solidFill>
                <a:sysClr val="windowText" lastClr="000000"/>
              </a:solidFill>
            </a:rPr>
            <a:t>EECS 280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urses" displayName="Courses" ref="B20:H66" totalsRowShown="0" headerRowDxfId="6" dataDxfId="5">
  <autoFilter ref="B20:H66" xr:uid="{00000000-0009-0000-0100-000001000000}"/>
  <tableColumns count="7">
    <tableColumn id="1" xr3:uid="{00000000-0010-0000-0000-000001000000}" name="COURSE TITLE" dataDxfId="3"/>
    <tableColumn id="2" xr3:uid="{00000000-0010-0000-0000-000002000000}" name="COURSE #" dataDxfId="4"/>
    <tableColumn id="3" xr3:uid="{00000000-0010-0000-0000-000003000000}" name="REQUIREMENT" dataDxfId="8"/>
    <tableColumn id="4" xr3:uid="{00000000-0010-0000-0000-000004000000}" name="CREDITS" dataDxfId="7"/>
    <tableColumn id="5" xr3:uid="{00000000-0010-0000-0000-000005000000}" name="COMPLETED" dataDxfId="2"/>
    <tableColumn id="6" xr3:uid="{00000000-0010-0000-0000-000006000000}" name="GRADE" dataDxfId="0"/>
    <tableColumn id="7" xr3:uid="{00000000-0010-0000-0000-000007000000}" name="TERM" dataDxfId="1"/>
  </tableColumns>
  <tableStyleInfo name="College course manager table style" showFirstColumn="0" showLastColumn="0" showRowStripes="0" showColumnStripes="0"/>
  <extLst>
    <ext xmlns:x14="http://schemas.microsoft.com/office/spreadsheetml/2009/9/main" uri="{504A1905-F514-4f6f-8877-14C23A59335A}">
      <x14:table altText="College courses table" altTextSummary="Enter in specific details about your courses, including title, course number, degree requirement, number of credits, whether you've completed it or not, grade point and the semester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MonthlyIncome" displayName="MonthlyIncome" ref="B17:C21" headerRowDxfId="31" dataDxfId="30" totalsRowDxfId="29">
  <autoFilter ref="B17:C21" xr:uid="{00000000-0009-0000-0100-000003000000}"/>
  <tableColumns count="2">
    <tableColumn id="1" xr3:uid="{00000000-0010-0000-0100-000001000000}" name="ITEM" totalsRowLabel="Total" dataDxfId="28"/>
    <tableColumn id="2" xr3:uid="{00000000-0010-0000-0100-000002000000}" name="AMOUNT" totalsRowFunction="sum" dataDxfId="27" totalsRowDxfId="26"/>
  </tableColumns>
  <tableStyleInfo name="College course manager table style 2" showFirstColumn="0" showLastColumn="0" showRowStripes="1" showColumnStripes="0"/>
  <extLst>
    <ext xmlns:x14="http://schemas.microsoft.com/office/spreadsheetml/2009/9/main" uri="{504A1905-F514-4f6f-8877-14C23A59335A}">
      <x14:table altText="Monthly income table" altTextSummary="Enter itemized monthly incomes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MonthlyExpenses" displayName="MonthlyExpenses" ref="E17:F27" totalsRowShown="0" headerRowDxfId="25" dataDxfId="24">
  <autoFilter ref="E17:F27" xr:uid="{00000000-0009-0000-0100-000004000000}"/>
  <tableColumns count="2">
    <tableColumn id="1" xr3:uid="{00000000-0010-0000-0200-000001000000}" name="ITEM" dataDxfId="23"/>
    <tableColumn id="2" xr3:uid="{00000000-0010-0000-0200-000002000000}" name="AMOUNT" dataDxfId="22"/>
  </tableColumns>
  <tableStyleInfo name="College course manager table style 2" showFirstColumn="0" showLastColumn="0" showRowStripes="1" showColumnStripes="0"/>
  <extLst>
    <ext xmlns:x14="http://schemas.microsoft.com/office/spreadsheetml/2009/9/main" uri="{504A1905-F514-4f6f-8877-14C23A59335A}">
      <x14:table altText="Monthly expenses table" altTextSummary="Enter itemized monthly expenses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ermExpenses" displayName="TermExpenses" ref="H17:J23" totalsRowShown="0" headerRowDxfId="21" dataDxfId="20">
  <autoFilter ref="H17:J23" xr:uid="{00000000-0009-0000-0100-000005000000}"/>
  <tableColumns count="3">
    <tableColumn id="1" xr3:uid="{00000000-0010-0000-0300-000001000000}" name="ITEM" dataDxfId="19"/>
    <tableColumn id="2" xr3:uid="{00000000-0010-0000-0300-000002000000}" name="AMOUNT" dataDxfId="18"/>
    <tableColumn id="3" xr3:uid="{00000000-0010-0000-0300-000003000000}" name="PER MONTH" dataDxfId="17">
      <calculatedColumnFormula>TermExpenses[[#This Row],[AMOUNT]]/$J$15</calculatedColumnFormula>
    </tableColumn>
  </tableColumns>
  <tableStyleInfo name="College course manager table style 2" showFirstColumn="0" showLastColumn="0" showRowStripes="1" showColumnStripes="0"/>
  <extLst>
    <ext xmlns:x14="http://schemas.microsoft.com/office/spreadsheetml/2009/9/main" uri="{504A1905-F514-4f6f-8877-14C23A59335A}">
      <x14:table altText="Semester expenses table" altTextSummary="Enter itemized semester expenses and their amounts and a per month value will be calculated for you (based on a 4 month semester)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BookList" displayName="BookList" ref="B9:G12" totalsRowShown="0" headerRowDxfId="16" dataDxfId="15" headerRowCellStyle="Heading 2">
  <autoFilter ref="B9:G12" xr:uid="{00000000-0009-0000-0100-000006000000}"/>
  <tableColumns count="6">
    <tableColumn id="1" xr3:uid="{00000000-0010-0000-0400-000001000000}" name="TITLE" dataDxfId="14"/>
    <tableColumn id="3" xr3:uid="{00000000-0010-0000-0400-000003000000}" name="AUTHOR" dataDxfId="13"/>
    <tableColumn id="4" xr3:uid="{00000000-0010-0000-0400-000004000000}" name="COURSE" dataDxfId="12"/>
    <tableColumn id="5" xr3:uid="{00000000-0010-0000-0400-000005000000}" name="WHERE TO BUY?" dataDxfId="11"/>
    <tableColumn id="6" xr3:uid="{00000000-0010-0000-0400-000006000000}" name="ISBN" dataDxfId="10"/>
    <tableColumn id="7" xr3:uid="{00000000-0010-0000-0400-000007000000}" name="NOTES" dataDxfId="9"/>
  </tableColumns>
  <tableStyleInfo name="College course manager table style" showFirstColumn="0" showLastColumn="0" showRowStripes="1" showColumnStripes="0"/>
  <extLst>
    <ext xmlns:x14="http://schemas.microsoft.com/office/spreadsheetml/2009/9/main" uri="{504A1905-F514-4f6f-8877-14C23A59335A}">
      <x14:table altText="Book list table" altTextSummary="Enter in your college books here, including title, edition, author, course, where you can purchase it, the ISBN and any notes."/>
    </ext>
  </extLst>
</table>
</file>

<file path=xl/theme/theme1.xml><?xml version="1.0" encoding="utf-8"?>
<a:theme xmlns:a="http://schemas.openxmlformats.org/drawingml/2006/main" name="Office Theme">
  <a:themeElements>
    <a:clrScheme name="College course manager">
      <a:dk1>
        <a:sysClr val="windowText" lastClr="000000"/>
      </a:dk1>
      <a:lt1>
        <a:sysClr val="window" lastClr="FFFFFF"/>
      </a:lt1>
      <a:dk2>
        <a:srgbClr val="1A1715"/>
      </a:dk2>
      <a:lt2>
        <a:srgbClr val="FCFCFB"/>
      </a:lt2>
      <a:accent1>
        <a:srgbClr val="38C8CC"/>
      </a:accent1>
      <a:accent2>
        <a:srgbClr val="F6717A"/>
      </a:accent2>
      <a:accent3>
        <a:srgbClr val="80CA6F"/>
      </a:accent3>
      <a:accent4>
        <a:srgbClr val="F6CF6B"/>
      </a:accent4>
      <a:accent5>
        <a:srgbClr val="FFA957"/>
      </a:accent5>
      <a:accent6>
        <a:srgbClr val="A37CB2"/>
      </a:accent6>
      <a:hlink>
        <a:srgbClr val="38C8CC"/>
      </a:hlink>
      <a:folHlink>
        <a:srgbClr val="A37CB2"/>
      </a:folHlink>
    </a:clrScheme>
    <a:fontScheme name="College course manager2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1" tint="0.14999847407452621"/>
    <pageSetUpPr autoPageBreaks="0" fitToPage="1"/>
  </sheetPr>
  <dimension ref="A1:K46"/>
  <sheetViews>
    <sheetView showGridLines="0" tabSelected="1" zoomScale="110" zoomScaleNormal="120" workbookViewId="0">
      <selection activeCell="M31" sqref="M31"/>
    </sheetView>
  </sheetViews>
  <sheetFormatPr baseColWidth="10" defaultColWidth="9.19921875" defaultRowHeight="31.5" customHeight="1" x14ac:dyDescent="0.15"/>
  <cols>
    <col min="1" max="1" width="3.3984375" style="34" customWidth="1"/>
    <col min="2" max="2" width="9.19921875" style="34" customWidth="1"/>
    <col min="3" max="3" width="4.3984375" style="33" customWidth="1"/>
    <col min="4" max="10" width="16.796875" style="33" customWidth="1"/>
    <col min="11" max="11" width="3.59765625" style="33" customWidth="1"/>
    <col min="12" max="16384" width="9.19921875" style="33"/>
  </cols>
  <sheetData>
    <row r="1" spans="1:11" s="31" customFormat="1" ht="6" customHeight="1" x14ac:dyDescent="0.15">
      <c r="A1" s="32"/>
      <c r="B1" s="32"/>
      <c r="K1" s="56" t="s">
        <v>70</v>
      </c>
    </row>
    <row r="2" spans="1:11" s="31" customFormat="1" ht="16" x14ac:dyDescent="0.2">
      <c r="A2" s="3"/>
      <c r="B2" s="3" t="s">
        <v>3</v>
      </c>
    </row>
    <row r="3" spans="1:11" s="41" customFormat="1" ht="31.5" customHeight="1" x14ac:dyDescent="0.35">
      <c r="A3" s="40"/>
      <c r="B3" s="40" t="s">
        <v>82</v>
      </c>
    </row>
    <row r="4" spans="1:11" s="31" customFormat="1" ht="6" customHeight="1" x14ac:dyDescent="0.15">
      <c r="A4" s="32"/>
      <c r="B4" s="32"/>
    </row>
    <row r="5" spans="1:11" ht="6" customHeight="1" x14ac:dyDescent="0.15">
      <c r="I5" s="63" t="s">
        <v>77</v>
      </c>
      <c r="J5" s="63"/>
    </row>
    <row r="6" spans="1:11" ht="33" customHeight="1" x14ac:dyDescent="0.15">
      <c r="D6" s="35" t="s">
        <v>0</v>
      </c>
      <c r="G6" s="64" t="s">
        <v>1</v>
      </c>
      <c r="H6" s="64"/>
      <c r="I6" s="63"/>
      <c r="J6" s="63"/>
    </row>
    <row r="7" spans="1:11" ht="29" x14ac:dyDescent="0.3">
      <c r="C7" s="36"/>
      <c r="D7" s="62">
        <v>0.25</v>
      </c>
      <c r="E7" s="62"/>
      <c r="F7" s="36"/>
      <c r="G7" s="37">
        <v>30</v>
      </c>
      <c r="H7" s="7" t="s">
        <v>2</v>
      </c>
    </row>
    <row r="8" spans="1:11" ht="12" x14ac:dyDescent="0.15"/>
    <row r="9" spans="1:11" ht="33" customHeight="1" x14ac:dyDescent="0.15">
      <c r="A9" s="38"/>
      <c r="B9" s="38" t="s">
        <v>4</v>
      </c>
      <c r="C9" s="39"/>
      <c r="D9" s="81" t="s">
        <v>5</v>
      </c>
      <c r="E9" s="81" t="s">
        <v>6</v>
      </c>
      <c r="F9" s="81" t="s">
        <v>7</v>
      </c>
      <c r="G9" s="81" t="s">
        <v>8</v>
      </c>
      <c r="H9" s="81" t="s">
        <v>9</v>
      </c>
      <c r="I9" s="81" t="s">
        <v>10</v>
      </c>
      <c r="J9" s="81" t="s">
        <v>11</v>
      </c>
    </row>
    <row r="10" spans="1:11" ht="31.5" customHeight="1" x14ac:dyDescent="0.15">
      <c r="A10" s="80">
        <f>StartTime+TIME(0,(ROW(B1)-1)*TimeInterval,0)</f>
        <v>0.25</v>
      </c>
      <c r="B10" s="80"/>
      <c r="D10" s="82" t="s">
        <v>166</v>
      </c>
      <c r="E10" s="82" t="s">
        <v>166</v>
      </c>
      <c r="F10" s="82" t="s">
        <v>166</v>
      </c>
      <c r="G10" s="82" t="s">
        <v>166</v>
      </c>
      <c r="H10" s="82" t="s">
        <v>166</v>
      </c>
      <c r="I10" s="82" t="s">
        <v>166</v>
      </c>
      <c r="J10" s="82" t="s">
        <v>166</v>
      </c>
    </row>
    <row r="11" spans="1:11" ht="31.5" customHeight="1" x14ac:dyDescent="0.15">
      <c r="A11" s="80">
        <f>StartTime+TIME(0,(ROW(B2)-1)*TimeInterval,0)</f>
        <v>0.27083333333333331</v>
      </c>
      <c r="B11" s="80"/>
      <c r="D11" s="82" t="s">
        <v>166</v>
      </c>
      <c r="E11" s="82" t="s">
        <v>166</v>
      </c>
      <c r="F11" s="82" t="s">
        <v>166</v>
      </c>
      <c r="G11" s="82" t="s">
        <v>166</v>
      </c>
      <c r="H11" s="82" t="s">
        <v>166</v>
      </c>
      <c r="I11" s="82" t="s">
        <v>166</v>
      </c>
      <c r="J11" s="82" t="s">
        <v>166</v>
      </c>
    </row>
    <row r="12" spans="1:11" ht="31.5" customHeight="1" x14ac:dyDescent="0.15">
      <c r="A12" s="79">
        <f>StartTime+TIME(0,(ROW(B3)-1)*TimeInterval,0)</f>
        <v>0.29166666666666669</v>
      </c>
      <c r="B12" s="79"/>
      <c r="D12" s="82" t="s">
        <v>167</v>
      </c>
      <c r="E12" s="82" t="s">
        <v>167</v>
      </c>
      <c r="F12" s="82" t="s">
        <v>167</v>
      </c>
      <c r="G12" s="82" t="s">
        <v>167</v>
      </c>
      <c r="H12" s="82" t="s">
        <v>167</v>
      </c>
      <c r="I12" s="82" t="s">
        <v>167</v>
      </c>
      <c r="J12" s="82" t="s">
        <v>167</v>
      </c>
    </row>
    <row r="13" spans="1:11" ht="31.5" customHeight="1" x14ac:dyDescent="0.15">
      <c r="A13" s="78">
        <f>StartTime+TIME(0,(ROW(B4)-1)*TimeInterval,0)</f>
        <v>0.3125</v>
      </c>
      <c r="B13" s="78"/>
      <c r="D13" s="82" t="s">
        <v>168</v>
      </c>
      <c r="E13" s="82" t="s">
        <v>168</v>
      </c>
      <c r="F13" s="82" t="s">
        <v>168</v>
      </c>
      <c r="G13" s="82" t="s">
        <v>168</v>
      </c>
      <c r="H13" s="82" t="s">
        <v>168</v>
      </c>
      <c r="I13" s="82" t="s">
        <v>168</v>
      </c>
      <c r="J13" s="82" t="s">
        <v>168</v>
      </c>
    </row>
    <row r="14" spans="1:11" ht="31.5" customHeight="1" x14ac:dyDescent="0.15">
      <c r="A14" s="78">
        <f>StartTime+TIME(0,(ROW(B5)-1)*TimeInterval,0)</f>
        <v>0.33333333333333331</v>
      </c>
      <c r="B14" s="78"/>
      <c r="D14" s="82" t="s">
        <v>12</v>
      </c>
      <c r="E14" s="82" t="s">
        <v>12</v>
      </c>
      <c r="F14" s="82" t="s">
        <v>12</v>
      </c>
      <c r="G14" s="82" t="s">
        <v>12</v>
      </c>
      <c r="H14" s="82" t="s">
        <v>12</v>
      </c>
      <c r="I14" s="82" t="s">
        <v>12</v>
      </c>
      <c r="J14" s="82" t="s">
        <v>12</v>
      </c>
    </row>
    <row r="15" spans="1:11" ht="31.5" customHeight="1" x14ac:dyDescent="0.15">
      <c r="A15" s="78">
        <f t="shared" ref="A15:A18" si="0">StartTime+TIME(0,(ROW(B6)-1)*TimeInterval,0)</f>
        <v>0.35416666666666669</v>
      </c>
      <c r="B15" s="78"/>
      <c r="D15" s="82" t="s">
        <v>169</v>
      </c>
      <c r="E15" s="82" t="s">
        <v>169</v>
      </c>
      <c r="F15" s="82" t="s">
        <v>169</v>
      </c>
      <c r="G15" s="82" t="s">
        <v>169</v>
      </c>
      <c r="H15" s="82" t="s">
        <v>169</v>
      </c>
      <c r="I15" s="82"/>
      <c r="J15" s="82"/>
    </row>
    <row r="16" spans="1:11" ht="31.5" customHeight="1" x14ac:dyDescent="0.15">
      <c r="A16" s="61">
        <f t="shared" si="0"/>
        <v>0.375</v>
      </c>
      <c r="B16" s="61"/>
      <c r="D16" s="83"/>
      <c r="E16" s="83"/>
      <c r="F16" s="83"/>
      <c r="G16" s="91"/>
      <c r="H16" s="83"/>
      <c r="I16" s="83"/>
      <c r="J16" s="83"/>
    </row>
    <row r="17" spans="1:10" ht="31.5" customHeight="1" x14ac:dyDescent="0.15">
      <c r="A17" s="61">
        <f t="shared" si="0"/>
        <v>0.39583333333333337</v>
      </c>
      <c r="B17" s="61"/>
      <c r="D17" s="83"/>
      <c r="E17" s="83"/>
      <c r="F17" s="83"/>
      <c r="G17" s="91"/>
      <c r="H17" s="85" t="s">
        <v>113</v>
      </c>
      <c r="I17" s="86"/>
      <c r="J17" s="83"/>
    </row>
    <row r="18" spans="1:10" ht="31.5" customHeight="1" x14ac:dyDescent="0.15">
      <c r="A18" s="61">
        <f t="shared" si="0"/>
        <v>0.41666666666666663</v>
      </c>
      <c r="B18" s="61"/>
      <c r="D18" s="83"/>
      <c r="E18" s="83"/>
      <c r="F18" s="83"/>
      <c r="G18" s="91"/>
      <c r="H18" s="85" t="s">
        <v>113</v>
      </c>
      <c r="I18" s="86"/>
      <c r="J18" s="83"/>
    </row>
    <row r="19" spans="1:10" ht="31.5" customHeight="1" x14ac:dyDescent="0.15">
      <c r="A19" s="61">
        <f t="shared" ref="A19:A47" si="1">StartTime+TIME(0,(ROW(A10)-1)*TimeInterval,0)</f>
        <v>0.4375</v>
      </c>
      <c r="B19" s="61"/>
      <c r="D19" s="87" t="s">
        <v>113</v>
      </c>
      <c r="E19" s="83"/>
      <c r="F19" s="87" t="s">
        <v>113</v>
      </c>
      <c r="G19" s="91"/>
      <c r="H19" s="85" t="s">
        <v>113</v>
      </c>
      <c r="I19" s="86"/>
      <c r="J19" s="83"/>
    </row>
    <row r="20" spans="1:10" ht="31.5" customHeight="1" x14ac:dyDescent="0.15">
      <c r="A20" s="61">
        <f t="shared" si="1"/>
        <v>0.45833333333333337</v>
      </c>
      <c r="B20" s="61"/>
      <c r="D20" s="87" t="s">
        <v>113</v>
      </c>
      <c r="E20" s="83"/>
      <c r="F20" s="87" t="s">
        <v>113</v>
      </c>
      <c r="G20" s="91"/>
      <c r="H20" s="85" t="s">
        <v>113</v>
      </c>
      <c r="I20" s="86"/>
      <c r="J20" s="83"/>
    </row>
    <row r="21" spans="1:10" ht="31.5" customHeight="1" x14ac:dyDescent="0.15">
      <c r="A21" s="61">
        <f t="shared" si="1"/>
        <v>0.47916666666666663</v>
      </c>
      <c r="B21" s="61"/>
      <c r="D21" s="87" t="s">
        <v>113</v>
      </c>
      <c r="E21" s="83"/>
      <c r="F21" s="87" t="s">
        <v>113</v>
      </c>
      <c r="G21" s="83"/>
      <c r="H21" s="85" t="s">
        <v>113</v>
      </c>
      <c r="I21" s="86"/>
      <c r="J21" s="83"/>
    </row>
    <row r="22" spans="1:10" ht="31.5" customHeight="1" x14ac:dyDescent="0.15">
      <c r="A22" s="61">
        <f t="shared" si="1"/>
        <v>0.5</v>
      </c>
      <c r="B22" s="61"/>
      <c r="D22" s="87" t="s">
        <v>113</v>
      </c>
      <c r="E22" s="83"/>
      <c r="F22" s="87" t="s">
        <v>113</v>
      </c>
      <c r="G22" s="83"/>
      <c r="H22" s="85" t="s">
        <v>113</v>
      </c>
      <c r="I22" s="86"/>
      <c r="J22" s="83"/>
    </row>
    <row r="23" spans="1:10" ht="31.5" customHeight="1" x14ac:dyDescent="0.15">
      <c r="A23" s="78">
        <f t="shared" si="1"/>
        <v>0.52083333333333326</v>
      </c>
      <c r="B23" s="78"/>
      <c r="D23" s="82" t="s">
        <v>172</v>
      </c>
      <c r="E23" s="82" t="s">
        <v>172</v>
      </c>
      <c r="F23" s="82" t="s">
        <v>172</v>
      </c>
      <c r="G23" s="82" t="s">
        <v>172</v>
      </c>
      <c r="H23" s="85" t="s">
        <v>173</v>
      </c>
      <c r="I23" s="86" t="s">
        <v>172</v>
      </c>
      <c r="J23" s="82" t="s">
        <v>172</v>
      </c>
    </row>
    <row r="24" spans="1:10" ht="31.5" customHeight="1" x14ac:dyDescent="0.15">
      <c r="A24" s="78">
        <f t="shared" si="1"/>
        <v>0.54166666666666674</v>
      </c>
      <c r="B24" s="78"/>
      <c r="D24" s="82" t="s">
        <v>172</v>
      </c>
      <c r="E24" s="82" t="s">
        <v>172</v>
      </c>
      <c r="F24" s="82" t="s">
        <v>172</v>
      </c>
      <c r="G24" s="82" t="s">
        <v>172</v>
      </c>
      <c r="H24" s="82" t="s">
        <v>172</v>
      </c>
      <c r="I24" s="82" t="s">
        <v>172</v>
      </c>
      <c r="J24" s="82" t="s">
        <v>172</v>
      </c>
    </row>
    <row r="25" spans="1:10" ht="31.5" customHeight="1" x14ac:dyDescent="0.15">
      <c r="A25" s="78">
        <f t="shared" si="1"/>
        <v>0.5625</v>
      </c>
      <c r="B25" s="78"/>
      <c r="D25" s="84" t="s">
        <v>175</v>
      </c>
      <c r="E25" s="82" t="s">
        <v>172</v>
      </c>
      <c r="F25" s="82" t="s">
        <v>172</v>
      </c>
      <c r="G25" s="82" t="s">
        <v>172</v>
      </c>
      <c r="H25" s="82" t="s">
        <v>172</v>
      </c>
      <c r="I25" s="82" t="s">
        <v>172</v>
      </c>
      <c r="J25" s="82" t="s">
        <v>172</v>
      </c>
    </row>
    <row r="26" spans="1:10" ht="31.5" customHeight="1" x14ac:dyDescent="0.15">
      <c r="A26" s="61">
        <f t="shared" si="1"/>
        <v>0.58333333333333326</v>
      </c>
      <c r="B26" s="61"/>
      <c r="D26" s="84" t="s">
        <v>114</v>
      </c>
      <c r="E26" s="83"/>
      <c r="F26" s="83"/>
      <c r="G26" s="83"/>
      <c r="H26" s="83"/>
      <c r="I26" s="83"/>
      <c r="J26" s="83"/>
    </row>
    <row r="27" spans="1:10" ht="31.5" customHeight="1" x14ac:dyDescent="0.15">
      <c r="A27" s="61">
        <f t="shared" si="1"/>
        <v>0.60416666666666674</v>
      </c>
      <c r="B27" s="61"/>
      <c r="D27" s="84" t="s">
        <v>114</v>
      </c>
      <c r="E27" s="88" t="s">
        <v>170</v>
      </c>
      <c r="F27" s="83"/>
      <c r="G27" s="83"/>
      <c r="H27" s="89" t="s">
        <v>110</v>
      </c>
      <c r="I27" s="83"/>
      <c r="J27" s="83"/>
    </row>
    <row r="28" spans="1:10" ht="31.5" customHeight="1" x14ac:dyDescent="0.15">
      <c r="A28" s="61">
        <f t="shared" si="1"/>
        <v>0.625</v>
      </c>
      <c r="B28" s="61"/>
      <c r="D28" s="84" t="s">
        <v>114</v>
      </c>
      <c r="E28" s="88" t="s">
        <v>170</v>
      </c>
      <c r="F28" s="83"/>
      <c r="G28" s="83"/>
      <c r="H28" s="89" t="s">
        <v>110</v>
      </c>
      <c r="I28" s="83"/>
      <c r="J28" s="83"/>
    </row>
    <row r="29" spans="1:10" ht="31.5" customHeight="1" x14ac:dyDescent="0.15">
      <c r="A29" s="61">
        <f t="shared" si="1"/>
        <v>0.64583333333333326</v>
      </c>
      <c r="B29" s="61"/>
      <c r="D29" s="83"/>
      <c r="E29" s="88" t="s">
        <v>170</v>
      </c>
      <c r="F29" s="83"/>
      <c r="G29" s="83"/>
      <c r="H29" s="89" t="s">
        <v>182</v>
      </c>
      <c r="I29" s="82"/>
      <c r="J29" s="83"/>
    </row>
    <row r="30" spans="1:10" ht="31.5" customHeight="1" x14ac:dyDescent="0.15">
      <c r="A30" s="61">
        <f t="shared" si="1"/>
        <v>0.66666666666666674</v>
      </c>
      <c r="B30" s="61"/>
      <c r="D30" s="90" t="s">
        <v>170</v>
      </c>
      <c r="E30" s="88" t="s">
        <v>170</v>
      </c>
      <c r="F30" s="90" t="s">
        <v>170</v>
      </c>
      <c r="G30" s="83"/>
      <c r="H30" s="84" t="s">
        <v>114</v>
      </c>
      <c r="I30" s="82"/>
      <c r="J30" s="83"/>
    </row>
    <row r="31" spans="1:10" ht="31.5" customHeight="1" x14ac:dyDescent="0.15">
      <c r="A31" s="61">
        <f t="shared" si="1"/>
        <v>0.6875</v>
      </c>
      <c r="B31" s="61"/>
      <c r="D31" s="90" t="s">
        <v>170</v>
      </c>
      <c r="E31" s="88" t="s">
        <v>171</v>
      </c>
      <c r="F31" s="90" t="s">
        <v>170</v>
      </c>
      <c r="G31" s="89" t="s">
        <v>110</v>
      </c>
      <c r="H31" s="84" t="s">
        <v>114</v>
      </c>
      <c r="I31" s="82"/>
      <c r="J31" s="83"/>
    </row>
    <row r="32" spans="1:10" ht="31.5" customHeight="1" x14ac:dyDescent="0.15">
      <c r="A32" s="61">
        <f t="shared" si="1"/>
        <v>0.70833333333333326</v>
      </c>
      <c r="B32" s="61"/>
      <c r="D32" s="90" t="s">
        <v>170</v>
      </c>
      <c r="E32" s="89" t="s">
        <v>110</v>
      </c>
      <c r="F32" s="90" t="s">
        <v>170</v>
      </c>
      <c r="G32" s="89" t="s">
        <v>110</v>
      </c>
      <c r="H32" s="84" t="s">
        <v>114</v>
      </c>
      <c r="I32" s="83"/>
      <c r="J32" s="83"/>
    </row>
    <row r="33" spans="1:10" ht="31.5" customHeight="1" x14ac:dyDescent="0.15">
      <c r="A33" s="61">
        <f t="shared" si="1"/>
        <v>0.72916666666666674</v>
      </c>
      <c r="B33" s="61"/>
      <c r="D33" s="90" t="s">
        <v>170</v>
      </c>
      <c r="E33" s="89" t="s">
        <v>110</v>
      </c>
      <c r="F33" s="90" t="s">
        <v>170</v>
      </c>
      <c r="G33" s="89" t="s">
        <v>110</v>
      </c>
      <c r="H33" s="84" t="s">
        <v>114</v>
      </c>
      <c r="I33" s="83"/>
      <c r="J33" s="83"/>
    </row>
    <row r="34" spans="1:10" ht="31.5" customHeight="1" x14ac:dyDescent="0.15">
      <c r="A34" s="61">
        <f t="shared" si="1"/>
        <v>0.75</v>
      </c>
      <c r="B34" s="61"/>
      <c r="D34" s="90" t="s">
        <v>170</v>
      </c>
      <c r="E34" s="89" t="s">
        <v>110</v>
      </c>
      <c r="F34" s="90" t="s">
        <v>170</v>
      </c>
      <c r="G34" s="89" t="s">
        <v>110</v>
      </c>
      <c r="H34" s="83"/>
      <c r="I34" s="83"/>
      <c r="J34" s="83"/>
    </row>
    <row r="35" spans="1:10" ht="31.5" customHeight="1" x14ac:dyDescent="0.15">
      <c r="A35" s="61">
        <f t="shared" si="1"/>
        <v>0.77083333333333337</v>
      </c>
      <c r="B35" s="61"/>
      <c r="D35" s="83"/>
      <c r="E35" s="83"/>
      <c r="F35" s="83"/>
      <c r="G35" s="83"/>
      <c r="H35" s="83"/>
      <c r="I35" s="83"/>
      <c r="J35" s="83"/>
    </row>
    <row r="36" spans="1:10" ht="31.5" customHeight="1" x14ac:dyDescent="0.15">
      <c r="A36" s="61">
        <f t="shared" si="1"/>
        <v>0.79166666666666663</v>
      </c>
      <c r="B36" s="61"/>
      <c r="D36" s="83"/>
      <c r="E36" s="83"/>
      <c r="F36" s="83"/>
      <c r="G36" s="83"/>
      <c r="H36" s="83"/>
      <c r="I36" s="83"/>
      <c r="J36" s="83"/>
    </row>
    <row r="37" spans="1:10" ht="31.5" customHeight="1" x14ac:dyDescent="0.15">
      <c r="A37" s="61">
        <f t="shared" si="1"/>
        <v>0.8125</v>
      </c>
      <c r="B37" s="61"/>
      <c r="D37" s="83"/>
      <c r="E37" s="83"/>
      <c r="F37" s="83"/>
      <c r="G37" s="83"/>
      <c r="H37" s="83"/>
      <c r="I37" s="83"/>
      <c r="J37" s="83"/>
    </row>
    <row r="38" spans="1:10" ht="31.5" customHeight="1" x14ac:dyDescent="0.15">
      <c r="A38" s="78">
        <f t="shared" si="1"/>
        <v>0.83333333333333337</v>
      </c>
      <c r="B38" s="78"/>
      <c r="D38" s="82" t="s">
        <v>174</v>
      </c>
      <c r="E38" s="82" t="s">
        <v>174</v>
      </c>
      <c r="F38" s="82" t="s">
        <v>174</v>
      </c>
      <c r="G38" s="82" t="s">
        <v>174</v>
      </c>
      <c r="H38" s="82" t="s">
        <v>174</v>
      </c>
      <c r="I38" s="82" t="s">
        <v>174</v>
      </c>
      <c r="J38" s="82" t="s">
        <v>174</v>
      </c>
    </row>
    <row r="39" spans="1:10" ht="31.5" customHeight="1" x14ac:dyDescent="0.15">
      <c r="A39" s="78">
        <f t="shared" si="1"/>
        <v>0.85416666666666663</v>
      </c>
      <c r="B39" s="78"/>
      <c r="D39" s="82" t="s">
        <v>174</v>
      </c>
      <c r="E39" s="82" t="s">
        <v>174</v>
      </c>
      <c r="F39" s="82" t="s">
        <v>174</v>
      </c>
      <c r="G39" s="82" t="s">
        <v>174</v>
      </c>
      <c r="H39" s="82" t="s">
        <v>174</v>
      </c>
      <c r="I39" s="82" t="s">
        <v>174</v>
      </c>
      <c r="J39" s="82" t="s">
        <v>174</v>
      </c>
    </row>
    <row r="40" spans="1:10" ht="31.5" customHeight="1" x14ac:dyDescent="0.15">
      <c r="A40" s="78">
        <f t="shared" si="1"/>
        <v>0.875</v>
      </c>
      <c r="B40" s="78"/>
      <c r="D40" s="82" t="s">
        <v>174</v>
      </c>
      <c r="E40" s="82" t="s">
        <v>174</v>
      </c>
      <c r="F40" s="82" t="s">
        <v>174</v>
      </c>
      <c r="G40" s="82" t="s">
        <v>174</v>
      </c>
      <c r="H40" s="82" t="s">
        <v>174</v>
      </c>
      <c r="I40" s="82" t="s">
        <v>174</v>
      </c>
      <c r="J40" s="82" t="s">
        <v>174</v>
      </c>
    </row>
    <row r="41" spans="1:10" ht="31.5" customHeight="1" x14ac:dyDescent="0.15">
      <c r="A41" s="61">
        <f t="shared" si="1"/>
        <v>0.89583333333333337</v>
      </c>
      <c r="B41" s="61"/>
      <c r="D41" s="83"/>
      <c r="E41" s="83"/>
      <c r="F41" s="83"/>
      <c r="G41" s="83"/>
      <c r="H41" s="83"/>
      <c r="I41" s="83"/>
      <c r="J41" s="83"/>
    </row>
    <row r="42" spans="1:10" ht="31.5" customHeight="1" x14ac:dyDescent="0.15">
      <c r="A42" s="61">
        <f t="shared" si="1"/>
        <v>0.91666666666666663</v>
      </c>
      <c r="B42" s="61"/>
      <c r="D42" s="83"/>
      <c r="E42" s="83"/>
      <c r="F42" s="83"/>
      <c r="G42" s="83"/>
      <c r="H42" s="83"/>
      <c r="I42" s="83"/>
      <c r="J42" s="83"/>
    </row>
    <row r="43" spans="1:10" ht="31.5" customHeight="1" x14ac:dyDescent="0.15">
      <c r="A43" s="61">
        <f t="shared" si="1"/>
        <v>0.9375</v>
      </c>
      <c r="B43" s="61"/>
      <c r="D43" s="83"/>
      <c r="E43" s="83"/>
      <c r="F43" s="83"/>
      <c r="G43" s="83"/>
      <c r="H43" s="83"/>
      <c r="I43" s="83"/>
      <c r="J43" s="83"/>
    </row>
    <row r="44" spans="1:10" ht="31.5" customHeight="1" x14ac:dyDescent="0.15">
      <c r="A44" s="79">
        <f t="shared" si="1"/>
        <v>0.95833333333333337</v>
      </c>
      <c r="B44" s="79"/>
      <c r="D44" s="82" t="s">
        <v>177</v>
      </c>
      <c r="E44" s="82" t="s">
        <v>177</v>
      </c>
      <c r="F44" s="82" t="s">
        <v>177</v>
      </c>
      <c r="G44" s="82" t="s">
        <v>177</v>
      </c>
      <c r="H44" s="82" t="s">
        <v>177</v>
      </c>
      <c r="I44" s="82" t="s">
        <v>177</v>
      </c>
      <c r="J44" s="82" t="s">
        <v>177</v>
      </c>
    </row>
    <row r="45" spans="1:10" ht="31.5" customHeight="1" x14ac:dyDescent="0.15">
      <c r="A45" s="80">
        <f t="shared" si="1"/>
        <v>0.97916666666666663</v>
      </c>
      <c r="B45" s="80"/>
      <c r="D45" s="82" t="s">
        <v>178</v>
      </c>
      <c r="E45" s="82" t="s">
        <v>178</v>
      </c>
      <c r="F45" s="82" t="s">
        <v>178</v>
      </c>
      <c r="G45" s="82" t="s">
        <v>178</v>
      </c>
      <c r="H45" s="82" t="s">
        <v>178</v>
      </c>
      <c r="I45" s="82" t="s">
        <v>178</v>
      </c>
      <c r="J45" s="82" t="s">
        <v>178</v>
      </c>
    </row>
    <row r="46" spans="1:10" ht="31.5" customHeight="1" x14ac:dyDescent="0.15">
      <c r="A46" s="80">
        <f t="shared" si="1"/>
        <v>1</v>
      </c>
      <c r="B46" s="80"/>
      <c r="D46" s="82" t="s">
        <v>176</v>
      </c>
      <c r="E46" s="82" t="s">
        <v>176</v>
      </c>
      <c r="F46" s="82" t="s">
        <v>176</v>
      </c>
      <c r="G46" s="82" t="s">
        <v>176</v>
      </c>
      <c r="H46" s="82" t="s">
        <v>176</v>
      </c>
      <c r="I46" s="82" t="s">
        <v>176</v>
      </c>
      <c r="J46" s="82" t="s">
        <v>176</v>
      </c>
    </row>
  </sheetData>
  <mergeCells count="40">
    <mergeCell ref="A44:B44"/>
    <mergeCell ref="A45:B45"/>
    <mergeCell ref="A46:B46"/>
    <mergeCell ref="A39:B39"/>
    <mergeCell ref="A40:B40"/>
    <mergeCell ref="A41:B41"/>
    <mergeCell ref="A42:B42"/>
    <mergeCell ref="A43:B43"/>
    <mergeCell ref="A34:B34"/>
    <mergeCell ref="A35:B35"/>
    <mergeCell ref="A36:B36"/>
    <mergeCell ref="A37:B37"/>
    <mergeCell ref="A38:B38"/>
    <mergeCell ref="A29:B29"/>
    <mergeCell ref="A30:B30"/>
    <mergeCell ref="A31:B31"/>
    <mergeCell ref="A32:B32"/>
    <mergeCell ref="A33:B33"/>
    <mergeCell ref="D7:E7"/>
    <mergeCell ref="I5:J6"/>
    <mergeCell ref="G6:H6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6:B26"/>
    <mergeCell ref="A27:B27"/>
    <mergeCell ref="A28:B28"/>
    <mergeCell ref="A21:B21"/>
    <mergeCell ref="A22:B22"/>
    <mergeCell ref="A23:B23"/>
    <mergeCell ref="A24:B24"/>
    <mergeCell ref="A25:B25"/>
  </mergeCells>
  <printOptions horizontalCentered="1"/>
  <pageMargins left="0.4" right="0.4" top="0.4" bottom="0.4" header="0.25" footer="0.25"/>
  <pageSetup fitToHeight="0" orientation="portrait" r:id="rId1"/>
  <headerFooter differentFirst="1">
    <oddFooter>&amp;CPage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249977111117893"/>
    <pageSetUpPr autoPageBreaks="0" fitToPage="1"/>
  </sheetPr>
  <dimension ref="A1:K66"/>
  <sheetViews>
    <sheetView showGridLines="0" topLeftCell="A17" zoomScale="111" zoomScaleNormal="125" workbookViewId="0">
      <selection activeCell="F23" sqref="F23"/>
    </sheetView>
  </sheetViews>
  <sheetFormatPr baseColWidth="10" defaultColWidth="9.19921875" defaultRowHeight="33" customHeight="1" x14ac:dyDescent="0.15"/>
  <cols>
    <col min="1" max="1" width="3.3984375" style="4" customWidth="1"/>
    <col min="2" max="2" width="42.59765625" style="20" customWidth="1"/>
    <col min="3" max="3" width="19.796875" style="20" customWidth="1"/>
    <col min="4" max="4" width="42.3984375" style="20" customWidth="1"/>
    <col min="5" max="5" width="16.796875" style="21" customWidth="1"/>
    <col min="6" max="6" width="16.796875" style="22" customWidth="1"/>
    <col min="7" max="7" width="16.796875" style="23" customWidth="1"/>
    <col min="8" max="8" width="16.796875" style="4" customWidth="1"/>
    <col min="9" max="9" width="3.59765625" style="4" customWidth="1"/>
    <col min="10" max="16384" width="9.19921875" style="4"/>
  </cols>
  <sheetData>
    <row r="1" spans="1:9" s="2" customFormat="1" ht="6" customHeight="1" x14ac:dyDescent="0.15">
      <c r="A1" s="1"/>
      <c r="I1" s="2" t="s">
        <v>70</v>
      </c>
    </row>
    <row r="2" spans="1:9" s="2" customFormat="1" ht="16" x14ac:dyDescent="0.2">
      <c r="A2" s="3"/>
      <c r="B2" s="3" t="s">
        <v>13</v>
      </c>
    </row>
    <row r="3" spans="1:9" s="41" customFormat="1" ht="31.5" customHeight="1" x14ac:dyDescent="0.35">
      <c r="A3" s="40"/>
      <c r="B3" s="40" t="s">
        <v>67</v>
      </c>
    </row>
    <row r="4" spans="1:9" s="2" customFormat="1" ht="6" customHeight="1" x14ac:dyDescent="0.15"/>
    <row r="5" spans="1:9" ht="6" customHeight="1" x14ac:dyDescent="0.15">
      <c r="B5" s="4"/>
      <c r="C5" s="4"/>
      <c r="D5" s="4"/>
      <c r="E5" s="4"/>
      <c r="F5" s="4"/>
      <c r="G5" s="63" t="str">
        <f>TERM!I5</f>
        <v>YEAR</v>
      </c>
      <c r="H5" s="63"/>
    </row>
    <row r="6" spans="1:9" ht="33" customHeight="1" x14ac:dyDescent="0.2">
      <c r="B6" s="5"/>
      <c r="C6" s="4"/>
      <c r="D6" s="4"/>
      <c r="E6" s="6"/>
      <c r="F6" s="6"/>
      <c r="G6" s="63"/>
      <c r="H6" s="63"/>
    </row>
    <row r="7" spans="1:9" s="51" customFormat="1" ht="39.75" customHeight="1" x14ac:dyDescent="0.15">
      <c r="A7" s="49"/>
      <c r="B7" s="49" t="s">
        <v>83</v>
      </c>
      <c r="C7" s="49"/>
      <c r="D7" s="50"/>
    </row>
    <row r="8" spans="1:9" ht="17" thickBot="1" x14ac:dyDescent="0.2">
      <c r="B8" s="42" t="s">
        <v>14</v>
      </c>
      <c r="C8" s="8"/>
      <c r="D8" s="42" t="s">
        <v>14</v>
      </c>
      <c r="E8" s="4"/>
      <c r="F8" s="4"/>
      <c r="G8" s="4"/>
    </row>
    <row r="9" spans="1:9" ht="25.5" customHeight="1" thickBot="1" x14ac:dyDescent="0.2">
      <c r="B9" s="9">
        <f>AVERAGE(Courses[GRADE])</f>
        <v>0.51282051282051277</v>
      </c>
      <c r="C9" s="43" t="str">
        <f>TEXT(AVERAGEIF(Courses[COMPLETED],"Yes",Courses[GRADE]),"0.00")&amp;" Current GPA"</f>
        <v>3.20 Current GPA</v>
      </c>
      <c r="D9" s="9">
        <f>COUNTIF(Courses[COMPLETED],"Yes")/COUNTA(Courses[COURSE TITLE])</f>
        <v>0.12820512820512819</v>
      </c>
      <c r="E9" s="43" t="str">
        <f>TEXT(COUNTIF(Courses[COMPLETED],"Yes")/COUNTA(Courses[COURSE TITLE]),"0%")&amp;" Completed"</f>
        <v>13% Completed</v>
      </c>
      <c r="F9" s="4"/>
      <c r="G9" s="4"/>
    </row>
    <row r="10" spans="1:9" ht="37.5" customHeight="1" x14ac:dyDescent="0.15">
      <c r="B10" s="57" t="s">
        <v>85</v>
      </c>
      <c r="C10" s="4"/>
      <c r="D10" s="4"/>
      <c r="E10" s="4"/>
      <c r="F10" s="4"/>
      <c r="G10" s="4"/>
    </row>
    <row r="11" spans="1:9" ht="33" customHeight="1" x14ac:dyDescent="0.15">
      <c r="B11" s="58" t="s">
        <v>69</v>
      </c>
      <c r="C11" s="59" t="s">
        <v>84</v>
      </c>
      <c r="D11" s="60" t="s">
        <v>25</v>
      </c>
      <c r="E11" s="60" t="s">
        <v>26</v>
      </c>
      <c r="F11" s="4"/>
      <c r="G11" s="4"/>
    </row>
    <row r="12" spans="1:9" ht="33" customHeight="1" x14ac:dyDescent="0.15">
      <c r="B12" s="10" t="s">
        <v>15</v>
      </c>
      <c r="C12" s="11">
        <f>IF(SUMIF(Courses[REQUIREMENT],CREDITS!$B12,Courses[CREDITS])=0,"0",SUMIF(Courses[REQUIREMENT],CREDITS!$B12,Courses[CREDITS]))</f>
        <v>74</v>
      </c>
      <c r="D12" s="12">
        <f>SUMIFS(Courses[CREDITS],Courses[REQUIREMENT],CREDITS!$B12,Courses[COMPLETED],"Yes")</f>
        <v>17</v>
      </c>
      <c r="E12" s="11">
        <f>SUMIF(Courses[REQUIREMENT],CREDITS!$B12,Courses[CREDITS])-SUMIFS(Courses[CREDITS],Courses[REQUIREMENT],CREDITS!$B12,Courses[COMPLETED],"Yes")</f>
        <v>57</v>
      </c>
      <c r="F12" s="4"/>
      <c r="G12" s="4"/>
    </row>
    <row r="13" spans="1:9" ht="33" customHeight="1" x14ac:dyDescent="0.15">
      <c r="B13" s="13" t="s">
        <v>16</v>
      </c>
      <c r="C13" s="14" t="str">
        <f>IF(SUMIF(Courses[REQUIREMENT],CREDITS!$B13,Courses[CREDITS])=0,"0",SUMIF(Courses[REQUIREMENT],CREDITS!$B13,Courses[CREDITS]))</f>
        <v>0</v>
      </c>
      <c r="D13" s="15">
        <f>SUMIFS(Courses[CREDITS],Courses[REQUIREMENT],CREDITS!$B13,Courses[COMPLETED],"Yes")</f>
        <v>0</v>
      </c>
      <c r="E13" s="14">
        <f>SUMIF(Courses[REQUIREMENT],CREDITS!$B13,Courses[CREDITS])-SUMIFS(Courses[CREDITS],Courses[REQUIREMENT],CREDITS!$B13,Courses[COMPLETED],"Yes")</f>
        <v>0</v>
      </c>
      <c r="F13" s="4"/>
      <c r="G13" s="4"/>
    </row>
    <row r="14" spans="1:9" ht="33" customHeight="1" x14ac:dyDescent="0.15">
      <c r="B14" s="13" t="s">
        <v>17</v>
      </c>
      <c r="C14" s="14">
        <f>IF(SUMIF(Courses[REQUIREMENT],CREDITS!$B14,Courses[CREDITS])=0,"0",SUMIF(Courses[REQUIREMENT],CREDITS!$B14,Courses[CREDITS]))</f>
        <v>56</v>
      </c>
      <c r="D14" s="15">
        <f>SUMIFS(Courses[CREDITS],Courses[REQUIREMENT],CREDITS!$B14,Courses[COMPLETED],"Yes")</f>
        <v>0</v>
      </c>
      <c r="E14" s="14">
        <f>SUMIF(Courses[REQUIREMENT],CREDITS!$B14,Courses[CREDITS])-SUMIFS(Courses[CREDITS],Courses[REQUIREMENT],CREDITS!$B14,Courses[COMPLETED],"Yes")</f>
        <v>56</v>
      </c>
      <c r="F14" s="4"/>
      <c r="G14" s="4"/>
    </row>
    <row r="15" spans="1:9" ht="33" customHeight="1" x14ac:dyDescent="0.15">
      <c r="B15" s="13" t="s">
        <v>18</v>
      </c>
      <c r="C15" s="14" t="str">
        <f>IF(SUMIF(Courses[REQUIREMENT],CREDITS!$B15,Courses[CREDITS])=0,"0",SUMIF(Courses[REQUIREMENT],CREDITS!$B15,Courses[CREDITS]))</f>
        <v>0</v>
      </c>
      <c r="D15" s="15">
        <f>SUMIFS(Courses[CREDITS],Courses[REQUIREMENT],CREDITS!$B15,Courses[COMPLETED],"Yes")</f>
        <v>0</v>
      </c>
      <c r="E15" s="14">
        <f>SUMIF(Courses[REQUIREMENT],CREDITS!$B15,Courses[CREDITS])-SUMIFS(Courses[CREDITS],Courses[REQUIREMENT],CREDITS!$B15,Courses[COMPLETED],"Yes")</f>
        <v>0</v>
      </c>
      <c r="F15" s="4"/>
      <c r="G15" s="4"/>
    </row>
    <row r="16" spans="1:9" ht="33" customHeight="1" x14ac:dyDescent="0.15">
      <c r="B16" s="13" t="s">
        <v>127</v>
      </c>
      <c r="C16" s="14">
        <f>IF(SUMIF(Courses[REQUIREMENT],CREDITS!$B16,Courses[CREDITS])=0,"0",SUMIF(Courses[REQUIREMENT],CREDITS!$B16,Courses[CREDITS]))</f>
        <v>25</v>
      </c>
      <c r="D16" s="15">
        <f>SUMIFS(Courses[CREDITS],Courses[REQUIREMENT],CREDITS!$B16,Courses[COMPLETED],"Yes")</f>
        <v>3</v>
      </c>
      <c r="E16" s="14">
        <f>SUMIF(Courses[REQUIREMENT],CREDITS!$B16,Courses[CREDITS])-SUMIFS(Courses[CREDITS],Courses[REQUIREMENT],CREDITS!$B16,Courses[COMPLETED],"Yes")</f>
        <v>22</v>
      </c>
      <c r="F16" s="4"/>
      <c r="G16" s="4"/>
    </row>
    <row r="17" spans="2:11" ht="33" customHeight="1" x14ac:dyDescent="0.15">
      <c r="B17" s="13" t="s">
        <v>24</v>
      </c>
      <c r="C17" s="14">
        <f>SUBTOTAL(109,CREDITS!$C$12:$C$15)</f>
        <v>130</v>
      </c>
      <c r="D17" s="14">
        <f>SUBTOTAL(109,CREDITS!$D$12:$D$15)</f>
        <v>17</v>
      </c>
      <c r="E17" s="14">
        <f>SUBTOTAL(109,CREDITS!$E$12:$E$15)</f>
        <v>113</v>
      </c>
      <c r="F17" s="4"/>
      <c r="G17" s="4"/>
    </row>
    <row r="18" spans="2:11" ht="33" customHeight="1" x14ac:dyDescent="0.15">
      <c r="B18" s="16"/>
      <c r="C18" s="16"/>
      <c r="D18" s="16"/>
      <c r="E18" s="16"/>
      <c r="F18" s="4"/>
      <c r="G18" s="4"/>
    </row>
    <row r="19" spans="2:11" ht="33" customHeight="1" x14ac:dyDescent="0.3">
      <c r="B19" s="27" t="s">
        <v>29</v>
      </c>
      <c r="C19" s="16"/>
      <c r="D19" s="16"/>
      <c r="E19" s="16"/>
      <c r="F19" s="4"/>
      <c r="G19" s="4"/>
    </row>
    <row r="20" spans="2:11" ht="33" customHeight="1" x14ac:dyDescent="0.15">
      <c r="B20" s="19" t="s">
        <v>19</v>
      </c>
      <c r="C20" s="19" t="s">
        <v>20</v>
      </c>
      <c r="D20" s="19" t="s">
        <v>69</v>
      </c>
      <c r="E20" s="19" t="s">
        <v>21</v>
      </c>
      <c r="F20" s="19" t="s">
        <v>22</v>
      </c>
      <c r="G20" s="19" t="s">
        <v>23</v>
      </c>
      <c r="H20" s="19" t="s">
        <v>78</v>
      </c>
    </row>
    <row r="21" spans="2:11" ht="33" customHeight="1" x14ac:dyDescent="0.15">
      <c r="B21" s="17" t="s">
        <v>86</v>
      </c>
      <c r="C21" s="19" t="s">
        <v>92</v>
      </c>
      <c r="D21" s="19" t="s">
        <v>15</v>
      </c>
      <c r="E21" s="67">
        <v>4</v>
      </c>
      <c r="F21" s="19" t="s">
        <v>27</v>
      </c>
      <c r="G21" s="72">
        <v>4</v>
      </c>
      <c r="H21" s="19" t="s">
        <v>163</v>
      </c>
    </row>
    <row r="22" spans="2:11" ht="33" customHeight="1" x14ac:dyDescent="0.15">
      <c r="B22" s="17" t="s">
        <v>87</v>
      </c>
      <c r="C22" s="19" t="s">
        <v>93</v>
      </c>
      <c r="D22" s="19" t="s">
        <v>15</v>
      </c>
      <c r="E22" s="67">
        <v>4</v>
      </c>
      <c r="F22" s="19" t="s">
        <v>27</v>
      </c>
      <c r="G22" s="72">
        <v>4</v>
      </c>
      <c r="H22" s="19" t="s">
        <v>163</v>
      </c>
    </row>
    <row r="23" spans="2:11" ht="33" customHeight="1" x14ac:dyDescent="0.15">
      <c r="B23" s="17" t="s">
        <v>89</v>
      </c>
      <c r="C23" s="19" t="s">
        <v>94</v>
      </c>
      <c r="D23" s="19" t="s">
        <v>15</v>
      </c>
      <c r="E23" s="67">
        <v>4</v>
      </c>
      <c r="F23" s="19" t="s">
        <v>76</v>
      </c>
      <c r="G23" s="72">
        <v>0</v>
      </c>
      <c r="H23" s="19" t="s">
        <v>79</v>
      </c>
    </row>
    <row r="24" spans="2:11" ht="33" customHeight="1" x14ac:dyDescent="0.15">
      <c r="B24" s="17" t="s">
        <v>88</v>
      </c>
      <c r="C24" s="19" t="s">
        <v>95</v>
      </c>
      <c r="D24" s="19" t="s">
        <v>15</v>
      </c>
      <c r="E24" s="67">
        <v>4</v>
      </c>
      <c r="F24" s="19" t="s">
        <v>27</v>
      </c>
      <c r="G24" s="72">
        <v>0</v>
      </c>
      <c r="H24" s="19" t="s">
        <v>163</v>
      </c>
    </row>
    <row r="25" spans="2:11" ht="33" customHeight="1" x14ac:dyDescent="0.15">
      <c r="B25" s="17" t="s">
        <v>90</v>
      </c>
      <c r="C25" s="19" t="s">
        <v>165</v>
      </c>
      <c r="D25" s="19" t="s">
        <v>15</v>
      </c>
      <c r="E25" s="67">
        <v>4</v>
      </c>
      <c r="F25" s="19" t="s">
        <v>76</v>
      </c>
      <c r="G25" s="72">
        <v>0</v>
      </c>
      <c r="H25" s="19" t="s">
        <v>79</v>
      </c>
    </row>
    <row r="26" spans="2:11" ht="33" customHeight="1" x14ac:dyDescent="0.15">
      <c r="B26" s="17" t="s">
        <v>99</v>
      </c>
      <c r="C26" s="19" t="s">
        <v>164</v>
      </c>
      <c r="D26" s="19" t="s">
        <v>15</v>
      </c>
      <c r="E26" s="67">
        <v>4</v>
      </c>
      <c r="F26" s="19" t="s">
        <v>76</v>
      </c>
      <c r="G26" s="72">
        <v>4</v>
      </c>
      <c r="H26" s="19" t="s">
        <v>79</v>
      </c>
      <c r="J26" s="4">
        <v>20052</v>
      </c>
      <c r="K26" s="4">
        <v>20054</v>
      </c>
    </row>
    <row r="27" spans="2:11" ht="33" customHeight="1" x14ac:dyDescent="0.15">
      <c r="B27" s="17" t="s">
        <v>91</v>
      </c>
      <c r="C27" s="68" t="s">
        <v>96</v>
      </c>
      <c r="D27" s="19" t="s">
        <v>15</v>
      </c>
      <c r="E27" s="67">
        <v>5</v>
      </c>
      <c r="F27" s="19" t="s">
        <v>27</v>
      </c>
      <c r="G27" s="72">
        <v>4</v>
      </c>
      <c r="H27" s="19" t="s">
        <v>163</v>
      </c>
    </row>
    <row r="28" spans="2:11" ht="33" customHeight="1" x14ac:dyDescent="0.15">
      <c r="B28" s="17" t="s">
        <v>97</v>
      </c>
      <c r="C28" s="19" t="s">
        <v>180</v>
      </c>
      <c r="D28" s="19" t="s">
        <v>15</v>
      </c>
      <c r="E28" s="67">
        <v>5</v>
      </c>
      <c r="F28" s="19" t="s">
        <v>76</v>
      </c>
      <c r="G28" s="72">
        <v>0</v>
      </c>
      <c r="H28" s="19" t="s">
        <v>79</v>
      </c>
    </row>
    <row r="29" spans="2:11" ht="33" customHeight="1" x14ac:dyDescent="0.15">
      <c r="B29" s="17" t="s">
        <v>98</v>
      </c>
      <c r="C29" s="19" t="s">
        <v>181</v>
      </c>
      <c r="D29" s="19" t="s">
        <v>15</v>
      </c>
      <c r="E29" s="67">
        <v>5</v>
      </c>
      <c r="F29" s="19" t="s">
        <v>76</v>
      </c>
      <c r="G29" s="72">
        <v>0</v>
      </c>
      <c r="H29" s="19" t="s">
        <v>79</v>
      </c>
    </row>
    <row r="30" spans="2:11" ht="33" customHeight="1" x14ac:dyDescent="0.15">
      <c r="B30" s="17" t="s">
        <v>100</v>
      </c>
      <c r="C30" s="19" t="s">
        <v>101</v>
      </c>
      <c r="D30" s="19" t="s">
        <v>127</v>
      </c>
      <c r="E30" s="67">
        <v>3</v>
      </c>
      <c r="F30" s="19" t="s">
        <v>27</v>
      </c>
      <c r="G30" s="72">
        <v>4</v>
      </c>
      <c r="H30" s="19" t="s">
        <v>163</v>
      </c>
    </row>
    <row r="31" spans="2:11" ht="33" customHeight="1" x14ac:dyDescent="0.15">
      <c r="B31" s="17" t="s">
        <v>103</v>
      </c>
      <c r="C31" s="67" t="s">
        <v>102</v>
      </c>
      <c r="D31" s="19" t="s">
        <v>127</v>
      </c>
      <c r="E31" s="67">
        <v>4</v>
      </c>
      <c r="F31" s="19" t="s">
        <v>76</v>
      </c>
      <c r="G31" s="72">
        <v>0</v>
      </c>
      <c r="H31" s="19" t="s">
        <v>160</v>
      </c>
    </row>
    <row r="32" spans="2:11" ht="33" customHeight="1" x14ac:dyDescent="0.15">
      <c r="B32" s="17" t="s">
        <v>104</v>
      </c>
      <c r="C32" s="19" t="s">
        <v>105</v>
      </c>
      <c r="D32" s="19" t="s">
        <v>127</v>
      </c>
      <c r="E32" s="67">
        <v>4</v>
      </c>
      <c r="F32" s="19" t="s">
        <v>76</v>
      </c>
      <c r="G32" s="72">
        <v>0</v>
      </c>
      <c r="H32" s="19" t="s">
        <v>160</v>
      </c>
    </row>
    <row r="33" spans="2:11" ht="33" customHeight="1" x14ac:dyDescent="0.15">
      <c r="B33" s="17" t="s">
        <v>106</v>
      </c>
      <c r="C33" s="19" t="s">
        <v>108</v>
      </c>
      <c r="D33" s="19" t="s">
        <v>127</v>
      </c>
      <c r="E33" s="67">
        <v>4</v>
      </c>
      <c r="F33" s="19" t="s">
        <v>76</v>
      </c>
      <c r="G33" s="72">
        <v>0</v>
      </c>
      <c r="H33" s="67"/>
    </row>
    <row r="34" spans="2:11" ht="33" customHeight="1" x14ac:dyDescent="0.15">
      <c r="B34" s="17" t="s">
        <v>107</v>
      </c>
      <c r="C34" s="19" t="s">
        <v>109</v>
      </c>
      <c r="D34" s="19" t="s">
        <v>127</v>
      </c>
      <c r="E34" s="67">
        <v>4</v>
      </c>
      <c r="F34" s="19" t="s">
        <v>76</v>
      </c>
      <c r="G34" s="72">
        <v>0</v>
      </c>
      <c r="H34" s="67"/>
    </row>
    <row r="35" spans="2:11" ht="33" customHeight="1" x14ac:dyDescent="0.15">
      <c r="B35" s="17" t="s">
        <v>118</v>
      </c>
      <c r="C35" s="19" t="s">
        <v>110</v>
      </c>
      <c r="D35" s="19" t="s">
        <v>15</v>
      </c>
      <c r="E35" s="67">
        <v>4</v>
      </c>
      <c r="F35" s="19" t="s">
        <v>76</v>
      </c>
      <c r="G35" s="72">
        <v>0</v>
      </c>
      <c r="H35" s="67"/>
      <c r="J35" s="4">
        <v>21588</v>
      </c>
      <c r="K35" s="4">
        <v>16613</v>
      </c>
    </row>
    <row r="36" spans="2:11" ht="33" customHeight="1" x14ac:dyDescent="0.15">
      <c r="B36" s="17" t="s">
        <v>119</v>
      </c>
      <c r="C36" s="19" t="s">
        <v>111</v>
      </c>
      <c r="D36" s="19" t="s">
        <v>15</v>
      </c>
      <c r="E36" s="67">
        <v>4</v>
      </c>
      <c r="F36" s="19" t="s">
        <v>76</v>
      </c>
      <c r="G36" s="72">
        <v>0</v>
      </c>
      <c r="H36" s="67"/>
    </row>
    <row r="37" spans="2:11" ht="33" customHeight="1" x14ac:dyDescent="0.15">
      <c r="B37" s="17" t="s">
        <v>120</v>
      </c>
      <c r="C37" s="19" t="s">
        <v>112</v>
      </c>
      <c r="D37" s="19" t="s">
        <v>15</v>
      </c>
      <c r="E37" s="18">
        <v>4</v>
      </c>
      <c r="F37" s="19" t="s">
        <v>76</v>
      </c>
      <c r="G37" s="73">
        <v>0</v>
      </c>
      <c r="H37" s="19"/>
    </row>
    <row r="38" spans="2:11" ht="33" customHeight="1" x14ac:dyDescent="0.15">
      <c r="B38" s="17" t="s">
        <v>121</v>
      </c>
      <c r="C38" s="19" t="s">
        <v>113</v>
      </c>
      <c r="D38" s="19" t="s">
        <v>15</v>
      </c>
      <c r="E38" s="18">
        <v>4</v>
      </c>
      <c r="F38" s="19" t="s">
        <v>76</v>
      </c>
      <c r="G38" s="73">
        <v>0</v>
      </c>
      <c r="H38" s="19" t="s">
        <v>79</v>
      </c>
      <c r="J38" s="4">
        <v>16770</v>
      </c>
      <c r="K38" s="4">
        <v>20121</v>
      </c>
    </row>
    <row r="39" spans="2:11" ht="33" customHeight="1" x14ac:dyDescent="0.15">
      <c r="B39" s="17" t="s">
        <v>122</v>
      </c>
      <c r="C39" s="19" t="s">
        <v>114</v>
      </c>
      <c r="D39" s="19" t="s">
        <v>15</v>
      </c>
      <c r="E39" s="18">
        <v>4</v>
      </c>
      <c r="F39" s="19" t="s">
        <v>76</v>
      </c>
      <c r="G39" s="73">
        <v>0</v>
      </c>
      <c r="H39" s="19" t="s">
        <v>79</v>
      </c>
      <c r="J39" s="4">
        <v>10385</v>
      </c>
      <c r="K39" s="4">
        <v>10389</v>
      </c>
    </row>
    <row r="40" spans="2:11" ht="33" customHeight="1" x14ac:dyDescent="0.15">
      <c r="B40" s="17" t="s">
        <v>158</v>
      </c>
      <c r="C40" s="19" t="s">
        <v>157</v>
      </c>
      <c r="D40" s="19" t="s">
        <v>15</v>
      </c>
      <c r="E40" s="76">
        <v>4</v>
      </c>
      <c r="F40" s="19" t="s">
        <v>76</v>
      </c>
      <c r="G40" s="72">
        <v>0</v>
      </c>
      <c r="H40" s="19" t="s">
        <v>79</v>
      </c>
    </row>
    <row r="41" spans="2:11" ht="33" customHeight="1" x14ac:dyDescent="0.15">
      <c r="B41" s="20" t="s">
        <v>123</v>
      </c>
      <c r="C41" s="22" t="s">
        <v>115</v>
      </c>
      <c r="D41" s="22" t="s">
        <v>15</v>
      </c>
      <c r="E41" s="71">
        <v>4</v>
      </c>
      <c r="F41" s="22" t="s">
        <v>76</v>
      </c>
      <c r="G41" s="74">
        <v>0</v>
      </c>
      <c r="H41" s="70"/>
    </row>
    <row r="42" spans="2:11" ht="33" customHeight="1" x14ac:dyDescent="0.15">
      <c r="B42" s="20" t="s">
        <v>124</v>
      </c>
      <c r="C42" s="22" t="s">
        <v>116</v>
      </c>
      <c r="D42" s="22" t="s">
        <v>15</v>
      </c>
      <c r="E42" s="71">
        <v>3</v>
      </c>
      <c r="F42" s="22" t="s">
        <v>76</v>
      </c>
      <c r="G42" s="74">
        <v>0</v>
      </c>
      <c r="H42" s="70"/>
    </row>
    <row r="43" spans="2:11" ht="33" customHeight="1" x14ac:dyDescent="0.15">
      <c r="B43" s="69" t="s">
        <v>125</v>
      </c>
      <c r="C43" s="22" t="s">
        <v>117</v>
      </c>
      <c r="D43" s="22" t="s">
        <v>15</v>
      </c>
      <c r="E43" s="71">
        <v>4</v>
      </c>
      <c r="F43" s="22" t="s">
        <v>76</v>
      </c>
      <c r="G43" s="74">
        <v>0</v>
      </c>
      <c r="H43" s="70"/>
    </row>
    <row r="44" spans="2:11" ht="33" customHeight="1" x14ac:dyDescent="0.15">
      <c r="B44" s="69" t="s">
        <v>128</v>
      </c>
      <c r="C44" s="22" t="s">
        <v>126</v>
      </c>
      <c r="D44" s="22" t="s">
        <v>127</v>
      </c>
      <c r="E44" s="71">
        <v>3</v>
      </c>
      <c r="F44" s="22" t="s">
        <v>76</v>
      </c>
      <c r="G44" s="74">
        <v>0</v>
      </c>
      <c r="H44" s="22" t="s">
        <v>79</v>
      </c>
    </row>
    <row r="45" spans="2:11" ht="33" customHeight="1" x14ac:dyDescent="0.15">
      <c r="B45" s="20" t="s">
        <v>143</v>
      </c>
      <c r="C45" s="22" t="s">
        <v>129</v>
      </c>
      <c r="D45" s="22" t="s">
        <v>17</v>
      </c>
      <c r="E45" s="71">
        <v>4</v>
      </c>
      <c r="F45" s="22" t="s">
        <v>76</v>
      </c>
      <c r="G45" s="74">
        <v>0</v>
      </c>
      <c r="H45" s="22" t="s">
        <v>159</v>
      </c>
    </row>
    <row r="46" spans="2:11" ht="33" customHeight="1" x14ac:dyDescent="0.15">
      <c r="B46" s="20" t="s">
        <v>144</v>
      </c>
      <c r="C46" s="22" t="s">
        <v>130</v>
      </c>
      <c r="D46" s="22" t="s">
        <v>17</v>
      </c>
      <c r="E46" s="71">
        <v>4</v>
      </c>
      <c r="F46" s="22" t="s">
        <v>76</v>
      </c>
      <c r="G46" s="74">
        <v>0</v>
      </c>
      <c r="H46" s="70"/>
    </row>
    <row r="47" spans="2:11" ht="33" customHeight="1" x14ac:dyDescent="0.15">
      <c r="B47" s="20" t="s">
        <v>145</v>
      </c>
      <c r="C47" s="22" t="s">
        <v>131</v>
      </c>
      <c r="D47" s="22" t="s">
        <v>17</v>
      </c>
      <c r="E47" s="71">
        <v>4</v>
      </c>
      <c r="F47" s="22" t="s">
        <v>76</v>
      </c>
      <c r="G47" s="74">
        <v>0</v>
      </c>
      <c r="H47" s="22" t="s">
        <v>161</v>
      </c>
    </row>
    <row r="48" spans="2:11" ht="33" customHeight="1" x14ac:dyDescent="0.15">
      <c r="B48" s="20" t="s">
        <v>146</v>
      </c>
      <c r="C48" s="22" t="s">
        <v>135</v>
      </c>
      <c r="D48" s="22" t="s">
        <v>17</v>
      </c>
      <c r="E48" s="71">
        <v>4</v>
      </c>
      <c r="F48" s="22" t="s">
        <v>76</v>
      </c>
      <c r="G48" s="74">
        <v>0</v>
      </c>
      <c r="H48" s="70"/>
    </row>
    <row r="49" spans="2:8" ht="33" customHeight="1" x14ac:dyDescent="0.15">
      <c r="B49" s="20" t="s">
        <v>147</v>
      </c>
      <c r="C49" s="22" t="s">
        <v>134</v>
      </c>
      <c r="D49" s="22" t="s">
        <v>17</v>
      </c>
      <c r="E49" s="71">
        <v>4</v>
      </c>
      <c r="F49" s="22" t="s">
        <v>76</v>
      </c>
      <c r="G49" s="74">
        <v>0</v>
      </c>
      <c r="H49" s="22" t="s">
        <v>159</v>
      </c>
    </row>
    <row r="50" spans="2:8" ht="33" customHeight="1" x14ac:dyDescent="0.15">
      <c r="B50" s="20" t="s">
        <v>148</v>
      </c>
      <c r="C50" s="22" t="s">
        <v>136</v>
      </c>
      <c r="D50" s="22" t="s">
        <v>17</v>
      </c>
      <c r="E50" s="71">
        <v>4</v>
      </c>
      <c r="F50" s="22" t="s">
        <v>76</v>
      </c>
      <c r="G50" s="74">
        <v>0</v>
      </c>
      <c r="H50" s="22" t="s">
        <v>160</v>
      </c>
    </row>
    <row r="51" spans="2:8" ht="33" customHeight="1" x14ac:dyDescent="0.15">
      <c r="B51" s="20" t="s">
        <v>149</v>
      </c>
      <c r="C51" s="22" t="s">
        <v>142</v>
      </c>
      <c r="D51" s="22" t="s">
        <v>17</v>
      </c>
      <c r="E51" s="71">
        <v>4</v>
      </c>
      <c r="F51" s="22" t="s">
        <v>76</v>
      </c>
      <c r="G51" s="74">
        <v>0</v>
      </c>
      <c r="H51" s="22" t="s">
        <v>160</v>
      </c>
    </row>
    <row r="52" spans="2:8" ht="33" customHeight="1" x14ac:dyDescent="0.15">
      <c r="B52" s="20" t="s">
        <v>150</v>
      </c>
      <c r="C52" s="22" t="s">
        <v>133</v>
      </c>
      <c r="D52" s="22" t="s">
        <v>17</v>
      </c>
      <c r="E52" s="71">
        <v>4</v>
      </c>
      <c r="F52" s="22" t="s">
        <v>76</v>
      </c>
      <c r="G52" s="74">
        <v>0</v>
      </c>
      <c r="H52" s="70"/>
    </row>
    <row r="53" spans="2:8" ht="33" customHeight="1" x14ac:dyDescent="0.15">
      <c r="B53" s="20" t="s">
        <v>151</v>
      </c>
      <c r="C53" s="22" t="s">
        <v>132</v>
      </c>
      <c r="D53" s="22" t="s">
        <v>17</v>
      </c>
      <c r="E53" s="71">
        <v>4</v>
      </c>
      <c r="F53" s="22" t="s">
        <v>76</v>
      </c>
      <c r="G53" s="74">
        <v>0</v>
      </c>
      <c r="H53" s="70"/>
    </row>
    <row r="54" spans="2:8" ht="33" customHeight="1" x14ac:dyDescent="0.15">
      <c r="B54" s="20" t="s">
        <v>152</v>
      </c>
      <c r="C54" s="22" t="s">
        <v>137</v>
      </c>
      <c r="D54" s="22" t="s">
        <v>17</v>
      </c>
      <c r="E54" s="71">
        <v>4</v>
      </c>
      <c r="F54" s="22" t="s">
        <v>76</v>
      </c>
      <c r="G54" s="74">
        <v>0</v>
      </c>
      <c r="H54" s="70"/>
    </row>
    <row r="55" spans="2:8" ht="33" customHeight="1" x14ac:dyDescent="0.15">
      <c r="B55" s="20" t="s">
        <v>153</v>
      </c>
      <c r="C55" s="22" t="s">
        <v>138</v>
      </c>
      <c r="D55" s="22" t="s">
        <v>17</v>
      </c>
      <c r="E55" s="71">
        <v>4</v>
      </c>
      <c r="F55" s="22" t="s">
        <v>76</v>
      </c>
      <c r="G55" s="74">
        <v>0</v>
      </c>
      <c r="H55" s="70"/>
    </row>
    <row r="56" spans="2:8" ht="33" customHeight="1" x14ac:dyDescent="0.15">
      <c r="B56" s="20" t="s">
        <v>154</v>
      </c>
      <c r="C56" s="22" t="s">
        <v>139</v>
      </c>
      <c r="D56" s="22" t="s">
        <v>17</v>
      </c>
      <c r="E56" s="71">
        <v>4</v>
      </c>
      <c r="F56" s="22" t="s">
        <v>76</v>
      </c>
      <c r="G56" s="74">
        <v>0</v>
      </c>
      <c r="H56" s="22" t="s">
        <v>159</v>
      </c>
    </row>
    <row r="57" spans="2:8" ht="33" customHeight="1" x14ac:dyDescent="0.15">
      <c r="B57" s="20" t="s">
        <v>155</v>
      </c>
      <c r="C57" s="22" t="s">
        <v>140</v>
      </c>
      <c r="D57" s="22" t="s">
        <v>17</v>
      </c>
      <c r="E57" s="71">
        <v>4</v>
      </c>
      <c r="F57" s="22" t="s">
        <v>76</v>
      </c>
      <c r="G57" s="74">
        <v>0</v>
      </c>
      <c r="H57" s="70"/>
    </row>
    <row r="58" spans="2:8" ht="33" customHeight="1" x14ac:dyDescent="0.15">
      <c r="B58" s="20" t="s">
        <v>156</v>
      </c>
      <c r="C58" s="22" t="s">
        <v>141</v>
      </c>
      <c r="D58" s="22" t="s">
        <v>17</v>
      </c>
      <c r="E58" s="71">
        <v>4</v>
      </c>
      <c r="F58" s="22" t="s">
        <v>76</v>
      </c>
      <c r="G58" s="74">
        <v>0</v>
      </c>
      <c r="H58" s="70"/>
    </row>
    <row r="59" spans="2:8" ht="33" customHeight="1" x14ac:dyDescent="0.15">
      <c r="B59" s="77" t="s">
        <v>162</v>
      </c>
      <c r="C59" s="22" t="s">
        <v>179</v>
      </c>
      <c r="D59" s="70" t="s">
        <v>127</v>
      </c>
      <c r="E59" s="71">
        <v>3</v>
      </c>
      <c r="F59" s="22" t="s">
        <v>76</v>
      </c>
      <c r="G59" s="74">
        <v>0</v>
      </c>
      <c r="H59" s="22" t="s">
        <v>79</v>
      </c>
    </row>
    <row r="60" spans="2:8" ht="33" customHeight="1" x14ac:dyDescent="0.15">
      <c r="B60" s="75"/>
      <c r="C60" s="70"/>
      <c r="D60" s="70"/>
      <c r="E60" s="71"/>
      <c r="F60" s="70"/>
      <c r="G60" s="74"/>
      <c r="H60" s="70"/>
    </row>
    <row r="61" spans="2:8" ht="33" customHeight="1" x14ac:dyDescent="0.15">
      <c r="B61" s="75"/>
      <c r="C61" s="70"/>
      <c r="D61" s="70"/>
      <c r="E61" s="71"/>
      <c r="F61" s="70"/>
      <c r="G61" s="74"/>
      <c r="H61" s="70"/>
    </row>
    <row r="62" spans="2:8" ht="33" customHeight="1" x14ac:dyDescent="0.15">
      <c r="B62" s="75"/>
      <c r="C62" s="70"/>
      <c r="D62" s="70"/>
      <c r="E62" s="71"/>
      <c r="F62" s="70"/>
      <c r="G62" s="74"/>
      <c r="H62" s="70"/>
    </row>
    <row r="63" spans="2:8" ht="33" customHeight="1" x14ac:dyDescent="0.15">
      <c r="B63" s="75"/>
      <c r="C63" s="70"/>
      <c r="D63" s="70"/>
      <c r="E63" s="71"/>
      <c r="F63" s="70"/>
      <c r="G63" s="74"/>
      <c r="H63" s="70"/>
    </row>
    <row r="64" spans="2:8" ht="33" customHeight="1" x14ac:dyDescent="0.15">
      <c r="B64" s="75"/>
      <c r="C64" s="70"/>
      <c r="D64" s="70"/>
      <c r="E64" s="71"/>
      <c r="F64" s="70"/>
      <c r="G64" s="74"/>
      <c r="H64" s="70"/>
    </row>
    <row r="65" spans="2:8" ht="33" customHeight="1" x14ac:dyDescent="0.15">
      <c r="B65" s="75"/>
      <c r="C65" s="70"/>
      <c r="D65" s="70"/>
      <c r="E65" s="71"/>
      <c r="F65" s="70"/>
      <c r="G65" s="74"/>
      <c r="H65" s="70"/>
    </row>
    <row r="66" spans="2:8" ht="33" customHeight="1" x14ac:dyDescent="0.15">
      <c r="B66" s="75"/>
      <c r="C66" s="70"/>
      <c r="D66" s="70"/>
      <c r="E66" s="71"/>
      <c r="F66" s="70"/>
      <c r="G66" s="74"/>
      <c r="H66" s="70"/>
    </row>
  </sheetData>
  <dataConsolidate/>
  <mergeCells count="1">
    <mergeCell ref="G5:H6"/>
  </mergeCells>
  <conditionalFormatting sqref="D12">
    <cfRule type="dataBar" priority="1">
      <dataBar>
        <cfvo type="num" val="0"/>
        <cfvo type="num" val="$C$12"/>
        <color theme="1" tint="0.249977111117893"/>
      </dataBar>
      <extLst>
        <ext xmlns:x14="http://schemas.microsoft.com/office/spreadsheetml/2009/9/main" uri="{B025F937-C7B1-47D3-B67F-A62EFF666E3E}">
          <x14:id>{97281906-F426-4416-8466-F98FF6C2232D}</x14:id>
        </ext>
      </extLst>
    </cfRule>
  </conditionalFormatting>
  <conditionalFormatting sqref="B9">
    <cfRule type="dataBar" priority="6">
      <dataBar showValue="0">
        <cfvo type="min"/>
        <cfvo type="num" val="4"/>
        <color theme="4"/>
      </dataBar>
      <extLst>
        <ext xmlns:x14="http://schemas.microsoft.com/office/spreadsheetml/2009/9/main" uri="{B025F937-C7B1-47D3-B67F-A62EFF666E3E}">
          <x14:id>{260E324B-B05A-45D1-A324-2B8131FE45C3}</x14:id>
        </ext>
      </extLst>
    </cfRule>
  </conditionalFormatting>
  <conditionalFormatting sqref="D9">
    <cfRule type="dataBar" priority="5">
      <dataBar showValue="0">
        <cfvo type="min"/>
        <cfvo type="num" val="1"/>
        <color theme="4"/>
      </dataBar>
      <extLst>
        <ext xmlns:x14="http://schemas.microsoft.com/office/spreadsheetml/2009/9/main" uri="{B025F937-C7B1-47D3-B67F-A62EFF666E3E}">
          <x14:id>{61518553-1B02-4E4B-9C50-F1DC6970278A}</x14:id>
        </ext>
      </extLst>
    </cfRule>
  </conditionalFormatting>
  <conditionalFormatting sqref="D13">
    <cfRule type="dataBar" priority="2">
      <dataBar>
        <cfvo type="min"/>
        <cfvo type="num" val="$C$13"/>
        <color theme="1" tint="0.249977111117893"/>
      </dataBar>
      <extLst>
        <ext xmlns:x14="http://schemas.microsoft.com/office/spreadsheetml/2009/9/main" uri="{B025F937-C7B1-47D3-B67F-A62EFF666E3E}">
          <x14:id>{F3A028B5-7D74-41DD-9B58-9320E1D6C27E}</x14:id>
        </ext>
      </extLst>
    </cfRule>
  </conditionalFormatting>
  <conditionalFormatting sqref="D14">
    <cfRule type="dataBar" priority="3">
      <dataBar>
        <cfvo type="min"/>
        <cfvo type="num" val="$C$14"/>
        <color theme="1" tint="0.249977111117893"/>
      </dataBar>
      <extLst>
        <ext xmlns:x14="http://schemas.microsoft.com/office/spreadsheetml/2009/9/main" uri="{B025F937-C7B1-47D3-B67F-A62EFF666E3E}">
          <x14:id>{AF4216A9-2171-4C93-8894-02D93CB3557B}</x14:id>
        </ext>
      </extLst>
    </cfRule>
  </conditionalFormatting>
  <conditionalFormatting sqref="D15:D16">
    <cfRule type="dataBar" priority="4">
      <dataBar>
        <cfvo type="min"/>
        <cfvo type="num" val="$C$15"/>
        <color theme="1" tint="0.249977111117893"/>
      </dataBar>
      <extLst>
        <ext xmlns:x14="http://schemas.microsoft.com/office/spreadsheetml/2009/9/main" uri="{B025F937-C7B1-47D3-B67F-A62EFF666E3E}">
          <x14:id>{6952529D-8707-4F04-82CA-BF3B636ADB8D}</x14:id>
        </ext>
      </extLst>
    </cfRule>
  </conditionalFormatting>
  <dataValidations count="3">
    <dataValidation type="list" allowBlank="1" showErrorMessage="1" errorTitle="This is not a listed value." error="Please pick a value in the list." sqref="F37:F40" xr:uid="{00000000-0002-0000-0100-000002000000}">
      <formula1>"Yes,No"</formula1>
    </dataValidation>
    <dataValidation allowBlank="1" showErrorMessage="1" errorTitle="Erroneous completed value" error="Please pick one of the listed values." sqref="F20:F36" xr:uid="{00000000-0002-0000-0100-000001000000}"/>
    <dataValidation type="decimal" errorStyle="warning" allowBlank="1" showInputMessage="1" showErrorMessage="1" errorTitle="Whoops!" error="Grade is calculated as a GPA (non-weighted) and should be between 0 and 4." sqref="G21:G66" xr:uid="{00000000-0002-0000-0100-000000000000}">
      <formula1>0</formula1>
      <formula2>4</formula2>
    </dataValidation>
  </dataValidations>
  <printOptions horizontalCentered="1"/>
  <pageMargins left="0.4" right="0.4" top="0.4" bottom="0.4" header="0.25" footer="0.25"/>
  <pageSetup scale="62" fitToHeight="0" orientation="portrait" r:id="rId1"/>
  <headerFooter differentFirst="1">
    <oddFooter>&amp;CPage &amp;P of &amp;N</oddFooter>
  </headerFooter>
  <ignoredErrors>
    <ignoredError sqref="C9" evalError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281906-F426-4416-8466-F98FF6C2232D}">
            <x14:dataBar minLength="0" maxLength="100" gradient="0">
              <x14:cfvo type="num">
                <xm:f>0</xm:f>
              </x14:cfvo>
              <x14:cfvo type="num">
                <xm:f>$C$12</xm:f>
              </x14:cfvo>
              <x14:negativeFillColor rgb="FFFF0000"/>
              <x14:axisColor rgb="FF000000"/>
            </x14:dataBar>
          </x14:cfRule>
          <xm:sqref>D12</xm:sqref>
        </x14:conditionalFormatting>
        <x14:conditionalFormatting xmlns:xm="http://schemas.microsoft.com/office/excel/2006/main">
          <x14:cfRule type="dataBar" id="{260E324B-B05A-45D1-A324-2B8131FE45C3}">
            <x14:dataBar minLength="0" maxLength="100" border="1" gradient="0">
              <x14:cfvo type="autoMin"/>
              <x14:cfvo type="num">
                <xm:f>4</xm:f>
              </x14:cfvo>
              <x14:borderColor theme="4"/>
              <x14:negativeFillColor rgb="FFFF0000"/>
              <x14:axisColor theme="4"/>
            </x14:dataBar>
          </x14:cfRule>
          <xm:sqref>B9</xm:sqref>
        </x14:conditionalFormatting>
        <x14:conditionalFormatting xmlns:xm="http://schemas.microsoft.com/office/excel/2006/main">
          <x14:cfRule type="dataBar" id="{61518553-1B02-4E4B-9C50-F1DC6970278A}">
            <x14:dataBar minLength="0" maxLength="100" border="1" gradient="0">
              <x14:cfvo type="autoMin"/>
              <x14:cfvo type="num">
                <xm:f>1</xm:f>
              </x14:cfvo>
              <x14:borderColor theme="4"/>
              <x14:negativeFillColor rgb="FFFF0000"/>
              <x14:axisColor theme="4"/>
            </x14:dataBar>
          </x14:cfRule>
          <xm:sqref>D9</xm:sqref>
        </x14:conditionalFormatting>
        <x14:conditionalFormatting xmlns:xm="http://schemas.microsoft.com/office/excel/2006/main">
          <x14:cfRule type="dataBar" id="{F3A028B5-7D74-41DD-9B58-9320E1D6C27E}">
            <x14:dataBar minLength="0" maxLength="100" gradient="0">
              <x14:cfvo type="autoMin"/>
              <x14:cfvo type="num">
                <xm:f>$C$13</xm:f>
              </x14:cfvo>
              <x14:negativeFillColor rgb="FFFF0000"/>
              <x14:axisColor rgb="FF000000"/>
            </x14:dataBar>
          </x14:cfRule>
          <xm:sqref>D13</xm:sqref>
        </x14:conditionalFormatting>
        <x14:conditionalFormatting xmlns:xm="http://schemas.microsoft.com/office/excel/2006/main">
          <x14:cfRule type="dataBar" id="{AF4216A9-2171-4C93-8894-02D93CB3557B}">
            <x14:dataBar minLength="0" maxLength="100" gradient="0">
              <x14:cfvo type="autoMin"/>
              <x14:cfvo type="num">
                <xm:f>$C$14</xm:f>
              </x14:cfvo>
              <x14:negativeFillColor rgb="FFFF0000"/>
              <x14:axisColor rgb="FF000000"/>
            </x14:dataBar>
          </x14:cfRule>
          <xm:sqref>D14</xm:sqref>
        </x14:conditionalFormatting>
        <x14:conditionalFormatting xmlns:xm="http://schemas.microsoft.com/office/excel/2006/main">
          <x14:cfRule type="dataBar" id="{6952529D-8707-4F04-82CA-BF3B636ADB8D}">
            <x14:dataBar minLength="0" maxLength="100" gradient="0">
              <x14:cfvo type="autoMin"/>
              <x14:cfvo type="num">
                <xm:f>$C$15</xm:f>
              </x14:cfvo>
              <x14:negativeFillColor rgb="FFFF0000"/>
              <x14:axisColor rgb="FF000000"/>
            </x14:dataBar>
          </x14:cfRule>
          <xm:sqref>D15:D16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-0.499984740745262"/>
    <pageSetUpPr autoPageBreaks="0" fitToPage="1"/>
  </sheetPr>
  <dimension ref="A1:K27"/>
  <sheetViews>
    <sheetView showGridLines="0" zoomScale="125" zoomScaleNormal="125" workbookViewId="0">
      <selection activeCell="E3" sqref="E3"/>
    </sheetView>
  </sheetViews>
  <sheetFormatPr baseColWidth="10" defaultColWidth="9.19921875" defaultRowHeight="33" customHeight="1" x14ac:dyDescent="0.15"/>
  <cols>
    <col min="1" max="1" width="3.3984375" style="4" customWidth="1"/>
    <col min="2" max="2" width="28.796875" style="4" customWidth="1"/>
    <col min="3" max="3" width="16.796875" style="53" customWidth="1"/>
    <col min="4" max="4" width="9" style="4" customWidth="1"/>
    <col min="5" max="5" width="30.59765625" style="4" customWidth="1"/>
    <col min="6" max="6" width="16.796875" style="53" customWidth="1"/>
    <col min="7" max="7" width="9" style="4" customWidth="1"/>
    <col min="8" max="8" width="30.19921875" style="4" customWidth="1"/>
    <col min="9" max="9" width="12.19921875" style="53" customWidth="1"/>
    <col min="10" max="10" width="15.796875" style="53" customWidth="1"/>
    <col min="11" max="11" width="3.59765625" style="4" customWidth="1"/>
    <col min="12" max="16384" width="9.19921875" style="4"/>
  </cols>
  <sheetData>
    <row r="1" spans="1:11" s="2" customFormat="1" ht="6" customHeight="1" x14ac:dyDescent="0.15">
      <c r="A1" s="1"/>
      <c r="K1" s="2" t="s">
        <v>70</v>
      </c>
    </row>
    <row r="2" spans="1:11" s="2" customFormat="1" ht="16" x14ac:dyDescent="0.2">
      <c r="A2" s="3"/>
      <c r="B2" s="3" t="s">
        <v>13</v>
      </c>
    </row>
    <row r="3" spans="1:11" s="41" customFormat="1" ht="31.5" customHeight="1" x14ac:dyDescent="0.35">
      <c r="A3" s="40"/>
      <c r="B3" s="40" t="s">
        <v>68</v>
      </c>
    </row>
    <row r="4" spans="1:11" s="2" customFormat="1" ht="6" customHeight="1" x14ac:dyDescent="0.15"/>
    <row r="5" spans="1:11" ht="6" customHeight="1" x14ac:dyDescent="0.15">
      <c r="C5" s="4"/>
      <c r="F5" s="4"/>
      <c r="I5" s="63" t="str">
        <f>TERM!I5</f>
        <v>YEAR</v>
      </c>
      <c r="J5" s="63"/>
    </row>
    <row r="6" spans="1:11" ht="33" customHeight="1" x14ac:dyDescent="0.15">
      <c r="C6" s="4"/>
      <c r="F6" s="4"/>
      <c r="I6" s="63"/>
      <c r="J6" s="63"/>
    </row>
    <row r="7" spans="1:11" s="51" customFormat="1" ht="39.75" customHeight="1" x14ac:dyDescent="0.15">
      <c r="B7" s="50" t="s">
        <v>28</v>
      </c>
    </row>
    <row r="8" spans="1:11" ht="13" x14ac:dyDescent="0.15">
      <c r="B8" s="44" t="s">
        <v>30</v>
      </c>
      <c r="C8" s="24"/>
      <c r="D8" s="24"/>
      <c r="E8" s="24"/>
      <c r="F8" s="24"/>
      <c r="G8" s="24"/>
      <c r="H8" s="24"/>
      <c r="I8" s="24"/>
      <c r="J8" s="24"/>
    </row>
    <row r="9" spans="1:11" ht="30" thickBot="1" x14ac:dyDescent="0.2">
      <c r="B9" s="28">
        <f>E13/B13</f>
        <v>0.74545454545454548</v>
      </c>
      <c r="C9" s="4"/>
      <c r="F9" s="4"/>
      <c r="I9" s="4"/>
      <c r="J9" s="4"/>
    </row>
    <row r="10" spans="1:11" ht="25.5" customHeight="1" thickTop="1" thickBot="1" x14ac:dyDescent="0.2">
      <c r="B10" s="65">
        <f>B9</f>
        <v>0.74545454545454548</v>
      </c>
      <c r="C10" s="66"/>
      <c r="F10" s="4"/>
      <c r="I10" s="4"/>
      <c r="J10" s="4"/>
    </row>
    <row r="11" spans="1:11" ht="16.5" customHeight="1" thickTop="1" x14ac:dyDescent="0.15">
      <c r="C11" s="4"/>
      <c r="F11" s="4"/>
      <c r="I11" s="4"/>
      <c r="J11" s="4"/>
    </row>
    <row r="12" spans="1:11" s="45" customFormat="1" ht="13" x14ac:dyDescent="0.15">
      <c r="B12" s="46" t="s">
        <v>31</v>
      </c>
      <c r="E12" s="46" t="s">
        <v>32</v>
      </c>
      <c r="H12" s="46" t="s">
        <v>33</v>
      </c>
    </row>
    <row r="13" spans="1:11" ht="29" x14ac:dyDescent="0.15">
      <c r="B13" s="29">
        <f>C16</f>
        <v>2750</v>
      </c>
      <c r="C13" s="4"/>
      <c r="E13" s="29">
        <f>F16+J16</f>
        <v>2050</v>
      </c>
      <c r="F13" s="4"/>
      <c r="H13" s="29">
        <f>B13-E13</f>
        <v>700</v>
      </c>
      <c r="I13" s="4"/>
      <c r="J13" s="4"/>
    </row>
    <row r="14" spans="1:11" ht="26.25" customHeight="1" x14ac:dyDescent="0.15">
      <c r="C14" s="4"/>
      <c r="F14" s="4"/>
      <c r="I14" s="4"/>
      <c r="J14" s="4"/>
    </row>
    <row r="15" spans="1:11" ht="13" x14ac:dyDescent="0.15">
      <c r="C15" s="4"/>
      <c r="F15" s="4"/>
      <c r="I15" s="25" t="s">
        <v>81</v>
      </c>
      <c r="J15" s="4">
        <v>4</v>
      </c>
    </row>
    <row r="16" spans="1:11" s="45" customFormat="1" ht="13" x14ac:dyDescent="0.15">
      <c r="B16" s="46" t="s">
        <v>34</v>
      </c>
      <c r="C16" s="55">
        <f>SUM(MonthlyIncome[AMOUNT])</f>
        <v>2750</v>
      </c>
      <c r="D16" s="46"/>
      <c r="E16" s="46" t="s">
        <v>35</v>
      </c>
      <c r="F16" s="55">
        <f>SUM(MonthlyExpenses[AMOUNT])</f>
        <v>1675</v>
      </c>
      <c r="G16" s="46"/>
      <c r="H16" s="46" t="s">
        <v>80</v>
      </c>
      <c r="I16" s="55">
        <f>SUM(TermExpenses[AMOUNT])</f>
        <v>1500</v>
      </c>
      <c r="J16" s="55">
        <f>SUM(TermExpenses[PER MONTH])</f>
        <v>375</v>
      </c>
    </row>
    <row r="17" spans="2:10" s="20" customFormat="1" ht="48" customHeight="1" x14ac:dyDescent="0.15">
      <c r="B17" s="20" t="s">
        <v>36</v>
      </c>
      <c r="C17" s="25" t="s">
        <v>37</v>
      </c>
      <c r="E17" s="20" t="s">
        <v>36</v>
      </c>
      <c r="F17" s="25" t="s">
        <v>37</v>
      </c>
      <c r="H17" s="20" t="s">
        <v>36</v>
      </c>
      <c r="I17" s="25" t="s">
        <v>37</v>
      </c>
      <c r="J17" s="25" t="s">
        <v>38</v>
      </c>
    </row>
    <row r="18" spans="2:10" ht="33" customHeight="1" x14ac:dyDescent="0.15">
      <c r="B18" s="4" t="s">
        <v>39</v>
      </c>
      <c r="C18" s="52">
        <v>1500</v>
      </c>
      <c r="E18" s="4" t="s">
        <v>43</v>
      </c>
      <c r="F18" s="54">
        <v>300</v>
      </c>
      <c r="H18" s="4" t="s">
        <v>53</v>
      </c>
      <c r="I18" s="54">
        <v>750</v>
      </c>
      <c r="J18" s="54">
        <f>TermExpenses[[#This Row],[AMOUNT]]/$J$15</f>
        <v>187.5</v>
      </c>
    </row>
    <row r="19" spans="2:10" ht="33" customHeight="1" x14ac:dyDescent="0.15">
      <c r="B19" s="4" t="s">
        <v>40</v>
      </c>
      <c r="C19" s="52">
        <v>500</v>
      </c>
      <c r="E19" s="4" t="s">
        <v>44</v>
      </c>
      <c r="F19" s="54">
        <v>50</v>
      </c>
      <c r="H19" s="4" t="s">
        <v>54</v>
      </c>
      <c r="I19" s="54">
        <v>250</v>
      </c>
      <c r="J19" s="54">
        <f>TermExpenses[[#This Row],[AMOUNT]]/$J$15</f>
        <v>62.5</v>
      </c>
    </row>
    <row r="20" spans="2:10" ht="33" customHeight="1" x14ac:dyDescent="0.15">
      <c r="B20" s="4" t="s">
        <v>41</v>
      </c>
      <c r="C20" s="52">
        <v>500</v>
      </c>
      <c r="E20" s="4" t="s">
        <v>45</v>
      </c>
      <c r="F20" s="54">
        <v>75</v>
      </c>
      <c r="H20" s="4" t="s">
        <v>55</v>
      </c>
      <c r="I20" s="54">
        <v>500</v>
      </c>
      <c r="J20" s="54">
        <f>TermExpenses[[#This Row],[AMOUNT]]/$J$15</f>
        <v>125</v>
      </c>
    </row>
    <row r="21" spans="2:10" ht="33" customHeight="1" x14ac:dyDescent="0.15">
      <c r="B21" s="4" t="s">
        <v>42</v>
      </c>
      <c r="C21" s="52">
        <v>250</v>
      </c>
      <c r="E21" s="4" t="s">
        <v>46</v>
      </c>
      <c r="F21" s="54">
        <v>250</v>
      </c>
      <c r="H21" s="4" t="s">
        <v>56</v>
      </c>
      <c r="I21" s="54">
        <v>0</v>
      </c>
      <c r="J21" s="54">
        <f>TermExpenses[[#This Row],[AMOUNT]]/$J$15</f>
        <v>0</v>
      </c>
    </row>
    <row r="22" spans="2:10" ht="33" customHeight="1" x14ac:dyDescent="0.15">
      <c r="C22" s="52"/>
      <c r="E22" s="4" t="s">
        <v>47</v>
      </c>
      <c r="F22" s="54">
        <v>50</v>
      </c>
      <c r="H22" s="4" t="s">
        <v>57</v>
      </c>
      <c r="I22" s="54">
        <v>0</v>
      </c>
      <c r="J22" s="54">
        <f>TermExpenses[[#This Row],[AMOUNT]]/$J$15</f>
        <v>0</v>
      </c>
    </row>
    <row r="23" spans="2:10" ht="33" customHeight="1" x14ac:dyDescent="0.15">
      <c r="E23" s="4" t="s">
        <v>48</v>
      </c>
      <c r="F23" s="54">
        <v>500</v>
      </c>
      <c r="H23" s="4" t="s">
        <v>58</v>
      </c>
      <c r="I23" s="54">
        <v>0</v>
      </c>
      <c r="J23" s="54">
        <f>TermExpenses[[#This Row],[AMOUNT]]/$J$15</f>
        <v>0</v>
      </c>
    </row>
    <row r="24" spans="2:10" ht="33" customHeight="1" x14ac:dyDescent="0.15">
      <c r="E24" s="4" t="s">
        <v>49</v>
      </c>
      <c r="F24" s="54">
        <v>275</v>
      </c>
      <c r="I24" s="54"/>
      <c r="J24" s="54"/>
    </row>
    <row r="25" spans="2:10" ht="33" customHeight="1" x14ac:dyDescent="0.15">
      <c r="E25" s="4" t="s">
        <v>50</v>
      </c>
      <c r="F25" s="54">
        <v>125</v>
      </c>
    </row>
    <row r="26" spans="2:10" ht="33" customHeight="1" x14ac:dyDescent="0.15">
      <c r="E26" s="4" t="s">
        <v>51</v>
      </c>
      <c r="F26" s="54">
        <v>50</v>
      </c>
    </row>
    <row r="27" spans="2:10" ht="33" customHeight="1" x14ac:dyDescent="0.15">
      <c r="E27" s="4" t="s">
        <v>52</v>
      </c>
      <c r="F27" s="54">
        <v>0</v>
      </c>
    </row>
  </sheetData>
  <mergeCells count="2">
    <mergeCell ref="I5:J6"/>
    <mergeCell ref="B10:C10"/>
  </mergeCells>
  <conditionalFormatting sqref="B10">
    <cfRule type="dataBar" priority="1">
      <dataBar showValue="0"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{A28C4DE0-230B-4EE2-8AC6-4F6FC5D6A608}</x14:id>
        </ext>
      </extLst>
    </cfRule>
  </conditionalFormatting>
  <printOptions horizontalCentered="1"/>
  <pageMargins left="0.4" right="0.4" top="0.4" bottom="0.4" header="0.25" footer="0.25"/>
  <pageSetup scale="62" fitToHeight="0" orientation="portrait" r:id="rId1"/>
  <headerFooter differentFirst="1">
    <oddFooter>&amp;CPage &amp;P of &amp;N</oddFooter>
  </headerFooter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8C4DE0-230B-4EE2-8AC6-4F6FC5D6A608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4"/>
              <x14:negativeFillColor rgb="FFFF0000"/>
              <x14:axisColor rgb="FF000000"/>
            </x14:dataBar>
          </x14:cfRule>
          <xm:sqref>B10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 tint="-0.499984740745262"/>
    <pageSetUpPr autoPageBreaks="0" fitToPage="1"/>
  </sheetPr>
  <dimension ref="A1:H12"/>
  <sheetViews>
    <sheetView showGridLines="0" zoomScale="125" zoomScaleNormal="125" workbookViewId="0"/>
  </sheetViews>
  <sheetFormatPr baseColWidth="10" defaultColWidth="9.19921875" defaultRowHeight="33" customHeight="1" x14ac:dyDescent="0.15"/>
  <cols>
    <col min="1" max="1" width="3.3984375" style="4" customWidth="1"/>
    <col min="2" max="2" width="34.19921875" style="4" customWidth="1"/>
    <col min="3" max="3" width="27.3984375" style="4" customWidth="1"/>
    <col min="4" max="4" width="29.59765625" style="4" customWidth="1"/>
    <col min="5" max="5" width="28.796875" style="4" customWidth="1"/>
    <col min="6" max="6" width="20.19921875" style="4" customWidth="1"/>
    <col min="7" max="7" width="62.796875" style="26" customWidth="1"/>
    <col min="8" max="8" width="3.59765625" style="4" customWidth="1"/>
    <col min="9" max="16384" width="9.19921875" style="4"/>
  </cols>
  <sheetData>
    <row r="1" spans="1:8" s="2" customFormat="1" ht="6" customHeight="1" x14ac:dyDescent="0.15">
      <c r="A1" s="1"/>
      <c r="H1" s="2" t="s">
        <v>70</v>
      </c>
    </row>
    <row r="2" spans="1:8" s="2" customFormat="1" ht="16" x14ac:dyDescent="0.2">
      <c r="A2" s="3"/>
      <c r="B2" s="48" t="s">
        <v>13</v>
      </c>
    </row>
    <row r="3" spans="1:8" s="41" customFormat="1" ht="31.5" customHeight="1" x14ac:dyDescent="0.35">
      <c r="A3" s="40"/>
      <c r="B3" s="40" t="s">
        <v>66</v>
      </c>
    </row>
    <row r="4" spans="1:8" s="2" customFormat="1" ht="6" customHeight="1" x14ac:dyDescent="0.15"/>
    <row r="5" spans="1:8" ht="6" customHeight="1" x14ac:dyDescent="0.15">
      <c r="F5" s="63" t="str">
        <f>TERM!I5</f>
        <v>YEAR</v>
      </c>
      <c r="G5" s="63"/>
    </row>
    <row r="6" spans="1:8" ht="33" customHeight="1" x14ac:dyDescent="0.15">
      <c r="F6" s="63"/>
      <c r="G6" s="63"/>
    </row>
    <row r="7" spans="1:8" s="51" customFormat="1" ht="39.75" customHeight="1" x14ac:dyDescent="0.15">
      <c r="B7" s="51" t="s">
        <v>59</v>
      </c>
    </row>
    <row r="8" spans="1:8" ht="29" x14ac:dyDescent="0.15">
      <c r="B8" s="30"/>
      <c r="G8" s="4"/>
    </row>
    <row r="9" spans="1:8" ht="13" x14ac:dyDescent="0.15">
      <c r="B9" s="47" t="s">
        <v>60</v>
      </c>
      <c r="C9" s="47" t="s">
        <v>61</v>
      </c>
      <c r="D9" s="47" t="s">
        <v>62</v>
      </c>
      <c r="E9" s="47" t="s">
        <v>63</v>
      </c>
      <c r="F9" s="47" t="s">
        <v>64</v>
      </c>
      <c r="G9" s="47" t="s">
        <v>65</v>
      </c>
    </row>
    <row r="10" spans="1:8" ht="33" customHeight="1" x14ac:dyDescent="0.15">
      <c r="B10" s="26" t="s">
        <v>71</v>
      </c>
      <c r="C10" s="26" t="s">
        <v>72</v>
      </c>
      <c r="D10" s="26" t="s">
        <v>73</v>
      </c>
      <c r="E10" s="26" t="s">
        <v>74</v>
      </c>
      <c r="F10" s="4" t="s">
        <v>75</v>
      </c>
    </row>
    <row r="11" spans="1:8" ht="33" customHeight="1" x14ac:dyDescent="0.15">
      <c r="B11" s="26" t="s">
        <v>71</v>
      </c>
      <c r="C11" s="26" t="s">
        <v>72</v>
      </c>
      <c r="D11" s="26" t="s">
        <v>73</v>
      </c>
      <c r="E11" s="26" t="s">
        <v>74</v>
      </c>
      <c r="F11" s="4" t="s">
        <v>75</v>
      </c>
    </row>
    <row r="12" spans="1:8" ht="33" customHeight="1" x14ac:dyDescent="0.15">
      <c r="B12" s="26" t="s">
        <v>71</v>
      </c>
      <c r="C12" s="26" t="s">
        <v>72</v>
      </c>
      <c r="D12" s="26" t="s">
        <v>73</v>
      </c>
      <c r="E12" s="26" t="s">
        <v>74</v>
      </c>
      <c r="F12" s="4" t="s">
        <v>75</v>
      </c>
    </row>
  </sheetData>
  <mergeCells count="1">
    <mergeCell ref="F5:G6"/>
  </mergeCells>
  <printOptions horizontalCentered="1"/>
  <pageMargins left="0.4" right="0.4" top="0.4" bottom="0.4" header="0.25" footer="0.25"/>
  <pageSetup scale="52" fitToHeight="0" orientation="portrait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TERM</vt:lpstr>
      <vt:lpstr>CREDITS</vt:lpstr>
      <vt:lpstr>BUDGET</vt:lpstr>
      <vt:lpstr>BOOKS</vt:lpstr>
      <vt:lpstr>BOOKS!Print_Titles</vt:lpstr>
      <vt:lpstr>BUDGET!Print_Titles</vt:lpstr>
      <vt:lpstr>CREDITS!Print_Titles</vt:lpstr>
      <vt:lpstr>TERM!Print_Titles</vt:lpstr>
      <vt:lpstr>Requirement</vt:lpstr>
      <vt:lpstr>StartTime</vt:lpstr>
      <vt:lpstr>TimeInterval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N Pagariya</dc:creator>
  <cp:lastModifiedBy>Siddhant N Pagariya</cp:lastModifiedBy>
  <dcterms:created xsi:type="dcterms:W3CDTF">2014-09-11T17:19:09Z</dcterms:created>
  <dcterms:modified xsi:type="dcterms:W3CDTF">2018-06-06T05:35:27Z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TF10000010</vt:lpwstr>
  </property>
</Properties>
</file>