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63" firstSheet="1" activeTab="9"/>
  </bookViews>
  <sheets>
    <sheet name="Sanjay Kapoor 14-15 (2)" sheetId="61" state="hidden" r:id="rId1"/>
    <sheet name="Abstract" sheetId="79" r:id="rId2"/>
    <sheet name="Abstract Extra Item" sheetId="102" state="hidden" r:id="rId3"/>
    <sheet name="Naseer Khan 21-22" sheetId="115" r:id="rId4"/>
    <sheet name="Naseer Khan 22-23" sheetId="126" r:id="rId5"/>
    <sheet name="Baldev Singh Aulakh 21-22" sheetId="114" r:id="rId6"/>
    <sheet name="Baldev Singh Aulakh22-23" sheetId="124" r:id="rId7"/>
    <sheet name="Akash Saxena 22-23" sheetId="129" r:id="rId8"/>
    <sheet name="Dhanshyam Singh Lodhi 22-23" sheetId="123" r:id="rId9"/>
    <sheet name="Zila Gramay Vikas Sansthan" sheetId="116" r:id="rId10"/>
    <sheet name="CDO" sheetId="117" r:id="rId11"/>
    <sheet name="H&amp;W.C." sheetId="118" r:id="rId12"/>
    <sheet name="Deputy Registrar Bilaspur" sheetId="119" r:id="rId13"/>
    <sheet name="DIOS" sheetId="120" r:id="rId14"/>
    <sheet name="DPO" sheetId="125" r:id="rId15"/>
    <sheet name="School" sheetId="127" r:id="rId16"/>
    <sheet name="Critical Gaps" sheetId="128" r:id="rId17"/>
    <sheet name="Twarit" sheetId="122" r:id="rId18"/>
    <sheet name="Dr. Lohiya 2016-17" sheetId="74" state="hidden" r:id="rId19"/>
    <sheet name="Dr. Lohiya 2017-18" sheetId="89" state="hidden" r:id="rId20"/>
  </sheets>
  <definedNames>
    <definedName name="_xlnm._FilterDatabase" localSheetId="7" hidden="1">'Akash Saxena 22-23'!$A$5:$P$47</definedName>
    <definedName name="_xlnm._FilterDatabase" localSheetId="5" hidden="1">'Baldev Singh Aulakh 21-22'!$A$5:$P$40</definedName>
    <definedName name="_xlnm._FilterDatabase" localSheetId="6" hidden="1">'Baldev Singh Aulakh22-23'!$A$5:$P$47</definedName>
    <definedName name="_xlnm._FilterDatabase" localSheetId="10" hidden="1">CDO!$A$5:$P$8</definedName>
    <definedName name="_xlnm._FilterDatabase" localSheetId="16" hidden="1">'Critical Gaps'!$A$5:$P$7</definedName>
    <definedName name="_xlnm._FilterDatabase" localSheetId="12" hidden="1">'Deputy Registrar Bilaspur'!$A$5:$P$7</definedName>
    <definedName name="_xlnm._FilterDatabase" localSheetId="8" hidden="1">'Dhanshyam Singh Lodhi 22-23'!$A$5:$P$35</definedName>
    <definedName name="_xlnm._FilterDatabase" localSheetId="13" hidden="1">DIOS!$A$5:$P$10</definedName>
    <definedName name="_xlnm._FilterDatabase" localSheetId="14" hidden="1">DPO!$A$5:$P$7</definedName>
    <definedName name="_xlnm._FilterDatabase" localSheetId="11" hidden="1">'H&amp;W.C.'!$A$5:$P$18</definedName>
    <definedName name="_xlnm._FilterDatabase" localSheetId="3" hidden="1">'Naseer Khan 21-22'!$A$5:$P$40</definedName>
    <definedName name="_xlnm._FilterDatabase" localSheetId="4" hidden="1">'Naseer Khan 22-23'!$A$5:$P$18</definedName>
    <definedName name="_xlnm._FilterDatabase" localSheetId="15" hidden="1">School!$A$5:$P$55</definedName>
    <definedName name="_xlnm._FilterDatabase" localSheetId="9" hidden="1">'Zila Gramay Vikas Sansthan'!$A$5:$P$8</definedName>
    <definedName name="_xlnm.Print_Titles" localSheetId="1">Abstract!$2:$5</definedName>
    <definedName name="_xlnm.Print_Titles" localSheetId="2">'Abstract Extra Item'!$1:$4</definedName>
    <definedName name="_xlnm.Print_Titles" localSheetId="7">'Akash Saxena 22-23'!$3:$5</definedName>
    <definedName name="_xlnm.Print_Titles" localSheetId="5">'Baldev Singh Aulakh 21-22'!$3:$5</definedName>
    <definedName name="_xlnm.Print_Titles" localSheetId="6">'Baldev Singh Aulakh22-23'!$3:$5</definedName>
    <definedName name="_xlnm.Print_Titles" localSheetId="10">CDO!$3:$5</definedName>
    <definedName name="_xlnm.Print_Titles" localSheetId="16">'Critical Gaps'!$3:$5</definedName>
    <definedName name="_xlnm.Print_Titles" localSheetId="12">'Deputy Registrar Bilaspur'!$3:$5</definedName>
    <definedName name="_xlnm.Print_Titles" localSheetId="8">'Dhanshyam Singh Lodhi 22-23'!$3:$5</definedName>
    <definedName name="_xlnm.Print_Titles" localSheetId="13">DIOS!$3:$5</definedName>
    <definedName name="_xlnm.Print_Titles" localSheetId="14">DPO!$3:$5</definedName>
    <definedName name="_xlnm.Print_Titles" localSheetId="18">'Dr. Lohiya 2016-17'!$3:$5</definedName>
    <definedName name="_xlnm.Print_Titles" localSheetId="19">'Dr. Lohiya 2017-18'!$3:$5</definedName>
    <definedName name="_xlnm.Print_Titles" localSheetId="11">'H&amp;W.C.'!$3:$5</definedName>
    <definedName name="_xlnm.Print_Titles" localSheetId="3">'Naseer Khan 21-22'!$3:$5</definedName>
    <definedName name="_xlnm.Print_Titles" localSheetId="4">'Naseer Khan 22-23'!$3:$5</definedName>
    <definedName name="_xlnm.Print_Titles" localSheetId="0">'Sanjay Kapoor 14-15 (2)'!$3:$6</definedName>
    <definedName name="_xlnm.Print_Titles" localSheetId="15">School!$3:$5</definedName>
    <definedName name="_xlnm.Print_Titles" localSheetId="17">Twarit!$5:$7</definedName>
    <definedName name="_xlnm.Print_Titles" localSheetId="9">'Zila Gramay Vikas Sansthan'!$3:$5</definedName>
  </definedNames>
  <calcPr calcId="144525"/>
</workbook>
</file>

<file path=xl/sharedStrings.xml><?xml version="1.0" encoding="utf-8"?>
<sst xmlns="http://schemas.openxmlformats.org/spreadsheetml/2006/main" count="3958" uniqueCount="732">
  <si>
    <t>o"kZ 2014&amp;2015</t>
  </si>
  <si>
    <t>ek0 fo/kk;d Jh lat; diwj</t>
  </si>
  <si>
    <t>Ø0
la0</t>
  </si>
  <si>
    <t>dk;Z dk uke</t>
  </si>
  <si>
    <t>fodkl [k.M</t>
  </si>
  <si>
    <t>Lohd`fr</t>
  </si>
  <si>
    <t xml:space="preserve">izkIr /kujkf'k </t>
  </si>
  <si>
    <t>dqy miyC/k /kujkf'k 14&amp;15 esa</t>
  </si>
  <si>
    <t>HkkSfrd izxfr @ foRrh; izxfr</t>
  </si>
  <si>
    <t>dk;kZs dh fLFkfr</t>
  </si>
  <si>
    <t>HkkSfrd</t>
  </si>
  <si>
    <t>foRrh;</t>
  </si>
  <si>
    <t>ekg esa</t>
  </si>
  <si>
    <t>Øfed</t>
  </si>
  <si>
    <t>xzke feyd ekS0 cD'k rg0 feyd esa eSujksM ls tQj vyh rd lh0lh0 jksMA</t>
  </si>
  <si>
    <t>fcykliqj</t>
  </si>
  <si>
    <t>&amp;</t>
  </si>
  <si>
    <t>iw.kZ</t>
  </si>
  <si>
    <t>-</t>
  </si>
  <si>
    <t>xzke /kqfj;kbZ esa eSujksM ls efUnj dh vksj lh0lh0 jksM dk fuekZ.kA</t>
  </si>
  <si>
    <t>xzke eudjk esa ekSykuk [kq'khZn ds edku ls eSujksM dh vksj bjdku HkkbZ ds edku rd lh0lh0 jksM</t>
  </si>
  <si>
    <t>xzke feyd eq.Mh esa efLtn ls efLtn rd lh0lh0</t>
  </si>
  <si>
    <t>xzke dksBktkxhj esa yky flag ds ?kj dh vksj lh0lh0 jksM dk fuekZ.kA</t>
  </si>
  <si>
    <t>izxfr</t>
  </si>
  <si>
    <t>xzke Hkojdk esa xSanuyky d';Ik ds edku ls cq)lSu ekS;Z ds edku rd lh0lh0 jksM</t>
  </si>
  <si>
    <t>feyd</t>
  </si>
  <si>
    <t>ft0xzk0fo0vfHk0 ds dk;kZy; i=kad 3697 fn0 30&amp;03&amp;2015 dks /kujkf'k izkIr gqbZA fufonk vkeaf=r dh dk;Zokgh dh tk jgh gSA</t>
  </si>
  <si>
    <t xml:space="preserve">xzke jBkSMk esa ohjsUnz ds ?kj dh vksj lh0lh0 </t>
  </si>
  <si>
    <r>
      <rPr>
        <sz val="13.5"/>
        <rFont val="Kruti Dev 010"/>
        <charset val="134"/>
      </rPr>
      <t xml:space="preserve">xzke fldjkSjk esa ckck Msjs ds ihNs [kMatk fuekZ.kA                        </t>
    </r>
    <r>
      <rPr>
        <b/>
        <sz val="13.5"/>
        <rFont val="Kruti Dev 010"/>
        <charset val="134"/>
      </rPr>
      <t>[kMatk</t>
    </r>
  </si>
  <si>
    <t>xzke ljojuxj esa ekxw ds [ksr ls vkxs dh vksj [kMatk</t>
  </si>
  <si>
    <t>xzke dqvk[ksM+k esa fMxzh dkyst jksM ls cYnso flag ds ?kj rd [kMatk</t>
  </si>
  <si>
    <t>xzke fc&lt;+Å esa ekftn gkth ds ?kj ls ckds ds ?kj rd [kMatk</t>
  </si>
  <si>
    <t>xzke foojk esa eD[ku flag ds ?kj ls caxkyh dkykSuh dh vksj [kMatk</t>
  </si>
  <si>
    <t>xzke iatkck esa [kMatk fuekZ.k</t>
  </si>
  <si>
    <t>xzke cdVqvk esa vCnqy gqlsu ds ?kj ls HkSfl;k dh vksj [kMatk</t>
  </si>
  <si>
    <t>xzke HkViqjk rkju esa [kMatk</t>
  </si>
  <si>
    <t>xzke ibZiqjk esa xks/kh dh vksj lqjthr flag ds Msjs rd [kMatk</t>
  </si>
  <si>
    <t>xzke efugkj [ksM+k esa xus'k fLifuax fey ds cjkcj esa [kMatk fuekZ.kA</t>
  </si>
  <si>
    <t>xzke fo&lt;+ok uxyk esa dju flag ds [ksr ds ckn [kM+ts ls iwju flag ds [ksr dh vksj [kMaatk</t>
  </si>
  <si>
    <t>xzke fnofnok esa lsBh dkykSuh esa [kMatk fuekZ.kA</t>
  </si>
  <si>
    <t>ft0xzk0fo0vfHk0 ds dk;kZy; i=kad 2272 fn0 27&amp;12&amp;2014 dks /kujkf'k izkIr gqbZA LFky fookfnr</t>
  </si>
  <si>
    <t>xzek fnofnok esa jsyos dkykSuh esa gjiky ds ?kj ds ikl [kMatkA</t>
  </si>
  <si>
    <t>xzke dksVjk feyd esa vqlj vyh ds ?kj ls pkS/kjh ds ?kj rd [kMatk</t>
  </si>
  <si>
    <t>xzke E;wMh esa lM+d ls jkbZl fey rd [kMatk fuekZ.kA</t>
  </si>
  <si>
    <t>xzke pUnziqjk tnhn esa e&lt;+h dh vkjs [kMatkA</t>
  </si>
  <si>
    <t>xzke flaxjk esa dfczLrku dh vksj [kMatk</t>
  </si>
  <si>
    <t>xzke ykyiqj esa lM+d ls galjkt elhg ds ?kj rd [kMatk fuekZ.kA</t>
  </si>
  <si>
    <t>xzke fiify;k esgrks esa jsyos Økflax ds ikl izk0 Ldwy dh vksj [kMatk fuek.kA</t>
  </si>
  <si>
    <t>xzke csxekckn fcykliqj esa [kMatk fuekZ.kA</t>
  </si>
  <si>
    <t>xzke ijsok fcykliqj esa [kMatk fuekZ.kA</t>
  </si>
  <si>
    <t>xzke lqtkrxat [ksjk esa xSl ,tsUlh dh vksj [kMatkA</t>
  </si>
  <si>
    <r>
      <rPr>
        <sz val="13.5"/>
        <rFont val="Kruti Dev 010"/>
        <charset val="134"/>
      </rPr>
      <t xml:space="preserve">xzke fclkjruxj fcykliqj esa 'ke'kku 'kSM dk fuekZ.kA          </t>
    </r>
    <r>
      <rPr>
        <b/>
        <sz val="13.5"/>
        <rFont val="Kruti Dev 010"/>
        <charset val="134"/>
      </rPr>
      <t>Hkou</t>
    </r>
  </si>
  <si>
    <t xml:space="preserve">xzke fljl[ksMk esa 'ke'kku ?kkV dk fuekZ.kA </t>
  </si>
  <si>
    <t>xzke fldjkSjk esa 'ke'kku ?kkV dk fuekZ.kA</t>
  </si>
  <si>
    <t>xke ifl;kiqjk esa 'ke'kku ?kkV dk fuekZ.kA</t>
  </si>
  <si>
    <t>xzke Mksgfj;k esa 'ke'kku ?kkV dk fuekZ.kA</t>
  </si>
  <si>
    <t>xzke djrkjiqj esa 'ke'kku ?kkV dk fuekZ.kA</t>
  </si>
  <si>
    <t>xzke teukiqj esa 'ke'kku ?kkV dk fuekZ.kA</t>
  </si>
  <si>
    <t>xzke egrks"k esa 'ke'kku ?kkV dk fuekZ.kA</t>
  </si>
  <si>
    <t>xzke HkViqjk rkju esa 'ke'kku ?kkV dk fuekZ.kA</t>
  </si>
  <si>
    <t>xzke vCnqYykuxj esa 'ke'kku ?kkV dk fuekZ.kA</t>
  </si>
  <si>
    <t>xzke lbZnkckn esa 'ke'kku ?kkV dk fuekZ.kA</t>
  </si>
  <si>
    <t>xzke feyd ihiylkuk esa 'ke'kku ?kkV dk fuekZ.kA</t>
  </si>
  <si>
    <t>xzke fiify;k xksiky dk etjk fcykliqj esas 'ke'kku 'kSM dk fuekz.kA</t>
  </si>
  <si>
    <t>xzke eqf&gt;;kuk esa dfczLrku dh nhokj</t>
  </si>
  <si>
    <t>xzke pkSdksuh fcykliqj esa 'ke'kku 'ksM dk fuekZ.kA</t>
  </si>
  <si>
    <t>xzke jkl esa 'ke'kku 'ksM dk fuek.kZ</t>
  </si>
  <si>
    <t>xzke Hkksthiqjk esa 'ke'kku 'ksM dk fuekZ.kA</t>
  </si>
  <si>
    <t>jkeyhyk eSnku dsejh ds ikl pkgjnhokjh dk fuekZ.kA</t>
  </si>
  <si>
    <t>;ksx</t>
  </si>
  <si>
    <t>vf/k'kklh vfHk;Urk</t>
  </si>
  <si>
    <t>xzkeh.k vfHk;U=.k foHkkx]</t>
  </si>
  <si>
    <t>iz[k.M &amp; jkeiqj</t>
  </si>
  <si>
    <r>
      <t>xzkeh.k vfHk;U=.k foHkkx] iz[k.M jkeiqj</t>
    </r>
    <r>
      <rPr>
        <b/>
        <u/>
        <sz val="20"/>
        <rFont val="Calibri"/>
        <charset val="134"/>
        <scheme val="minor"/>
      </rPr>
      <t>A</t>
    </r>
  </si>
  <si>
    <t>ekg &amp; Qjojh] 2023</t>
  </si>
  <si>
    <t>;kstuk dk uke</t>
  </si>
  <si>
    <t>o"kZ</t>
  </si>
  <si>
    <t>dqy Lohd`r dk;Z</t>
  </si>
  <si>
    <t>dk;ksaZ dh HkkSfrd</t>
  </si>
  <si>
    <t>fujLr @ fookfnr</t>
  </si>
  <si>
    <t>Lohd`r /kujkf'k</t>
  </si>
  <si>
    <t>dqy miyC/k /kujkf'k</t>
  </si>
  <si>
    <t>dqy O;; /kujkf'k</t>
  </si>
  <si>
    <t>vU; fooj.k</t>
  </si>
  <si>
    <t>i`"B la0</t>
  </si>
  <si>
    <t>vukjEHk</t>
  </si>
  <si>
    <t>fo/kk;d fuf/k</t>
  </si>
  <si>
    <r>
      <rPr>
        <b/>
        <sz val="13.5"/>
        <rFont val="Kruti Dev 010"/>
        <charset val="134"/>
      </rPr>
      <t>ek0 fo/kk;d Jh ulhj vgen [kk¡</t>
    </r>
    <r>
      <rPr>
        <sz val="13.5"/>
        <rFont val="Kruti Dev 010"/>
        <charset val="134"/>
      </rPr>
      <t xml:space="preserve">
35&amp;fo/kkulHkk ¼pejkSvk½</t>
    </r>
  </si>
  <si>
    <t>2021-22</t>
  </si>
  <si>
    <r>
      <rPr>
        <sz val="12"/>
        <rFont val="Kruti Dev 010"/>
        <charset val="134"/>
      </rPr>
      <t xml:space="preserve">okmpj la0&amp;41 fnukad 22&amp;07&amp;2022 ds }kjk vo'ks"k /kujkf'k :0 163698-00 </t>
    </r>
    <r>
      <rPr>
        <sz val="12"/>
        <rFont val="Calibri"/>
        <charset val="134"/>
        <scheme val="minor"/>
      </rPr>
      <t xml:space="preserve">DRDA </t>
    </r>
    <r>
      <rPr>
        <sz val="12"/>
        <rFont val="Kruti Dev 010"/>
        <charset val="134"/>
      </rPr>
      <t>ds ih0,y0,0 [kkrs esa okil</t>
    </r>
  </si>
  <si>
    <t>1-3</t>
  </si>
  <si>
    <t>2022-23</t>
  </si>
  <si>
    <t>vuqcU/k xBu dh dk;Zokgh izxfr esa gSA</t>
  </si>
  <si>
    <t>4-5</t>
  </si>
  <si>
    <r>
      <rPr>
        <b/>
        <sz val="13.5"/>
        <rFont val="Kruti Dev 010"/>
        <charset val="134"/>
      </rPr>
      <t>ek0 fo/kk;d Jh cynso flag vkSy[k</t>
    </r>
    <r>
      <rPr>
        <sz val="13.5"/>
        <rFont val="Kruti Dev 010"/>
        <charset val="134"/>
      </rPr>
      <t xml:space="preserve">
36&amp;fo/kkulHkk ¼fcykliqj½</t>
    </r>
  </si>
  <si>
    <t>6-8</t>
  </si>
  <si>
    <t>¼01 dk;Z½ xzke ghaxk uxyk esa Jhjke Lo:Ik lSuh ds ?kj ls efUnj rd lh0lh0 jksM fuekZ.k dk;Z dk vuqcU/k xBu dh dk;Zokgh izxfr esa gSA</t>
  </si>
  <si>
    <t>9-11</t>
  </si>
  <si>
    <r>
      <rPr>
        <b/>
        <sz val="13.5"/>
        <rFont val="Kruti Dev 010"/>
        <charset val="134"/>
      </rPr>
      <t>ek0 fo/kk;d Jh vkdk'k lDlSuk</t>
    </r>
    <r>
      <rPr>
        <sz val="13.5"/>
        <rFont val="Kruti Dev 010"/>
        <charset val="134"/>
      </rPr>
      <t xml:space="preserve">
37&amp;fo/kkulHkk ¼jkeiqj½</t>
    </r>
  </si>
  <si>
    <t>¼35 dk;Z½ vfHkdj.k dk;kZy; ds i=kad 2835 fnukad 27&amp;02&amp;2023 ds }kjk /kujkf'k izkIr gqbZA bl dk;kZy; ds i=kad 1153 fnukad 22&amp;02&amp;2023 ds }kjk fufonk vkeaf=r dh dk;Zokgh dh tk pqdh gS] tks fnukad 28&amp;03&amp;2023 dks [kksyh tkuh gSA
¼6 dk;Z½ vfHkdj.k dk;kZy; ds i=kad 2835 fnukad 27&amp;02&amp;2023 ds }kjk /kujkf'k izkIr gqbZA bl dk;kZy; ds i=kad 1155 fnukad 22&amp;02&amp;2023 ds }kjk fufonk vkeaf=r dh dk;Zokgh dh tk pqdh gS] tks fnukad 27&amp;03&amp;2023 dks [kksyh tkuh gSA</t>
  </si>
  <si>
    <t>12-16</t>
  </si>
  <si>
    <t xml:space="preserve">;ksx </t>
  </si>
  <si>
    <t xml:space="preserve">lkaln fuf/k @ yksd lHkk </t>
  </si>
  <si>
    <t>ek0 lkaln Jh ?ku';ke flag yks/kh</t>
  </si>
  <si>
    <t>0/1</t>
  </si>
  <si>
    <t>¼01 dk;Z½ xzke ckaluxyh esa f'koefUnj ls iapk;r ?kj dh vksj b.VjykWfdax o ukyh fuekZ.k dk;Z dk vuqcU/k xBu dh dk;Zokgh izxfr esa gSA
¼01 dk;Z½ xzke nysyuxj esa f'koefUnj lsa VwoSy dh rjQ bUVj ykfdax jksM o ukyh dk fuek.k dk;Z dks iz/kku }kjk dk;Z lEikfnr djk fn;k x;k gSA</t>
  </si>
  <si>
    <t>17-19</t>
  </si>
  <si>
    <t>ftyk xzkE; fodkl laLFkku</t>
  </si>
  <si>
    <t>ftyk xzkE; fodkl laLFkku ds dk;Z ¼nfu;kiqj fodkl [k.M&amp;pejkSvk½</t>
  </si>
  <si>
    <t>20</t>
  </si>
  <si>
    <t>eq[; fodkl vf/kdkjh</t>
  </si>
  <si>
    <t>fodkl Hkou ds dk;Z</t>
  </si>
  <si>
    <t>21</t>
  </si>
  <si>
    <t xml:space="preserve">gSYFk ,.M osyusl lsUVj </t>
  </si>
  <si>
    <t>2/2</t>
  </si>
  <si>
    <r>
      <rPr>
        <sz val="10"/>
        <rFont val="Kruti Dev 010"/>
        <charset val="134"/>
      </rPr>
      <t xml:space="preserve">xzke /kkouh gluiqj esa gSYFk ,.M osyusl lsUVj ij LFky fookn
xzke tkQjkckn esa gSYFk ,.M osyusl lsUVj Ikj LFky fookn
</t>
    </r>
    <r>
      <rPr>
        <b/>
        <sz val="10"/>
        <rFont val="Kruti Dev 010"/>
        <charset val="134"/>
      </rPr>
      <t>¼07 dk;Z½ gLrkukUrj.k izi= lh0,e0vks0 dk;kZy; dks izsf"krA</t>
    </r>
  </si>
  <si>
    <t>22</t>
  </si>
  <si>
    <t>mi fucU/kd] fcykliqj</t>
  </si>
  <si>
    <t>mi fucU/kd fcykliqj dh Nr o fjdkMZ :e dh ejEer o fuekZ.k dk;ZA</t>
  </si>
  <si>
    <t>23</t>
  </si>
  <si>
    <t>ftyk fo|ky; fujh{kd] jkeiqjA</t>
  </si>
  <si>
    <t>jktdh; ek/;fed fo|ky;ksa ¼ckyd@ckfydk½ ;kstukUrxZr izkstsDVj vyadkj ;kstuk ds dk;ZA</t>
  </si>
  <si>
    <t>¼02 dk;Z½ ftyk fo|ky; fujh{kd]keiqj ds ik=ad ys[kk@18578@2022&amp;23 fnukad 20&amp;01&amp;2023 ds }kjk /kujkf'k izkIr gqbZ] bl dk;kZy; ds i=kad 928 fnukad 20&amp;01&amp;2023 ds fufonk vkea=.k dh dk;Zokgh dh tk pqdh gS] tks fnukad 25&amp;02&amp;2023 dks [kksyh tk pqdh gS] vuqcU/k xBu dh dk;Zokgh izxfr esa gSA</t>
  </si>
  <si>
    <t>24</t>
  </si>
  <si>
    <t>ftyk izkscs'ku vf/kdkjh] jkeiqj</t>
  </si>
  <si>
    <t>ou LVki lsaVj ds Hkou dk fuekZ.k</t>
  </si>
  <si>
    <t>ftyk izkcs'ku vf/kdkjh] jkeiqj ds i=kad 999&amp;1002 fnukad 28&amp;12&amp;2022 ds }kjk Lohd`r /kujkf'k :0 60-00 yk[k ds lkis{k 24-346 izkIr gqbZ] v/kh{k.k vfHk;Urk egksn; ds dk;kZy; i=kad 1392 fnukad 01&amp;02&amp;2023 ds }kjk bZ&amp;izksD;ksjesUV fufonk vkeaf=r dh tk pqdh gS] tks fnukad 04&amp;03&amp;2023 dks [kksyh tkuh gSA</t>
  </si>
  <si>
    <t>25</t>
  </si>
  <si>
    <t>csfld f'k{kk foHkkx] jkeiqj</t>
  </si>
  <si>
    <t>csfld f'k{kk foHkkx ds vUrxZr th.kZ&amp;'kh.kZ fo|ky;ksa dk iqufuekZ.kA</t>
  </si>
  <si>
    <t>¼49 dk;Z½ vuqcU/k xBu dh dk;Zokgh izxfr esa gSA</t>
  </si>
  <si>
    <t>26-30</t>
  </si>
  <si>
    <t>fØfVdy xSIl</t>
  </si>
  <si>
    <t>ekWMy flVh ekaVsljh Ldwy esa QwVikFk ,oa D;kjh@feV~Vh Hkjko dk fuekZ.k dk;ZA</t>
  </si>
  <si>
    <t>ftykf/kdkjh egksn; jkeiqj ds i=kad 133 fnukad 21&amp;02&amp;2023 ds }kjk /kujkf'k izkIr gqbZA i=kad 1153 fnukad 22&amp;02&amp;2023 ds }kjk fufonk vkeaf=r dh dk;Zokgh dh tk pqdh gS] tks fnukad 28&amp;03&amp;2023 dks [kksyh tkuh gSA</t>
  </si>
  <si>
    <t>31</t>
  </si>
  <si>
    <t>Rofjr vkfFkZd fodkl ;kstuk</t>
  </si>
  <si>
    <t>1/0</t>
  </si>
  <si>
    <t>¼01 dk;Z½ dk;Z fujLr] /kujkf'k lEcfU/kr ys[kk'kh"kZd esa okil</t>
  </si>
  <si>
    <t>32-37</t>
  </si>
  <si>
    <t xml:space="preserve">egk;ksx </t>
  </si>
  <si>
    <t>3/3</t>
  </si>
  <si>
    <t>egk;ksx ¼yk[k esa½</t>
  </si>
  <si>
    <t>xzk0v0fo] jkeiqjA</t>
  </si>
  <si>
    <t>xzkeh.k vfHk;U=.k foHkkx] iz[k.M jkeiqjA</t>
  </si>
  <si>
    <t>vuqcU/k xfBr dh fLFkfr</t>
  </si>
  <si>
    <t>gkW</t>
  </si>
  <si>
    <t>ugh</t>
  </si>
  <si>
    <t>Jh ulhj vgen [kk¡
¼ek0 fo/kk;d½ 35&amp;fo/kkulHkk ¼pejkSvk½</t>
  </si>
  <si>
    <t>18-19</t>
  </si>
  <si>
    <t>19-20</t>
  </si>
  <si>
    <t>Jh cynso flag vkSy[k
¼ek0 fo/kk;d½ 36&amp;fo/kkulHkk ¼fcykliqj½</t>
  </si>
  <si>
    <t>Jh jktiky d';i
¼ek0 lnL; fo/kku ifj"kn½</t>
  </si>
  <si>
    <t>Jherh yhykorh dq'kokgk
¼ek0 lnL; fo/kku ifj"kn½</t>
  </si>
  <si>
    <t>17-18</t>
  </si>
  <si>
    <t>Jherh jktckyk 
¼ek0 fo/kk;d½ 38&amp;fo/kkulHkk ¼feyd½</t>
  </si>
  <si>
    <t>Jh jketru jktHkj
¼ek0 lnL; fo/kku ifj"kn½</t>
  </si>
  <si>
    <t xml:space="preserve">                                                                                </t>
  </si>
  <si>
    <t>Mk0 e/kq xqIrk
¼ek0 lnL; fo/kku ifj"kn½</t>
  </si>
  <si>
    <t>Jh jkelqUnjnkl fu"kkn
¼ek0 lnL; fo/kku ifj"kn½</t>
  </si>
  <si>
    <t>2/-</t>
  </si>
  <si>
    <t>vfHkdj.k dk;kZy; ds i=kad 45 fnukad 12&amp;04&amp;2019 ds }kjk dk;Z fujLr] /kujkf'k okilA</t>
  </si>
  <si>
    <t>lkaln fuf/k @ yksd lHkk @ jkT;lHkk</t>
  </si>
  <si>
    <t>ek0 lkaln Jherh rthu Qkfrek ¼jkT;lHkk½</t>
  </si>
  <si>
    <t>fØfVdy xSi ;kstuk ds vUrxZr iqathxr fodkl dk;ZA</t>
  </si>
  <si>
    <t>ftyk ;kstuk</t>
  </si>
  <si>
    <t>16-17</t>
  </si>
  <si>
    <t>ukftj lnj utkjr ¼izns'k dh rglhyksa dh HkkSfrd voLFkkiukvksa½</t>
  </si>
  <si>
    <t>U;k; foHkkx ¼xzke U;k;ky;ksa ds alpkyu gsrq fpfUgr Hkouksa esa voLFkkiuk lqfo/kk miyC/k djkus gsrq½</t>
  </si>
  <si>
    <t>vuqcU/k xBu dh dk;Zokgh dh tk jgh gSA</t>
  </si>
  <si>
    <t>ftyk m|ksx ,oa m|e izksRlkgu dsUnz</t>
  </si>
  <si>
    <t>ftyk m|ksx ,oa m|e izksRlkgu dsUnz] jkeiqj ds i=kad 5471 fnukad 06&amp;03&amp;2020 ds }kjk /kujkf'k izkIr gqbZ] fufonk vkeaf=r dh dk;Zokgh dh tk jgh gSA</t>
  </si>
  <si>
    <t>egk;ksx ¼1$2 ist½</t>
  </si>
  <si>
    <t>xzkeh.k vfHk;U=.k foHkkx</t>
  </si>
  <si>
    <t>iz[k.M&amp;jkeiqjA</t>
  </si>
  <si>
    <t>dqy vkaxuckMh</t>
  </si>
  <si>
    <t>gLrkUrfjr</t>
  </si>
  <si>
    <t>Mk0 jke yksfg;k xzke fodkl ;kstuk ds vUrxZr vkaxuckM+h dsUnz</t>
  </si>
  <si>
    <t>cky fodkl lsok ,oa iq"Vkgkj ,oa eujsxk ;kstukUrxZr o"kZ 2016&amp;17 esa fufeZr fd;s tk jgs vkaxuckM+h dsUnzksa dh izxfr fooj.kA</t>
  </si>
  <si>
    <t>cky fodkl lsok ,oa iq"Vkgkj ,oa eujsxk ;kstukUrxZr o"kZ 2018&amp;19 esa fufeZr fd;s tk jgs vkaxuckM+h dsUnzksa dh izxfr fooj.kA</t>
  </si>
  <si>
    <t>o"kZ 2021&amp;2022</t>
  </si>
  <si>
    <t>ek0 fo/kk;d Jh ulhj vgen [kk¡</t>
  </si>
  <si>
    <t>dqy miyC/k /kujkf'k o"kZ 22&amp;23 esa</t>
  </si>
  <si>
    <t>dk;Z izkjEHk gksus dh frfFk</t>
  </si>
  <si>
    <t>dk;Z iw.kZ gksus dh frfFk</t>
  </si>
  <si>
    <t>voj vfHk;Urk dk uke</t>
  </si>
  <si>
    <t>vH;qfDr</t>
  </si>
  <si>
    <t>xzke dk'khiqj] Cykd lSnuxj esa Mk0 [kq'khZn ds ?kj ls Hkksyk iz/kku ds ?kj dh rjQ 87 eh0 lh0lh0 jksM@ukyh fuekZ.kA</t>
  </si>
  <si>
    <t>lSnuxj</t>
  </si>
  <si>
    <t>13/12/2021</t>
  </si>
  <si>
    <t>jkosUnz dqekj</t>
  </si>
  <si>
    <r>
      <rPr>
        <sz val="10"/>
        <rFont val="Kruti Dev 010"/>
        <charset val="134"/>
      </rPr>
      <t xml:space="preserve">vo'ks"k /kujkf'k :0 573-00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</si>
  <si>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[kq'kgkyiqj] Cykd lSnuxj esa Mk0 [kq'khZn ds ?kj ls Hkksyk iz/kku ds ?kj dh rjQ 100 eh0 lh0lh0 jksM@ukyh fuekZ.kA</t>
  </si>
  <si>
    <r>
      <rPr>
        <sz val="10"/>
        <rFont val="Kruti Dev 010"/>
        <charset val="134"/>
      </rPr>
      <t xml:space="preserve">vo'ks"k /kujkf'k :0 243-00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</si>
  <si>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fcpiqjh Cykd lSnuxj esa jkts'k ds ?kj ls bZnxkg ,oa efLtn gksrs gq, ;klhu ds ?kj dh rjQ ukyh fuekZ.kA</t>
  </si>
  <si>
    <r>
      <rPr>
        <sz val="10"/>
        <rFont val="Kruti Dev 010"/>
        <charset val="134"/>
      </rPr>
      <t xml:space="preserve">vo'ks"k /kujkf'k :0 532-00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</si>
  <si>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tViqjk e&gt;jk eUlwjiqj lSnuxj esa eSu jkLrs ls efLtn dh rjQ 80 eh0 lh0lh0@ukyh fuekZ.kA</t>
  </si>
  <si>
    <t>fudkl dqekj</t>
  </si>
  <si>
    <r>
      <rPr>
        <sz val="10"/>
        <rFont val="Kruti Dev 010"/>
        <charset val="134"/>
      </rPr>
      <t xml:space="preserve">vo'ks"k /kujkf'k :0 491-00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</si>
  <si>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feJhuxj Cykd lSnuxj esa ;quql ds edku ls efLtn rd 100 eh0 lh0lh0 jksM@ukyh fuekZ.kA</t>
  </si>
  <si>
    <r>
      <rPr>
        <sz val="10"/>
        <rFont val="Kruti Dev 010"/>
        <charset val="134"/>
      </rPr>
      <t xml:space="preserve">vo'ks"k /kujkf'k :0 233-00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</si>
  <si>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flaxu[ksM+k dk e&gt;jk 'kkSdruxj Cykd lSnuxj esa jkle dh nqdku ls tkfgn ds [ksr dh rjQ 80 eh0 lh0lh0 vkSj ukyh fuekZ.kA</t>
  </si>
  <si>
    <r>
      <rPr>
        <sz val="10"/>
        <rFont val="Kruti Dev 010"/>
        <charset val="134"/>
      </rPr>
      <t xml:space="preserve">vo'ks"k /kujkf'k :0 1476-00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</si>
  <si>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ekV[ksM+k Cykd Lokj esa bdcky ds ?kj ls 'kdhy ds ?kj ,oa dYcs vyh ds ?kj ls vcjkj ds ?kj dh rjQ 80 eh0 lh0lh0 vkSj ukyh fuekZ.kA</t>
  </si>
  <si>
    <t>Lokj</t>
  </si>
  <si>
    <r>
      <rPr>
        <sz val="10"/>
        <rFont val="Kruti Dev 010"/>
        <charset val="134"/>
      </rPr>
      <t xml:space="preserve">vo'ks"k /kujkf'k :0 213-00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</si>
  <si>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fMykjh dk e&gt;jk Cykd Lokj esa eSu jksM ls 'ke'kku ?kkV dh rjQ eSu jksM ls vaxzst flag ds ?kj dh rjQ 80 eh0 lh0lh0 ,oa ukyh fuekZ.kA</t>
  </si>
  <si>
    <r>
      <rPr>
        <sz val="10"/>
        <rFont val="Kruti Dev 010"/>
        <charset val="134"/>
      </rPr>
      <t xml:space="preserve">vo'ks"k /kujkf'k :0 223-00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</si>
  <si>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xTtqiqjk Cykd Lokj esa lq[knhi flag ds [ksr ls fueZy flag ds [ksr dh rjQ 200 eh0 [kMatk fuekZ.kA</t>
  </si>
  <si>
    <r>
      <rPr>
        <sz val="10"/>
        <rFont val="Kruti Dev 010"/>
        <charset val="134"/>
      </rPr>
      <t xml:space="preserve">vo'ks"k /kujkf'k :0 981-00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</si>
  <si>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dqpSVk Cykd lSnuxj esa Mk0 tyy ds edku ls ;kehu ds edku dh rjQ 80 eh0 lh0lh0 jksM ,oa ukyh fuekZ.kA</t>
  </si>
  <si>
    <r>
      <rPr>
        <sz val="10"/>
        <rFont val="Kruti Dev 010"/>
        <charset val="134"/>
      </rPr>
      <t xml:space="preserve">vo'ks"k /kujkf'k :0 457-00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</si>
  <si>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uj[ksM+k e&gt;jk cSjeuxj Cykd Lokj esa bCus vyh ds ?kj ls vehu vgen ds ?kj dh rjQ 50 eh0 lh0lh0 vkSj ukyh fuekZ.kA</t>
  </si>
  <si>
    <r>
      <rPr>
        <sz val="10"/>
        <rFont val="Kruti Dev 010"/>
        <charset val="134"/>
      </rPr>
      <t xml:space="preserve">vo'ks"k /kujkf'k :0 289-00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</si>
  <si>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egqukxj CykWd fcykliqj esa vter pkS/kjh ds ?kj ls o'khj ds ?kj dh rjQ 50 eh0 lh0lh0 ,oa ukyh fuekZ.kA</t>
  </si>
  <si>
    <r>
      <rPr>
        <sz val="10"/>
        <rFont val="Kruti Dev 010"/>
        <charset val="134"/>
      </rPr>
      <t xml:space="preserve">vo'ks"k /kujkf'k :0 501-00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</si>
  <si>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[ksM+k Vk.Mk Cykd Lokj esa efLtn ls vjeku ds ?kj dh rjQ 100 eh0 lh0lh0 vkSj ukyh fuekZ.kA</t>
  </si>
  <si>
    <r>
      <rPr>
        <sz val="10"/>
        <rFont val="Kruti Dev 010"/>
        <charset val="134"/>
      </rPr>
      <t xml:space="preserve">vo'ks"k /kujkf'k :0 1117-00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</si>
  <si>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dyS;k uxyk Cykd lSnuxj esa eqtfEey ds ?kj ls ckcw ds ?kj dh rjQ 73 eh0 lh0lh0 vkSj ukyh fuekZ.kA</t>
  </si>
  <si>
    <t>xzke lgfj;k njkt lSnuxj esa iqjkuh lh0lh0 jksM ds vkxs ls lgfj;k ujir dh rjQ 80 eh0 lh0lh0 vkSj ukyh fuekZ.kA</t>
  </si>
  <si>
    <r>
      <rPr>
        <sz val="10"/>
        <rFont val="Kruti Dev 010"/>
        <charset val="134"/>
      </rPr>
      <t xml:space="preserve">vo'ks"k /kujkf'k :0 9586-00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</si>
  <si>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uwjiqj Cykd Lokj esa bdcky ds ?kj ls 'kjhQ ds ?kj dh rjQ 60 eh0 lh0lh0 vkSj ukyh fuekZ.kA</t>
  </si>
  <si>
    <r>
      <rPr>
        <sz val="10"/>
        <rFont val="Kruti Dev 010"/>
        <charset val="134"/>
      </rPr>
      <t xml:space="preserve">vo'ks"k /kujkf'k :0 70602-00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</si>
  <si>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Mksdiqjh Vk.Mk Cykd Lokj esa fy;kdr iz/kku ds ?kj ls uoh tku ds ?kj dh rjQ 50 eh0 lh0lh0 vkSj ukyh fuekZ.kA</t>
  </si>
  <si>
    <r>
      <rPr>
        <sz val="10"/>
        <rFont val="Kruti Dev 010"/>
        <charset val="134"/>
      </rPr>
      <t xml:space="preserve">vo'ks"k /kujkf'k :0 342-00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</si>
  <si>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cxM+[kk Cykd lSnuxj esa edlwn ds ?kj ls bf'r;kd lSQh ds ?kj dh rjQ 50 eh0 lh0lh0 vkSj ukyh fuekZ.kA</t>
  </si>
  <si>
    <r>
      <rPr>
        <sz val="10"/>
        <rFont val="Kruti Dev 010"/>
        <charset val="134"/>
      </rPr>
      <t xml:space="preserve">vo'ks"k /kujkf'k :0 90-00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</si>
  <si>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vgjkSyk esa eSu jksM ls [kq'kkyh ds ?kj dh rjQ lh0lh0@ukyh dk fuekZ.kA</t>
  </si>
  <si>
    <r>
      <rPr>
        <sz val="10"/>
        <rFont val="Kruti Dev 010"/>
        <charset val="134"/>
      </rPr>
      <t xml:space="preserve">vo'ks"k /kujkf'k :0 92-00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</si>
  <si>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ukSjaxiqj esa efUnj ls uwj vgen ds ?kj dh rjQ lh0lh0@ukyh dk fuekZ.k dk;ZA</t>
  </si>
  <si>
    <r>
      <rPr>
        <sz val="10"/>
        <rFont val="Kruti Dev 010"/>
        <charset val="134"/>
      </rPr>
      <t xml:space="preserve">vo'ks"k /kujkf'k :0 644-00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</si>
  <si>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eqjlSuk esa ek:Q ds ?kj ls ;kehu HkkbZ ds ?kj dh rjQ lh0lh0@ukyh dk fuekZ.k dk;ZA</t>
  </si>
  <si>
    <t>xzke [kq'kgkyiqj esa eSu jkLrs ls vuhl ds ?kj dh rjQ lh0lh0@ukyh dk fuekZ.k dk;ZA</t>
  </si>
  <si>
    <r>
      <rPr>
        <sz val="10"/>
        <rFont val="Kruti Dev 010"/>
        <charset val="134"/>
      </rPr>
      <t xml:space="preserve">vo'ks"k /kujkf'k :0 128-00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</si>
  <si>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fd'kuiqj esa nwyk ds ?kj ls efLtn dh rjQ lh0lh0@ukyh dk fuekZ.k dk;ZA</t>
  </si>
  <si>
    <r>
      <rPr>
        <sz val="10"/>
        <rFont val="Kruti Dev 010"/>
        <charset val="134"/>
      </rPr>
      <t xml:space="preserve">vo'ks"k /kujkf'k :0 256-00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</si>
  <si>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cStuh eas jetkuh ds ?kj ls fj;klr vyh ds ?kj dh rjQ lh0lh0@ukyh dk fuekZ.k dk;ZA</t>
  </si>
  <si>
    <r>
      <rPr>
        <sz val="10"/>
        <rFont val="Kruti Dev 010"/>
        <charset val="134"/>
      </rPr>
      <t xml:space="preserve">vo'ks"k /kujkf'k :0 647-00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</si>
  <si>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[kkSniqjk esa efLtn ls uwjgqlSu ds ?kj dh rjQ lh0lh0@ukyh dk fuekZ.kA</t>
  </si>
  <si>
    <t>pejkSvk</t>
  </si>
  <si>
    <r>
      <rPr>
        <sz val="10"/>
        <rFont val="Kruti Dev 010"/>
        <charset val="134"/>
      </rPr>
      <t xml:space="preserve">vo'ks"k /kujkf'k :0 539-00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</si>
  <si>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uj[ksM+k esa 'kjkQr HkkbZ ds ?kj ls fcV~Vw HkkbZ ds ?kj dh rjQ lh0lh0@ukyh dk fuekZ.k dk;ZA</t>
  </si>
  <si>
    <r>
      <rPr>
        <sz val="10"/>
        <rFont val="Kruti Dev 010"/>
        <charset val="134"/>
      </rPr>
      <t xml:space="preserve">vo'ks"k /kujkf'k :0 368-00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</si>
  <si>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cktkokyk esa ekS0 glu ds ?kj ls gkth vlye ds ?kj dh rjQ lh0lh0@ukyh dk fuekZ.k dk;ZA</t>
  </si>
  <si>
    <r>
      <rPr>
        <sz val="10"/>
        <rFont val="Kruti Dev 010"/>
        <charset val="134"/>
      </rPr>
      <t xml:space="preserve">vo'ks"k /kujkf'k :0 767-00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</si>
  <si>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rkyciqj esa dfczLrku ls xkao dh rjQ lh0lh0@ukyh dk fuekZ.k dk;ZA</t>
  </si>
  <si>
    <r>
      <rPr>
        <sz val="10"/>
        <rFont val="Kruti Dev 010"/>
        <charset val="134"/>
      </rPr>
      <t xml:space="preserve">vo'ks"k /kujkf'k :0 193-00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</si>
  <si>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nfj;kx&lt;+ esa efLtn ls jbZ'k vgen ds ?kj dh rjQ lh0lh0@ukyh dk fuekZ.k dk;ZA</t>
  </si>
  <si>
    <r>
      <rPr>
        <sz val="10"/>
        <rFont val="Kruti Dev 010"/>
        <charset val="134"/>
      </rPr>
      <t xml:space="preserve">vo'ks"k /kujkf'k :0 53408-00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</si>
  <si>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dks;yh esa ohj flag ds ?kj ls jkeiky ds ?kj dh rjQ lh0lh0@ukyh dk fuekZ.k dk;ZA</t>
  </si>
  <si>
    <r>
      <rPr>
        <sz val="10"/>
        <rFont val="Kruti Dev 010"/>
        <charset val="134"/>
      </rPr>
      <t xml:space="preserve">vo'ks"k /kujkf'k :0 226-00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</si>
  <si>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lbZnuxj mQZ eMS;ku iwls jkexksiky ds ?kj ls Hktuyky ds ?kj dh rjQ] enuyky ds ?kj Hkwdu flag ds ?kj rd ,oa ujs'k ds ?kj ls jksM rd lh0lh0@ukyh dk fuekZ.k dk;ZA</t>
  </si>
  <si>
    <r>
      <rPr>
        <sz val="10"/>
        <rFont val="Kruti Dev 010"/>
        <charset val="134"/>
      </rPr>
      <t xml:space="preserve">vo'ks"k /kujkf'k :0 207-00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</si>
  <si>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xzke feyd eqQrh yk[ku flag ds ?kj ls /keZiky flag ds ?kj dh rjQ lh0lh0@ukyh dk fuekZ.kA</t>
  </si>
  <si>
    <r>
      <rPr>
        <sz val="10"/>
        <rFont val="Kruti Dev 010"/>
        <charset val="134"/>
      </rPr>
      <t xml:space="preserve">vo'ks"k /kujkf'k :0 264-00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</si>
  <si>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'kgtknuxj esa eSu jksM ls ekS0 mej ds ?kj dh rjQ lh0lh0@ukyh fuekZ.kA</t>
  </si>
  <si>
    <r>
      <rPr>
        <sz val="10"/>
        <rFont val="Kruti Dev 010"/>
        <charset val="134"/>
      </rPr>
      <t xml:space="preserve">vo'ks"k /kujkf'k :0 120-00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</si>
  <si>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xzke ljkok ds etjk dYyw dh eMS;k esa jkeiky flag ds ?kj ls dqnjr vyh ds ?kj dh rjQ lh0lh0@ukyh dk fuekZ.k dk;ZA</t>
  </si>
  <si>
    <r>
      <rPr>
        <sz val="10"/>
        <rFont val="Kruti Dev 010"/>
        <charset val="134"/>
      </rPr>
      <t xml:space="preserve">vo'ks"k /kujkf'k :0 17358-00 </t>
    </r>
    <r>
      <rPr>
        <sz val="10"/>
        <rFont val="Calibri"/>
        <charset val="134"/>
        <scheme val="minor"/>
      </rPr>
      <t xml:space="preserve">DRDA </t>
    </r>
    <r>
      <rPr>
        <sz val="10"/>
        <rFont val="Kruti Dev 010"/>
        <charset val="134"/>
      </rPr>
      <t>ds ih0,y0,0 [kkrs esa okil</t>
    </r>
  </si>
  <si>
    <t>xzk0v0fo0] jkeiqj</t>
  </si>
  <si>
    <t>o"kZ 2022&amp;2023</t>
  </si>
  <si>
    <t>xzke ej?kVh Cykd lSnuxj esa lqUnj flag ds ?kj ls jes'k ds ?kj o I;kjs flag ds ?kj rd lh0lh0@ukyh fuekZ.kA</t>
  </si>
  <si>
    <t>xzke eksfr;kiqjk Cykd lSnuxj esa fj;klr vyh dh nqdku ls rkSQhd iz/kku ds ?kj rd lh0lh0 o ukyh fuekZ.k dk;ZA</t>
  </si>
  <si>
    <t>xzke lwjtiqj Cykd lSnuxj esa 'ke'ksj ds ?kj ls Hkwjk ds ?kj dh rjQ lh0lh0 o ukyh fuekZ.k dk;ZA</t>
  </si>
  <si>
    <t>xzke dqojiqj ukudkj Cykd Lokj esa iqjkus [kMats ds vkxs ls chtM+k xkao dh rjQ [kMatk dk;ZA</t>
  </si>
  <si>
    <t>xzke txriqj Cykd lSnuxj esa vyhtku ds ?kj ls tkfgn ds ?kj rd ,oa vlye ds ?kj ls NksVs ds ?kj dh rjQ lh0lh0 o ukyh fuekZ.k dk;ZA</t>
  </si>
  <si>
    <t>xzke uxfy;k vkfdy esa esu lM+d ls vQlj vyh mQZ ckn'kkg dh nqdku ls gksrs gq, yYyk ds ?kj dh rjQ lh0lh0 o ukyh fuekZ.k dk;ZA</t>
  </si>
  <si>
    <t>xzke feyd ckgqYyk Cykd pejkSvk esa dkfle ds ?kj ls ukfte ds ?kj dh rjQ lh0lh0 o ukyh fuekZ.kA</t>
  </si>
  <si>
    <t>xzke igkM+h Cykd pejkSvk esa cMkSnk cSad ls [kkfyn ds ?kj dh rjQ lh0lh0 o ukyh fuekZ.k dk;ZA</t>
  </si>
  <si>
    <t>xzke eksfeuiqj vgenkckn Cykd pejkSvk esa vkaxuckM+h dsUnz ls vuokj ds ?kj dh rjQ lh0lh0 ,oa ukyh fuekZ.k dk;ZA</t>
  </si>
  <si>
    <t>xzke eksfeuiqj vgenkckn Cykd pejkSvk esa dfczLrku ls esgjcku ds ?kj dh rjQ lh0lh0 o ukyh fuekZ.k dk;ZA</t>
  </si>
  <si>
    <t>xzke f[keksfr;k c[rh Cykd lSnuxj esa efLtn ls vQlj [kkW ds ?kj rd ,oa txhj vgen ds ?kj ls bnjh'k ds ?kj dh rjQ lh0lh0 o ukyh fuekZ.k dk;ZA</t>
  </si>
  <si>
    <t>xzke vkaxk Cykd lSnuxj esa dkslh ugj dh ckbZ iV~jh ij lkbZQu ds ikl iqfy;k fuekZ.k dk;ZA</t>
  </si>
  <si>
    <t>ek0 fo/kk;d Jh cynso flag vkSy[k</t>
  </si>
  <si>
    <r>
      <rPr>
        <sz val="13.5"/>
        <color theme="1"/>
        <rFont val="Kruti Dev 010"/>
        <charset val="134"/>
      </rPr>
      <t xml:space="preserve">xzke xksdqyuxjh fcykliqj esa 'ke'kku 'kSM dk fuekZ.kA </t>
    </r>
    <r>
      <rPr>
        <b/>
        <sz val="13.5"/>
        <color theme="1"/>
        <rFont val="Kruti Dev 010"/>
        <charset val="134"/>
      </rPr>
      <t>Hkou</t>
    </r>
  </si>
  <si>
    <t>28/07/2021</t>
  </si>
  <si>
    <t>27/10/2021</t>
  </si>
  <si>
    <t>ch0ds0 ekS;Z</t>
  </si>
  <si>
    <t>xzke xgyqbZ;k esa lqUnjyky ds edku ls jktiky ds ?kj rd lh0lh0 jksM o ukyh fuekZ.k dk;ZA</t>
  </si>
  <si>
    <t>fot; dqekj</t>
  </si>
  <si>
    <t>xzke euksuk esa egsUnziky ds edku ls f'ko efUnj rd lh0lh0 jksM o ukyh fuekZ.k dk;ZA</t>
  </si>
  <si>
    <t>xzke uxyh HkxoUr esa jkeiky ds edku ls jes'k ;kdwc ds ?kj rd lh0lh0 jksM o ukyh fuekZ.k dk;ZA</t>
  </si>
  <si>
    <t>xzke nsojh [kqnZ esa xq:}kjs ds lkeus ls rkykc rd lh0lh0 jksM o ukyh fuekZ.kA</t>
  </si>
  <si>
    <t>xzke gjthiqj esa cuokjh flag ds edku ls nsoLFkku rd lEidZ ekxZ ij lh0lh0 o ukyh fuekZ.kA</t>
  </si>
  <si>
    <t>xzke fgEerxat esa ckjkr ?kj ls nf{k.k dh vksj ekxZ ij lh0lh0 jksM o ukyh fuekZ.k dk;ZA</t>
  </si>
  <si>
    <t>xzke eMS;ku laMksyh esa pUnzlSu] dYyw ds ?kj ls uUgs o lqesj flag ds ?kj rd lh0lh0 jksM o ukyh fuekZ.kA</t>
  </si>
  <si>
    <t>xzke lqgkxuxyk esa dfiy ds edku ls ckgj dh rjQ jktfd'kksj Qwy flag ds ?kj rd lh0lh0 o ukyh fuekZ.kA</t>
  </si>
  <si>
    <t>xzke itkck esa xqyke uoh ds ?kj ls ckcwjke lSuh ds ?kj rd lh0lh0 jksM o ukyh fuekZ.kA</t>
  </si>
  <si>
    <t>xzke txUukFkiqj esa izse'kadj ds edku ls gksyh pkSd dh vksj lh0lh0 jksM o ukyh fuekZ.kA</t>
  </si>
  <si>
    <t>xzke frjkg dh xksfV;k esa ';ke yky ds edku ls dksfey flag ds edku rd lh0lh0 jksM ukyh fuekZ.k dk;ZA</t>
  </si>
  <si>
    <t>xzke lbZnkckn esa esa mLeku ds ?kj ls jks/ks';ke ds ?kj rd ,oa fyad xfy;ksa esa lh0lh0 jksM ukyh fuekZ.k dk;ZA</t>
  </si>
  <si>
    <t>xzke &gt;qubZ;k esa lUrks"kh ekrk efUnj ls ys[kjkt ds edku dh vksj lh0lh0 jksM o ukyh fuekZ.k dk;ZA</t>
  </si>
  <si>
    <t>xzke ghaxkuxyk ds etjs esa lM+d ls 'ke'kku Hkwfe rd [kMatk fuekZ.k dk;ZA</t>
  </si>
  <si>
    <t>xzke pUniqj xksfV;k esa lh0lh0 fuekZ.k dk;ZA</t>
  </si>
  <si>
    <t>xzke buk;riqj esa [kMatk fuekZ.k dk;ZA</t>
  </si>
  <si>
    <t>xzke fuifu;k esa lh0lh0 jksM ukyh fuekZ.k dk;ZA</t>
  </si>
  <si>
    <t>xzke fetkiqj esa jksgu flag ds ?kj ds rkgj flag ds ?kj rd lh0lh0 jksM o ukyh fuekZ.k dk;ZA</t>
  </si>
  <si>
    <r>
      <rPr>
        <sz val="13.5"/>
        <color theme="1"/>
        <rFont val="Kruti Dev 010"/>
        <charset val="134"/>
      </rPr>
      <t xml:space="preserve">xzke dk'khiqjk esa 'ke'kku 'kSM dk fuekZ.kA
</t>
    </r>
    <r>
      <rPr>
        <b/>
        <sz val="13.5"/>
        <color theme="1"/>
        <rFont val="Kruti Dev 010"/>
        <charset val="134"/>
      </rPr>
      <t>Hkou</t>
    </r>
  </si>
  <si>
    <r>
      <rPr>
        <sz val="13.5"/>
        <color theme="1"/>
        <rFont val="Kruti Dev 010"/>
        <charset val="134"/>
      </rPr>
      <t xml:space="preserve">xzke pSuiqj esa 'ke'kku 'kSM dk fuekZ.kA
</t>
    </r>
    <r>
      <rPr>
        <b/>
        <sz val="13.5"/>
        <color theme="1"/>
        <rFont val="Kruti Dev 010"/>
        <charset val="134"/>
      </rPr>
      <t>Hkou</t>
    </r>
  </si>
  <si>
    <t>xzke uj[ksM+k esa 'ke'kku Hkwfe ds ikl lh0lh0 jksM fuekZ.k dk;ZA</t>
  </si>
  <si>
    <t>xzke frjkg esa jke Hkjksls d';Ik ds ?kj ls /keZiky ds ?kj rd lh0lh0 jksM ukyh fuekZ.k dk;ZA</t>
  </si>
  <si>
    <t>xzke ukudkj esa 'ke'kku ?kkV ls guqekux&lt;+h rd [kMatk fuekZ.k dk;ZA</t>
  </si>
  <si>
    <t>xzke jkeuxfj;k esa t;ohj flag ds [ksr ls lM+d ekxZ dh vksj [kMatk fuekZ.kA</t>
  </si>
  <si>
    <t>xzke frjkg esa dqaoj cgknqj ds edku ls v'kksd ekS;kZ ds edku rd ,oa Mawxjyky ekS;kZ ds edku ls &lt;+kdu yky d';Ik ds edku rd lh0lh0 jksM ,oa ukyh fuekZ.kA</t>
  </si>
  <si>
    <t>xzke uxyk mnbZ dh xkSfV;k cgknqjiqj esa lqEesjh yky ds edku ls gjizlkn ds edku dh vksj lh0lh0 jksM ,oa ukyh fuekZ.kA</t>
  </si>
  <si>
    <t>xzke mn;iqj tkxhj esa jkeiky ds edku ls fotsUnz ds edku dh vksj lh0lh0 jksM fuekZ.k dk;ZA</t>
  </si>
  <si>
    <t>xzke Lokj [qknZ esa frjkgs ls egs'k ds ?kj gksrs gq, lM+d rd lh0lh0 jksM ,oa ukyh fuekZ.kA</t>
  </si>
  <si>
    <t>xzke es?kk uxyk esa 'ke'kku jksM dk fuekZ.k dk;ZA</t>
  </si>
  <si>
    <t>xzke vdkSUnk esa iqfy;k ls f'kopju ds ?kj dh vksj lh0lh0 fuekZ.k dk;ZA</t>
  </si>
  <si>
    <t>xzke /kusyh mRrjh esa uRFkw yky ds edku ls izkphu f'ko efUnj rd lh0lh0 jksM o ukyh dk fuekZ.kA</t>
  </si>
  <si>
    <t>xzke fxj/kjiqj esa f'ko efUnj ekxZ ij lh0lh0 jksM fuekZ.kA</t>
  </si>
  <si>
    <t>xzke /kfYy;k rglhy feyd esa tkxu yky xaxokj ds ?kj ls gjiky lkxj ds ?kj rd lh0lh0 jksM ukyh fuekZ.kA</t>
  </si>
  <si>
    <t>28/06/2022</t>
  </si>
  <si>
    <t>27/09/2022</t>
  </si>
  <si>
    <t>lh0lh0</t>
  </si>
  <si>
    <t>xzke xtjkSyk fcykliqj esa efUnj lsa ckcwjke ?kj rd lh0 lh0 jksM o ukyh dk fuek.kZ</t>
  </si>
  <si>
    <t>26/12/2022</t>
  </si>
  <si>
    <t>25/03/2023</t>
  </si>
  <si>
    <t>xzke Mksgfj;k fcykliqj esa eSu jksM lsa efUnj rd lh0 lh0 jksM o ukyh dk fuek.kZ</t>
  </si>
  <si>
    <t>xzke vthruxj fcykliqj esa eSu jksM dh iqfy;k ds ikl xq:}kjs lsa Kku flag ds ?kj rd lh0 lh0 jksM o ukyh dk fuek.kZ</t>
  </si>
  <si>
    <t>xzke /kkjk uxjh fcykliqj esa xqjckt flag ds ?kj lsa ijethr flag ds ?kj rd lh0 lh0 jksM o ukyh dk fuekZ.kA</t>
  </si>
  <si>
    <t>xzke Hkksxiqj ugj iDdh lMd lsa Jh lksgu flag ds ?kj dh vksj lh0 lh0 jksM dk fuek.kZ</t>
  </si>
  <si>
    <t>xzke fcykliqj dsejh jksM lsa vkUunuxj Ldwy rd lh0 lh0 jksM o ukyh dk fuek.kZ</t>
  </si>
  <si>
    <t>xzke [kkuiqj esa iqjkuh lh0lh0 ls iapk;r ?kj rd lh0lh0 jksM o ukyh dk fuekZ.k</t>
  </si>
  <si>
    <t>xzke vyok esa eSu jksM ls 'ksj flag ds ?kj rd lh0lh0 jksM o ukyh dk fuekZ.k A</t>
  </si>
  <si>
    <t>xzke ekyu [ksMk etjs fcykliqj esa etjs lsa ohj flag ds ?kj dh rjQ lh0 lh0 jksM o ukyh dk fuek.kZ</t>
  </si>
  <si>
    <t>xzke gqlSuxat esa eSu jksM ls Ldwy rd lh0lh0 jksM o ukyh dk fuekZ.k</t>
  </si>
  <si>
    <t>xzke cy[ksMk esa ljnkj xq:esy flag ds ?kj lsa eSu jksM rd lh0 lh0 jksM o ukyh dk fuek.kZ</t>
  </si>
  <si>
    <t>xzke cy[ksMk esa ukSuh jke ds ?kj lsa pans ds ?kj rd lh0 lh0 jksM o ukyh dk fuek.kZ</t>
  </si>
  <si>
    <t>xzke jk;iqj esa uUnyky okyh xyh esa ekuflag ,oa pkS[ks yky ds ?kj rd lh0lh0 jksM o ukyh dk fuekZ.kA</t>
  </si>
  <si>
    <t>xzke gjS;k esa ugj lsa ckfYedh cLrh esa vksedkj ds ?kj rd lh0 lh0 jksM o ukyh dk fuek.kZ</t>
  </si>
  <si>
    <t>xzke ujk;u uxyk esa eaxy flag ds ?kj lsa xq:uke flag ds ?kj rd lh0 lh0 jksM o ukyh dk fuek.kZ</t>
  </si>
  <si>
    <t>xzke fuifu;k ds etjk ls eksgEeniqj ekxZ tksM+us okys lh0lh0 jksM fuekZ.k dk;A</t>
  </si>
  <si>
    <t>xzke ghaxk uxyk esa Jhjke Lo:Ik lSuh ds ?kj ls efUnj rd lh0lh0 jksM fuekZ.k</t>
  </si>
  <si>
    <t>xzke txriqj iqjkuk efUnj ls xkao rd lh0lh0 jksM fuekZ.k dk;ZA</t>
  </si>
  <si>
    <t>xzke xnbZ;k esa Jh lqjs'k okYehfd ds ?kj ls [kM+Utk rd ,oa [kM+Utk ls xSl xksnke rd lh0lh0 jksM fuekZ.k dk;ZA</t>
  </si>
  <si>
    <t>xzke rqefM;k esu lM+d ls uRFkw yky ds ?kj rd lh0lh0 jksM fuekZ.k dk;ZA</t>
  </si>
  <si>
    <t>xzke flgkjh esa lqjs'k ds ?kj ls ujs'k dqekj ds ?kj rd lh0lh0 jksM fuekZ.k dk;ZA</t>
  </si>
  <si>
    <t>xzke xnbZ;k ¼itkck½ Jh jk/ks ';ke ds ?kj ls Jh lhrkjke ds ?kj rd lh0lh0 jksM fuekZ.k dk;ZA</t>
  </si>
  <si>
    <t>xzke flefj;k esa Jh ujs'k xqIrk ds ?kj ls Jh /keZizdk'k ds ?kj rd lh0lh0 jksM fuekZ.kA</t>
  </si>
  <si>
    <t>xzke jglSuk esa jkedyh ds ?kj ls j?kqoj n;ky ds ?kj rd lh0lh0 jksM fuekZ.k dk;ZA</t>
  </si>
  <si>
    <t>xzke Lokj [kqnZ esa xaxk lju iwoZ iz/kku ds ?kj ls eqds'k xqIrk ,oa ckcw jke ekS;kZ ds ?kj rd lh0lh0 jksM fuekZ.k dk;ZA</t>
  </si>
  <si>
    <t>xzke bejriqj esa Jh v'kksd ekS;kZ ds ?kj ls f'ko efUnj dh rjQ lh0lh0 jksM fuekZ.k dk;ZA</t>
  </si>
  <si>
    <t>xzke i'kqiqjk esa Jh pju flag ds ?kj ls Jh eqds'k ds ?kj rd lh0lh0 jksM fuekZ.k dk;ZA</t>
  </si>
  <si>
    <t>xzke tuwukxj esa efLtn ds pkSjkgs ls twfu;j gkbZLdwy dh rjQ lh0lh0 jksM fuekZ.k</t>
  </si>
  <si>
    <t>xzke flejk esa fo|k b.Vj dkWyst ekxZ lh0lh0 jksM fuekZ.k dk;ZA</t>
  </si>
  <si>
    <t>xzke flejk esa eq[; ekxZ ls ikB'kkyk rd lh0lh0 jksM fuekZ.k dk;ZA</t>
  </si>
  <si>
    <t>xzke dk'khiqjk esa d`".kiky ds edku ls nsoLFkku dh rjQ lh0lh0 jksM fuekZ.k</t>
  </si>
  <si>
    <t>xzke gjnkliqj esa ugj dh iqfy;k ls xkao dh rjQ lh0lh0 jksM fuekZ.k dk;ZA</t>
  </si>
  <si>
    <t>xzke egrks"k esa dqyh dk etjk fcykliqj esa 'ke'kku 'kSM ,oa [kMUtk fuekZ.kA</t>
  </si>
  <si>
    <t>xzke deqvkuxyk esa eunhi flag ds ?kj ls xqjest flag phek ds ?kj rd [kMatk fuekZ.kA</t>
  </si>
  <si>
    <t>xzke efugkj [ksMk esa txnh'k ds ?kj ls Jh guqeku efUnj rd ¼pUnsu ckx okyh jksM½ [kM.tk fuekZ.k</t>
  </si>
  <si>
    <t>flybZcM+k xkao esa 'ke'kku ?kkV ij [kMatk fuekZ.k dk;ZA</t>
  </si>
  <si>
    <t>xzke diusjh nsojh ekxZ ubZ iqfy;k ds ikl 'ke'kku dh rjQ [kMatk fuekZ.kA</t>
  </si>
  <si>
    <t>xzke flefj;k es esu jksM lRlax ?kj gksrs gq, ekS;kZ ds ?kj rd [kM.tk fuekZ.k dk;ZA</t>
  </si>
  <si>
    <t>xzke [kefj;k esa 'ke'kku ?kkV ij [kM+.tk fuekZ.k dk;ZA</t>
  </si>
  <si>
    <t>ek0 fo/kk;d Jh vkdk'k lDlSuk</t>
  </si>
  <si>
    <t>xzke ynkSjk esa Hkwdu yky ds ?kj ls rkykc rd b.Vjykfdax fuekZ.kA</t>
  </si>
  <si>
    <t>vfHkdj.k dk;kZy; ds i=kad 2835 fnukad 27&amp;02&amp;2023 ds }kjk /kujkf'k izkIr gqbZA bl dk;kZy; ds i=kad 1153 fnukad 22&amp;02&amp;2023 ds }kjk fufonk vkeaf=r dh dk;Zokgh dh tk pqdh gS] tks fnukad 28&amp;03&amp;2023 dks [kksyh tkuh gSA</t>
  </si>
  <si>
    <t>xzke ynkSjk esa ohj iky ds ?kj ls cqVVw ds ?kj rd b.Vjykfdax fuekZ.kA</t>
  </si>
  <si>
    <t>xzke dyj[k esa jkeQwy ds ?kj ls jkeizlkn ds ?kj rd b.Vjykfdax fuekZ.kA</t>
  </si>
  <si>
    <t>xzke gfj;ky esa Hkxor lju ds ?kj ls lksuw ds ?kj rd b.Vjykfdax fuekZ.kA</t>
  </si>
  <si>
    <t>xzke gfj;ky esa psulq[k ds ?kj ls lqjs'k ds ?kj rd b.Vjykfdax fuekZ.kA</t>
  </si>
  <si>
    <t>xzke jktkjkeiqj esa iwju ds ?kj ls iapk;r ?kj rd b.Vjykfdax fuekZ.kA</t>
  </si>
  <si>
    <t>xzke ykyiqj iVVh dqUnu esa lkseiky iqtkjh ds ?kj ls nsohLFkku rd b.Vjykfdax fuekZ.kA</t>
  </si>
  <si>
    <t>xzke nhuiqj esa Mk0 gfjvkse ds ?kj ls nsodhuUnu ds ?kj rd b.Vjykfdax fuekZ.kA</t>
  </si>
  <si>
    <t>xzke vgenuxj [ksM+k esa cknke flag ds /kj ls egs'k pUnz ds ?kj rd b.Vjykfdax fuekZ.kA</t>
  </si>
  <si>
    <t>xzke eudjk esa ftrsUnz ds ?kj ls tkfgn ds ?kj rd b.Vjykfdax fuekZ.kA</t>
  </si>
  <si>
    <t>xzke eudjk esa eaxyh ds ?kj ls Hktu yky ds ?kj rd b.Vjykfdax fuekZ.kA</t>
  </si>
  <si>
    <t>xzke u;kxkao esa f'ko efUnj ls fdju iky ds ?kj rd b.Vjykfdax fuekZ.kA</t>
  </si>
  <si>
    <t>xzke ?ku';keiqj esa 'kadjyky ds ?kj ls uUgs ckcw ds ?kj rd b.Vjykfdax fuekZ.kA</t>
  </si>
  <si>
    <t>vfHkdj.k dk;kZy; ds i=kad 2835 fnukad 27&amp;02&amp;2023 ds }kjk /kujkf'k izkIr gqbZA bl dk;kZy; ds i=kad 1155 fnukad 22&amp;02&amp;2023 ds }kjk fufonk vkeaf=r dh dk;Zokgh dh tk pqdh gS] tks fnukad 27&amp;03&amp;2023 dks [kksyh tkuh gSA</t>
  </si>
  <si>
    <t>xzke jgVxat esa lksgu ds ?kj ls lqjs'k ds ?kj rd b.Vjykfdax fuekZ.kA</t>
  </si>
  <si>
    <t>xzke gjnkliqj esa uRFkqyky ds ?kj ls yky flag ds ?kj rd b.Vjykfdax fuekZ.kA</t>
  </si>
  <si>
    <t>xzke ijrkiqj bUny flag dh cSBd ls izse flag ds ?kj rd b.Vjykfdax fuekZ.kA</t>
  </si>
  <si>
    <t>xzke eMS;kudyh esa /ku lsB ds ?kj ls unh rd b.Vjykfdax fuekZ.kA</t>
  </si>
  <si>
    <t>xzke eMS;ku ihiyk esa iku flag ds ?kj ls nsohLFkku rd b.Vjykfdax fuekZ.kA</t>
  </si>
  <si>
    <t>xzke ogiqjk esa osnizdk'k ds ?kj ls gjpju ds ?kj rd b.Vjykfdax fuekZ.kA</t>
  </si>
  <si>
    <t>xzke lsniqj esa uRFkwjke ds ?kj ls gjLo:Ik ds ?kj rd b.Vjykfdax fuekZ.kA</t>
  </si>
  <si>
    <t>xzke ykyiqj iVVh [kqnZ esa nsoh LFkku ls ys[kjkt ds ?kj rd b.Vjykfdax fuekZ.kA</t>
  </si>
  <si>
    <t>xzke eqfM;k [ksM+k esa lqUnj yky ds ?kj ls dYyw ds ?kj rd b.Vjykfdax fuekZ.kA</t>
  </si>
  <si>
    <t>xzke jkeuxj esa jkeizlkn ds ?kj ls usepUn dh nqdku rd b.Vjykfdax fuekZ.kA</t>
  </si>
  <si>
    <t>xzke fpdVh esa izseflag ds ?kj ls usepUn dh nqdku rd b.Vjykfdax fuekZ.kA</t>
  </si>
  <si>
    <t>xzke ohljh esa ghjk nsbZ ds ?kj ls nsoh LFkku rd b.Vjykfdax fuekZ.kA</t>
  </si>
  <si>
    <t>xzke eMS;ku jkeh esa jke dqaoj ds ?kj ls lqEesjh th ds ?kj rd b.Vjykfdax fuekZ.kA</t>
  </si>
  <si>
    <t>xzke jk;iqj esa fe=iky ds ?kj ls gksrsyky ds ?kj rd b.Vjykfdax fuekZ.kA</t>
  </si>
  <si>
    <t>xzke Qstuxj esa f'ko efUnj ls uydwi dh iqfy;k rd b.Vjykfdax fuekZ.kA</t>
  </si>
  <si>
    <t>xzke iatkcuxj eSu jksM ls jkenkl ds ?kj rd b.Vjykfdax fuekZ.kA</t>
  </si>
  <si>
    <t>xzke feyd fuCch flag esa uUnjke ds ?kj ls izk0fo0 rd b.Vjykfdax fuekZ.kA</t>
  </si>
  <si>
    <t>xzke jruiqjk esa pUnziky ds ?kj ls Qwy flag ds ?kj rd b.Vjykfdax fuekZ.kA</t>
  </si>
  <si>
    <t>xzke HkS;kuxyk esa izk0fo0 ls yVwjh flag ds ?kj rd b.Vjykfdax fuekZ.kA</t>
  </si>
  <si>
    <t>xzke feyd fldjksy &gt;ktu flag ds ?kj ls iapk;r Hkou rd b.Vjykfdax fuekZ.kA</t>
  </si>
  <si>
    <t>xzke eMS;ku tksyiqj esa izk0fo0 ls nsohLFkku rd b.Vjykfdax fuekZ.kA</t>
  </si>
  <si>
    <t>xzke chljk esa pUnziky dh cSBd ls izseiky ds ?kj rd b.Vjykfdax fuekZ.kA</t>
  </si>
  <si>
    <t>xzke egewniqj esa Vhdkjke ds ?kj ls pUnu ds ?kj rd b.Vjykfdax fuekZ.kA</t>
  </si>
  <si>
    <t>xzke tkSyiqj esa tkSyiqj pkSjkgs ls nsoh LFkku rd b.Vjykfdax fuekZ.kA</t>
  </si>
  <si>
    <t>xzke vgenuxj Fksaxk eas eSu jksM ls VhVw] gfjvkse o jktw o efUnj ds lkeus b.Vjykfdax fuekZ.kA</t>
  </si>
  <si>
    <t>xzke uljruxj esa f'ko efUnj ls ln~nhd ds ?kj rd b.Vjykfadax fuekZ.kA</t>
  </si>
  <si>
    <t>xzke nfu;kiqj esa Mk0 ch0vkj0 vEcsMdj ikdZ dk pkj nhokjh dk fuekZ.kA</t>
  </si>
  <si>
    <t>xzke e&lt;+kSyh esa izk0fo0 ds ihNs 'ke'kku ?kkV ds jkLrs ij rkykc dh nhokj dk fuekZ.kA</t>
  </si>
  <si>
    <t>Tokykuxj esa izHkkorh dkosUV Ldwy lsa jktdqekj ds fMiks rd b.Vjykfdax fuekZ.kA</t>
  </si>
  <si>
    <t>uxj{ks=</t>
  </si>
  <si>
    <t>06.02.2023</t>
  </si>
  <si>
    <t>05.05.2023</t>
  </si>
  <si>
    <t>Kkuljksoj ?keZ'kkyk lkabZ fogkj jkeiqj ?keZ'kkyk ds lkeus ¼euksjkek ifRu ykykjke ds /kj ls fnyhi ekLVj ds ?kj dh rjQ½ bUVj ykfdax o ukyh dk fuek.kZ</t>
  </si>
  <si>
    <t>xzke HkksV esa lkseiky ds ?kj  ls ujs'k iky ds ?kj dh rjQ b.Vjykfdax fuekZ.kA</t>
  </si>
  <si>
    <t>xzke ykywuxyk esa jes'k ykyk ds ?kj lsa ekrk ds efUnj dh rjQ b.Vjykfdax fuekZ.kA</t>
  </si>
  <si>
    <t>nsojfu;k 'kZdh esa f'koefUnj lsa cq}lsu ds ?kj dh vksj  bUVj ykfdax o ukyh dk fuekZ.kA</t>
  </si>
  <si>
    <t>xzke ynkSjh esa iVokbZ ekxZ lsa f'ko efUnj dh rjQ bUVj ykfdax jksM o ukyh dk fuekZ.kA</t>
  </si>
  <si>
    <t>xzke etjk iatkcuxj  esa mes'k ds ?kj lsa xjhcnkl ds ?kj dh rjQ  bUVj ykfdax jksM o ukyh dk fuekZ.kA</t>
  </si>
  <si>
    <t>xzke jEiqjk esa egsUnz ds ?kj ls jkf'kn ds ?kj dh rjQ b.Vjykfdax o ukyh dk fuekZ.kA</t>
  </si>
  <si>
    <t>xzke v'kksdiqj esa f'koefUnj lsa v'kksd dqekj ds /kj dh rjQ b.Vjykfdax fuekZ.kA</t>
  </si>
  <si>
    <t>xzke ckaluxyh esa f'koefUnj ls iapk;r ?kj dh vksj b.VjykWfdax o ukyh fuekZ.kA</t>
  </si>
  <si>
    <t>xzke ?ku';keiqj esa jkelk; ds ?kj ls es?kjkt ds ?kj dh rjQ b.Vjykfdax fuekZ.kA</t>
  </si>
  <si>
    <t>xzke etjk dk'khiqj esa uksuh jke yks/kh ds pkSjkgs ls efUnj dh rjQ b.Vjykfdax o ukyh dk fuekZ.kA</t>
  </si>
  <si>
    <t>xzke csnw[ksMk esa jkedqaoj ds ?kj  lsa nsoh LFkku dh rjQ bUVj ykfdax jksM o ukyh dk fuek.kZ</t>
  </si>
  <si>
    <t>xzke vtheuxj esa tehy ds ?kj ls efUnj rd] ys[kjkt ds ?kj ls xqM~Mw ds ?kj rd o fjtoku ds ?kj ls bjQku ds ?kj dh rjQ b.Vjykfdax jksM o ukyh fuekZ.kA</t>
  </si>
  <si>
    <t>xzke f[kekSfr;k [ksMk eas [kM+d flag ds ?kj ls loZs'k ds ?kj dh rjQ b.Vjykfdax fuekZ.kA</t>
  </si>
  <si>
    <t>xzke &gt;qjd&gt;q.Mh esa cCcu ds ?kj ls efLtn dh rjQ b.Vjykfdax fuekZ.kA</t>
  </si>
  <si>
    <t>xzke vkaxk esa efUnj ls Ldwy dh rjQ b.Vjykfdax dk fuekZ.kA</t>
  </si>
  <si>
    <t>xzke feyd fetkZ QS;kt esa lk;jk csck ds ?kj ls olhe dh nqdku dh rjQ b.Vjykfdax fuekZ.kA</t>
  </si>
  <si>
    <t>xzke cxjkSvk ds e&gt;js feyd cxjkSvk esa efUnj ds pkSjkgs ls izseflag ds ?kj dh rjQ b.Vjykfdax o ukyh dk fuekZ.k</t>
  </si>
  <si>
    <t>xzke jruiqjk 'kqekyh esa Qtys vgen ds ?kj ls 'kkfgn ds enjls dh rjQ b.Vjykfdax fuekZ.kA</t>
  </si>
  <si>
    <t>xzke otkokyk esa mes'k ds ?kj ls lksuiky ds ?kj dh rjQ bUVj ykfdax jksM o ukyh dk fuek.kZ</t>
  </si>
  <si>
    <t>xzke nysyuxj esa f'koefUnj lsa VwoSy dh rjQ bUVj ykfdax jksM o ukyh dk fuek.kZ</t>
  </si>
  <si>
    <t>LFky ij iz/kku }kjk dk;Z lEikfnr djk fn;k x;k gSA</t>
  </si>
  <si>
    <t>xzke uwjiqj ds etjs esa :ipUnz ds ?kj ls NksVs yky ds ?kj dh rjQ b.Vjykfdax o ukyh fuekZ.kA</t>
  </si>
  <si>
    <t>xzke erokyh esa egs'k ds ?kj ls jkedqaoj ds ?kj dh rjQ b.Vjykfdax fuekZ.kA</t>
  </si>
  <si>
    <t>'kkgckn</t>
  </si>
  <si>
    <t>xzke ijkSrk esa jkefd'kksj ds ?kj ls /keZiky ds [ksr dh rjQ b.Vjykfdax fuekZ.kA</t>
  </si>
  <si>
    <t>xzke HkqMklh esa psrjke ds ?kj ls txiky ds ?kj dh rjQ lh0lh0 fuekZ.kA</t>
  </si>
  <si>
    <t>xzke fiifj;k jk;tknk esa vej flag ds ?kj ls uUgsa ds ?kj rd lh0lh0 fuekZ.kA</t>
  </si>
  <si>
    <t>xzke 'kknhuxj esa egkohj flag ds ?kj ls fot;iky ds ?kj dh rjQ b.Vjykfdax fuekZ.kA</t>
  </si>
  <si>
    <t>xzke Ik'kqiqjk esa f'k'kqiky ds ?kj ls eaxy lsB ds ?kj dh rjQ lh0lh0 fuekZ.kA</t>
  </si>
  <si>
    <t>ftyk xzkE; fodkl laLFkku nfu;kiqj jkeiqj ds Nk=kokl ds xzkm.M ¶yksj ,oa izFke ry ij 'kkSpky; dh ejEer gsrq dk;ZA</t>
  </si>
  <si>
    <t>ftyk xzkE; fodkl laLFkku nfu;kiqj jkeiqj ds dk;kZy; Hkou dh jaxkbZ iqrkbZ dk dk;ZA</t>
  </si>
  <si>
    <t>dqy miyC/k /kujkf'k o"kZ 21&amp;22 esa</t>
  </si>
  <si>
    <t>fodkl Hkou dh Nr dh ejEer dk dk;Z ¼,&amp;CykWd½</t>
  </si>
  <si>
    <t>22/04/2022</t>
  </si>
  <si>
    <t>21/07/2022</t>
  </si>
  <si>
    <t>fodkl Hkou dh Nr dh ejEer dk dk;Z ¼ch&amp;CykWd½</t>
  </si>
  <si>
    <t>xzke uxfy;k vkfdy esa gSYFk ,.M osyusl lsUVj dk fuekZ.kA</t>
  </si>
  <si>
    <t>xzke vuofj;k esa gSYFk ,.M osyusl lsUVj dk fuekZ.kA</t>
  </si>
  <si>
    <t>30/04/2022</t>
  </si>
  <si>
    <t>29/07/2022</t>
  </si>
  <si>
    <t>gLrkukUrj.k izi= lh0,e0vks0 dk;kZy; dks izsf"krA</t>
  </si>
  <si>
    <t>xzke /kkouh gluiqj esa gSYFk ,.M osyusl lsUVj dk fuekZ.kA</t>
  </si>
  <si>
    <t>LFky fookn</t>
  </si>
  <si>
    <t>xzke egs'kiqj esa gSYFk ,.M osyusl lsUVj dk fuekZ.kA</t>
  </si>
  <si>
    <t>xzke uj[ksM+k esa gSYFk ,.M osyusl lsUVj dk fuekZ.kA</t>
  </si>
  <si>
    <t>xzke tkQjkckn esa gSYFk ,.M osyusl lsUVj dk fuekZ.kA</t>
  </si>
  <si>
    <t>xzke vgjks esa gSYFk ,.M osyusl lsUVj dk fuekZ.kA</t>
  </si>
  <si>
    <t>xzke iuofM+;k esa gSYFk ,.M osyusl lsUVj dk fuekZ.kA</t>
  </si>
  <si>
    <t>xzke xks/kh esa gSYFk ,.M osyusl lsUVj dk fuekZ.kA</t>
  </si>
  <si>
    <t>xzke dudiqj esa gSYFk ,.M osyusl lsUVj dk fuekZ.kA</t>
  </si>
  <si>
    <t>26/04/2022</t>
  </si>
  <si>
    <t>25/07/2022</t>
  </si>
  <si>
    <t>xzke ljkoka esa gSYFk ,.M osyusl lsUVj dk fuekZ.kA</t>
  </si>
  <si>
    <r>
      <rPr>
        <sz val="11"/>
        <rFont val="Kruti Dev 010"/>
        <charset val="134"/>
      </rPr>
      <t xml:space="preserve">eq[; fpfdRlk vf/kdkjh] jkeiqj ds dk;kZy; i=kad &amp;lh0,e0vks0@,p0MCyw0lh0@fuekZ.k@2022&amp;23@278 fnukad 02&amp;11&amp;2022 ds }kjk dk;Z fujLr] ,oa miyC/k /kujkf'k dk lek;kstu vU; </t>
    </r>
    <r>
      <rPr>
        <sz val="11"/>
        <rFont val="Calibri"/>
        <charset val="134"/>
        <scheme val="minor"/>
      </rPr>
      <t xml:space="preserve">H.W.C. </t>
    </r>
    <r>
      <rPr>
        <sz val="11"/>
        <rFont val="Kruti Dev 010"/>
        <charset val="134"/>
      </rPr>
      <t>ij fd;k tk pqdk gSA</t>
    </r>
  </si>
  <si>
    <t>xzke dk'khiqj esa gSYFk ,.M osyusl lsUVj dk fuekZ.kA</t>
  </si>
  <si>
    <t>gLrk{kj</t>
  </si>
  <si>
    <t>jktdh; [kq'khZn dU;k b.Vj dkyst] jkeiqj dk vuqj{k.k dk;ZA</t>
  </si>
  <si>
    <t>jktdh; b.Vj dkyst] 'kkgckn] jkeiqj dk vuqj{k.k dk;ZA</t>
  </si>
  <si>
    <t>izseizdk'k</t>
  </si>
  <si>
    <t>jktdh; dU;k b.Vj dkyst] 'kkgckn] jkeiqj dk vuqj{k.k dk;ZA</t>
  </si>
  <si>
    <t>ftyk fo|ky; fujh{kd] jkeiqj ds ik=ad ys[kk@18578@2022&amp;23 fnukad 20&amp;01&amp;2023 ds }kjk /kujkf'k izkIr gqbZ] bl dk;kZy; ds i=kad 928 fnukad 20&amp;01&amp;2023 ds fufonk vkea=.k dh dk;Zokgh dh tk pqdh gS] tks fnukad 25&amp;02&amp;2023 dks [kksyh tk pqdh gS] vuqcU/k xBu dh dk;Zokgh izxfr esa gSA</t>
  </si>
  <si>
    <t>jktdh; eqrZtk b.Vj dkyst] jkeiqj dk vuqj{k.k dk;ZA</t>
  </si>
  <si>
    <t>jkeiqj</t>
  </si>
  <si>
    <t>ftyk izkscs'ku vf/kdkjh] jkeiqjA</t>
  </si>
  <si>
    <t>csfld f'k{kk foHkkx</t>
  </si>
  <si>
    <t>izkFkfed fo|ky; fd'kuiqj vkj0ih0 dk iqufuekZ.kA</t>
  </si>
  <si>
    <t>mPp izkFkfed fo|ky; eqLrQkckn [kqnZ dk iqufuekZ.kA</t>
  </si>
  <si>
    <t>mPp izkFkfed fo|ky; nf&lt;+;ky eqLrdhe dk iqufuekZ.kA</t>
  </si>
  <si>
    <t>mPp izkFkfed fo|ky; chtjk dk iqufuekZ.kA</t>
  </si>
  <si>
    <t>izkFkfed fo|ky; fNn~nk okyk dk iqufuekZ.kA</t>
  </si>
  <si>
    <t>izkFkfed fo|ky; tyqluxj dk iqufuekZ.kA</t>
  </si>
  <si>
    <t>mPp izkFkfed fo|ky; eqU'khxat dk iqufuekZ.kA</t>
  </si>
  <si>
    <t>izkFkfed fo|ky; bejriqj dk iqufuekZ.kA</t>
  </si>
  <si>
    <t>izkFkfed fo|ky; pd [kjfn;k dk iqufuekZ.kA</t>
  </si>
  <si>
    <t>izkFkfed fo|ky; vyhxat iV~Vh dyka dk iqufuekZ.kA</t>
  </si>
  <si>
    <t>dEiksftV Hkwcjk&amp;f}rh; dk iqufuekZ.kA</t>
  </si>
  <si>
    <t>dEiksftV pd xtjkSyk dk iqufuekZ.kA</t>
  </si>
  <si>
    <t>mPp izkFkfed fo|ky; ehjkiqj dk iqufuekZ.kA</t>
  </si>
  <si>
    <t>izkFkfed fo|ky; uohxat&amp;f}rh; dk iqufuekZ.kA</t>
  </si>
  <si>
    <t>izkFkfed fo|ky; y[keu uxyk dk iqufuekZ.kA</t>
  </si>
  <si>
    <t>izkFkfed fo|ky; 'kknhuxj gthjk dk iqufuekZ.kA</t>
  </si>
  <si>
    <t>izkFkfed fo|ky; [kkuiqj xohZ dk iqufuekZ.kA</t>
  </si>
  <si>
    <t>izkFkfed fo|ky; ifl;kiqjk dk iqufuekZ.kA</t>
  </si>
  <si>
    <t>izkFkfed fo|ky; [kjfn;k dk iqufuekZ.kA</t>
  </si>
  <si>
    <t>izkFkfed fo|ky; foØeiqj dk iqufuekZ.kA</t>
  </si>
  <si>
    <t>izkFkfed fo|ky; d`Ik;k ik.Ms; dk iqufuekZ.kA</t>
  </si>
  <si>
    <t>mPp izkFkfed fo|ky; /kfYy;k dk iqufuekZ.kA</t>
  </si>
  <si>
    <t>mPp izkFkfed fo|ky; [kseiqj dk iqufuekZ.kA</t>
  </si>
  <si>
    <t>mPp izkFkfed fo|ky; Øepk dk iqufuekZ.kA</t>
  </si>
  <si>
    <t>mPp izkFkfed fo|ky; de:nnhuuxj dk iqufuekZ.kA</t>
  </si>
  <si>
    <t>izkFkfed fo|ky; ykMiqj dk iqufuekZ.kA</t>
  </si>
  <si>
    <t>izkFkfed fo|ky; 'kknhuxj dk iqufuekZ.kA</t>
  </si>
  <si>
    <t>izkFkfed fo|ky; cdsfu;k HkV dk iqufuekZ.kA</t>
  </si>
  <si>
    <t>izkFkfed fo|ky; txriqj uohu dk iqufuekZ.kA</t>
  </si>
  <si>
    <t>izkFkfed fo|ky; iV~Vh clUriqj dk iqufuekZ.kA</t>
  </si>
  <si>
    <t>mPp izkFkfed fo|ky; dk'khiqj dk iqufuekZ.kA</t>
  </si>
  <si>
    <t>izkFkfed fo|ky; c&lt;+iqjk 'kdhZ dk iqufuekZ.kA</t>
  </si>
  <si>
    <t>izkFkfed fo|ky; eUlwjiqj dk iqufuekZ.kA</t>
  </si>
  <si>
    <t>mPp izkFkfed fo|ky; igkM+h dk iqufuekZ.kA</t>
  </si>
  <si>
    <t>izkFkfed fo|ky; tqfB;k dk iqufuekZ.kA</t>
  </si>
  <si>
    <t>izkFkfed fo|ky; c&lt;+bZ;ksa okyk e&gt;jk dk iqufuekZ.kA</t>
  </si>
  <si>
    <t>izkFkfed fo|ky; fiify;k fot;uxj dk iqufuekZ.kA</t>
  </si>
  <si>
    <t>dEiksftV fo|ky; dksBk tkxhj dk iqufuekZ.kA</t>
  </si>
  <si>
    <t>dEiksftV fo|ky; ftBfu;k [ktwj dk iqufuekZ.kA</t>
  </si>
  <si>
    <t>mPp izkFkfed fo|ky; egqukxj dk iqufuekZ.kA</t>
  </si>
  <si>
    <t>dEiksftV fo|ky; eqckjdiqj dk iqufuekZ.kA</t>
  </si>
  <si>
    <t>dEiksftV fo|ky; g;kruxj dk iqufuekZ.kA</t>
  </si>
  <si>
    <t>izkFkfed fo|ky; eMS;ku mn;jkt dk iqufuekZ.kA</t>
  </si>
  <si>
    <t>izkFkfed fo|ky; 'kdhZ dk iqufuekZ.kA</t>
  </si>
  <si>
    <t>izkFkfed fo|ky; chljh dk iqufuekZ.kA</t>
  </si>
  <si>
    <t>izkFkfed fo|ky; ddjkSuk dk iqufuekZ.kA</t>
  </si>
  <si>
    <t>izkFkfed fo|ky; HkksV dk iqufuekZ.kA</t>
  </si>
  <si>
    <t>izkFkfed fo|ky; pejiqjk dk iqufuekZ.kA</t>
  </si>
  <si>
    <t>izkFkfed fo|ky; iseiqj dk iqufuekZ.kA</t>
  </si>
  <si>
    <t>xzkeh.k vfHk;U=.k foHkkx] mRrj izns'k</t>
  </si>
  <si>
    <t>Rofjr vkfFkZd fodkl ;kstuk o"kZ 2021&amp;22 esa Lohd`r fuekZ.k dk;kZsa dk izxfr fooj.k</t>
  </si>
  <si>
    <t>la[;k&amp;bZdkbZ esa] /kujkf'k &amp; :0 yk[k esa</t>
  </si>
  <si>
    <t>xzkeh.k vfHk;U=.k foHkkx] iz[k.M&amp;jkeiqj</t>
  </si>
  <si>
    <t>Ø0 la0</t>
  </si>
  <si>
    <t>ifje.My</t>
  </si>
  <si>
    <t>iz[k.M@fo/kkulHkk dk uke</t>
  </si>
  <si>
    <t>yEckbZ ¼fdeh0 eas½</t>
  </si>
  <si>
    <t>Lohd`r frfFk@o"kZ</t>
  </si>
  <si>
    <t>Lohd`r ykxr</t>
  </si>
  <si>
    <t>foHkkx dk uke</t>
  </si>
  <si>
    <t>dk;Z izkjEHk djus dh frfFk</t>
  </si>
  <si>
    <t>dk;Z iw.kZ djus dh vuqcU/k dh frfFk</t>
  </si>
  <si>
    <t>dk;Z iw.kZ djus dh la'kksf/kr frfFk</t>
  </si>
  <si>
    <t>/kujkf'k miyC/k gksus dh frfFk</t>
  </si>
  <si>
    <t>miyC/k /kujkf'k</t>
  </si>
  <si>
    <t xml:space="preserve">foRrh; izxfr </t>
  </si>
  <si>
    <t>O;; dk izfr'kr ¼dkWye 15 dk 13 ds lkis{k½</t>
  </si>
  <si>
    <t>HkkSfrd izxfr ¼izfr'kr eas½</t>
  </si>
  <si>
    <t>eqjknkckn</t>
  </si>
  <si>
    <t>jkeiqj@
fcykliqj</t>
  </si>
  <si>
    <t>xzke ekuiqj vks&gt;k fcykliqj esa iDdh lM+d ls 'kkfydjke@';keyky ds ?kj dh vksj lh0lh0 jksM fuekZ.kA</t>
  </si>
  <si>
    <t>07&amp;12&amp;21</t>
  </si>
  <si>
    <t>07.01.2022</t>
  </si>
  <si>
    <t>06.04.2022</t>
  </si>
  <si>
    <t>21.12.21</t>
  </si>
  <si>
    <t>etjk :iiqj jkeiky lSuh ds ?kj ls ca'khyky lSuh ds ?kj rd lh0lh0 jksM fuekZ.k dk;ZA</t>
  </si>
  <si>
    <t>xzke gqjer uxj xk¡o ds twfu;j gkbZLdwy rd lh0lh0 jksM fuekZ.k dk;ZA</t>
  </si>
  <si>
    <t>xzke eukSuk esa dsnkjh iztkifr ds ?kj ls vouh'k xaxokj ds ?kj rd lh0lh0 jksM fuekZ.k dk;ZA</t>
  </si>
  <si>
    <t>xzke vdkSank esa uoy fd'kksj ds ?kj ls iqfy;k rd lh0lh0 jksM fuekZ.k dk;ZA</t>
  </si>
  <si>
    <t>fcykliqj nudjk gksyh pkSd ls jkevkSrkj ds ?kj rd lh0lh0 jksM dk fuekZ.kA</t>
  </si>
  <si>
    <t>xzke enkuxyk es lhrkjke ds ?kj ls ;equk izlkn ds ?kj rd lh0lh0 jksM dk fuekZ.k dk;ZA</t>
  </si>
  <si>
    <t>xzke eqf.M;k [kqnZ fcykliqj esa eSu jksM ls xkao dh vksj ¼ohjsUnz ds ?kj½ lh0lh0 jksM dk fuekZ.kA</t>
  </si>
  <si>
    <t>xzke ljnyiqj esa xq#}kjs ls xq#nhi flag ds ?kj rd lh0lh0 jksM dk fuekZ.k dk;ZA</t>
  </si>
  <si>
    <t>xzke vkSjaxuxj [ksM+k esa f'ko efUnj ls okYehdh cLrh rd  lh0lh0 jksM dk fuekZ.k dk;ZA</t>
  </si>
  <si>
    <t>xzke iniqjh fcykliqj esa gjhjke ds ?kj ls ohjsUnz ds ?kj rd lh0lh0 jksM dk fuekZ.kA</t>
  </si>
  <si>
    <t>xzke jlwyk fcykliqj esa xq:nhi flag ds ?kj ls uRFkk flag ds ?kj rd b.Vjykfdax jksM fuekZ.kA</t>
  </si>
  <si>
    <t>xzke vgjks [ktqfj;k ekxZ ls djlksyk ekxZ rd lh0lh0 jksM dk fuekZ.k dk;ZA</t>
  </si>
  <si>
    <t>xzke nudjh pkSjkgs ls t;ohj ds ?kj rd lh0lh0 jksM dk fuekZ.kA</t>
  </si>
  <si>
    <t>xzke Qwylqaxk fcykliqj esa ,0lh0,e0bZ0 Ldwy rd lh0lh0 jksM dk fuekZ.kA</t>
  </si>
  <si>
    <t>xzke y[kheiqj esa ykykjke ds ?kj ls oyhvgen rd lh0lh0 jksM dk fuekZ.k dk;ZA</t>
  </si>
  <si>
    <t>30.06.2022</t>
  </si>
  <si>
    <t>29.09.2022</t>
  </si>
  <si>
    <t>xzke chcjk fcykliqj esa chcjk QkeZ jksM ls jliky flag ds ?kj rd lh0lh0 jksM fuekZ.kA</t>
  </si>
  <si>
    <t>xzke [kkrkfparkeu es /kekSjk jksM+ ls jke flag jkBkSj ds edku rd lh0lh0 jksM dk fuekZ.k dk;ZA</t>
  </si>
  <si>
    <t>xzke onuiqjh fcykliqj esa vCnqy uoh ds ?kj ls efLtn rd lh0lh0 jksM fuekZ.kA</t>
  </si>
  <si>
    <t>xzke pUnqvk esa gjnhi flag ds ?kj ls esu jksM+ dh vksj lh0lh0 jksM dk fuekZ.k dk;ZA</t>
  </si>
  <si>
    <t>xzke xksdqyuxjh fcykliqj esa iz/kku cyfoUnj flag ds ?kj dh vksj lh0lh0 jksM fuekZ.kA</t>
  </si>
  <si>
    <t>fcykliqj csaxekckn vgjks ekxZ ls iwoZ iz/kku xq:n;ky ds ?kj dh rjQ lh0lh0 jksM fuekZ.kA</t>
  </si>
  <si>
    <t>xzke lqtkrxat fcykliqj esa [ksajk ugj ls lq[kfoUnj ds ?kj rd lh0lh0 jksM fuekZ.kA</t>
  </si>
  <si>
    <t>xzke xaxkiqjdnhe es ';keyky ds ?kj ls gjfd'ku ds ?kj rjQ lh0lh0 jksM dk fuekZ.k dk;ZA</t>
  </si>
  <si>
    <t>xzke Vsejk fcykliqj esa xq:}kjs ds lkeus lM+d ij lh0lh0 jksM fuekZ.kA</t>
  </si>
  <si>
    <t>xzke pkSdksuh fcykliqj esa iz/kku tliky ds ?kj ls lM+d dh rjQ lh0lh0 jksM fuekZ.kA</t>
  </si>
  <si>
    <t>fcykliqj egs'k xkMZu esa ¼eSu jksM ls xksy pDdj rd ,oa tliky flag ds ?kj rd½ bUVj ykfdax jksM dk fuekZ.kA</t>
  </si>
  <si>
    <t>21.12.21
08.08.22</t>
  </si>
  <si>
    <t>fnukad 08&amp;08&amp;22 dks :0 14-51 yk[k dh f}rh; fd'r izkIr</t>
  </si>
  <si>
    <t>fcykliqj esa fcykliqj dSEi dk;kZy; ds ihNs ukyh o b.Vjykfdax jksM dk fuekZ.kA</t>
  </si>
  <si>
    <t>xzke fllkSuk esa lh0lh0 jksM fuekZZ.k dk;A ¼eq[; lM+d ekxZ ls izkFkfed fo/kky; dh vksj½</t>
  </si>
  <si>
    <t>xzke feyd flybZcM+k esu jksM+ ls diusjh 'ke'kku ?kkV rd [kMatk dk fuekZ.k dk;ZA</t>
  </si>
  <si>
    <t>fcykliqj ujk;u uxyk egcwc ds ?kj ls 'ke'kku ?kkV rd [kMatk fuekZ.kA</t>
  </si>
  <si>
    <t>jkeiqj@
feyd</t>
  </si>
  <si>
    <t>xzke [ksMk Øepk esa fe&lt;bZ yky ds cSBd ls onzhizlkn yks/kh ds ?kj dh rjQ lh0lh0 jksM dk fuekZ.k dk;ZA</t>
  </si>
  <si>
    <t>13&amp;12&amp;21</t>
  </si>
  <si>
    <t>xzke ujk;uuxyk esa tkudh ds ?kj ls jkeiky lkxj ds ?kj dh rjQ lh0lh0 jksM dk fuekZ.k dk;ZA</t>
  </si>
  <si>
    <t>xzke ukSlsuk esa vfuy lkxj ds ?kj ls jkecgknqj ds ?kj dh rjQ lh0lh0 jksM dk fuekZ.k dk;ZA</t>
  </si>
  <si>
    <t>xzke Øepk esa eSu jksM ls 'ke'kku ?kkV dh rjQ lh0lh0 jksM dk fuekZ.k dk;ZA</t>
  </si>
  <si>
    <t>dk;Z fujLr] /kujkf'k lEcfU/kr ys[kk'kh"kZd esa okil</t>
  </si>
  <si>
    <t>xzke e&gt;jk ykMiqj esa lqUnj yky Hkxr th ds ?kj ls jks'ku yky ds ?kj dh rjQ lh0lh0 jksM dk fuekZ.k dk;ZA</t>
  </si>
  <si>
    <t>xzke xksfV;k jkeuxj esa jkedqaoj iztkifr ds ?kj ls fot; ds ?kj dh rjQ lh0lh0 jksM dk fuekZ.k dk;ZA</t>
  </si>
  <si>
    <t>xzke jkeuxj esa gjh'k ds ?kj ls HkkxhjFk ds ?kj dh rjQ lh0lh0 jksM dk fuekZ.k dk;ZA</t>
  </si>
  <si>
    <t>xzke okdjkckn esa ?kklhjke xaxokj ds ?kj ls fl;kjke iky ds ?kj dh rjQ lh0lh0 jksM dk fuekZ.k dk;ZA</t>
  </si>
  <si>
    <t>xzke v'kksdiqj esa nsodhuUnu ds ?kj ls latho JhokLro ds ?kj dh rjQ lh0lh0 jksM dk fuekZ.k dk;ZA</t>
  </si>
  <si>
    <t>xzke jgiqjk esa lqjsUnz xaxokj ¼cwFk v/;{k½ ds ?kj ls egsUnz izrki ds ?kj dh rjQ lh0lh0 jksM dk fuekZ.k dk;ZA</t>
  </si>
  <si>
    <t>xzke es?kkuxyk dnhe esa pUnziky flag ;kno ds ?kj ls nsosUnz ;kno ds ?kj dh rjQ lh0lh0 jksM dk fuekZ.k dk;ZA</t>
  </si>
  <si>
    <t>xzke e&gt;jk es?kkuxyk esa /keZnkl ds ?kj ls jkenkl ds ?kj dh rjQ lh0lh0 jksM dk fuekZ.k dk;ZA</t>
  </si>
  <si>
    <t>xzke vgenkckn esa rqylhjke ds ?kj ls :Ik flag ds ?kj dh rjQ lh0lh0 jksM dk fuekZ.k dk;ZA</t>
  </si>
  <si>
    <t>xzke vrkbZuxj esa efUnj ls iwju ds ?kj dh rjQ lh0lh0 jksMA</t>
  </si>
  <si>
    <t>xzke iwjSuk  esa osniky dksjh ds ?kj ls nsodhuUnu 'kekZ ds ?kj dh rjQ lh0lh0 jksMA</t>
  </si>
  <si>
    <t>xzke e&gt;jk vrkbZuxj esa vkaxuckMh ls d`".kiky yks/kh ds ?kj dh rjQ lh0lh0 jksMA</t>
  </si>
  <si>
    <t>xzke ukudkj esa jktkjke ds ?kj ls gjiky ds ?kj dh rjQ lh0lh0 jksMA</t>
  </si>
  <si>
    <t>xzke e&gt;jk de:n~nhu uxj ¼ckeuks okyk e&gt;jk½ esa jkew 'kekZ ds ?kj ls Hkxokunkl jktiwr ds ?kj dh rjQ lh0lh0 jksMA</t>
  </si>
  <si>
    <t>xzke de:n~nhu uxj esa czgenso egkjkt guqeku ewfrZ ls eaxylsu ds ?kj dh rjQ lh0lh0 jksMA</t>
  </si>
  <si>
    <t>xzke fu;keruxj esa MkypUnz ds ?kj ls ujs'k yks/kh ds ?kj dh rjQ lh0lh0 jksMA</t>
  </si>
  <si>
    <t>xzke vgenuxj esa i`Foh flga ds ?kj ls usdiky ds ?kj dh rjQ lh0lh0 jksMA</t>
  </si>
  <si>
    <t>xzke lbZnuxj esa izkFkfed fo|ky; ls ;Kiky ds lsyj dh rjQ lh0lh0 jksMA</t>
  </si>
  <si>
    <t>xzke nqxuiqj esa ohjsUnz 'kekZ ds ?kj ls djuflga ds ?kj dh rjQ lh0lh0 jksMA</t>
  </si>
  <si>
    <t>xzke djhaxk esa ys[kjkt ds ?kj ls ukjk;unkl ds ?kj dh rjQ lh0lh0 jksM dk fuekZ.k dk;ZA</t>
  </si>
  <si>
    <t>xzke dqUnuiqj ¼vgenuxj½ esa feyd iVokbZ eq[;ekxZ ls iwoZ ek/;fed fo|ky; ds lkeus ls eksguLo:Ik dh cSBd dh rjQ lh0lh0 jksM dk fuekZ.k dk;ZA</t>
  </si>
  <si>
    <t>xzke iqjSfu;k [kqnZ ¼izkphu½ esa dYyw jke ds ?kj ls Mksjh yky ds ?kj dh rjQ lh0lh0 jksM dk fuekZ.k dk;ZA</t>
  </si>
  <si>
    <t>xzke iqjSfu;k dyka esa iapk;r ?kj ls vkuUn dh rjQ lh0lh0 jksM dk fuekZ.k dk;ZA</t>
  </si>
  <si>
    <t>xzke csxekckn ¼fudV Øepk½ esa ghjkyky ds ?kj ls izhre ds ?kj dh rjQ lh0lh0 jksM dk fuekZ.k dk;ZA</t>
  </si>
  <si>
    <t>xzke dekSjk esa gksrsyky ds ?kj ls ij'kqjke iz/kku th dh pkSiky dh rjQ lh0lh0 jksMA</t>
  </si>
  <si>
    <t>xzke cztiqj  esa Hkksiky flga ds ?kj ls /keZsUnz ds ?kj dh rjQ lh0lh0 jksMA</t>
  </si>
  <si>
    <t>xzke cztiqj  esa rksrkjke yks/kh ds ?kj ls eq[; ekxZ /kekSjk jBkSaMk dh rjQ lh0lh0 jksMA</t>
  </si>
  <si>
    <t>xke r:vk esa egs'k iky d';Ik ds ?kj ls enu iky d';Ik ds ?kj dh rjQ lh0lh0 jksM dk fuekZ.kA</t>
  </si>
  <si>
    <t>xzke dY;kuiqj ¼ije dk e&gt;jk½ esa lquhy ckcw ds ?kj ls jkds'k ckcw ds ?kj dh rjQ lh0lh0 jksM dk fuekZ.k dk;ZA</t>
  </si>
  <si>
    <t>xzke iV~Vh ije dk e&gt;jk esa eq[; ekxZ ls iwju yky yks/kh ds ?kj dh rjQ lh0lh0 jksM dk fuekZ.k dk;ZA</t>
  </si>
  <si>
    <t>xzke eksguiqjk esa Jhiky ds ?kj ls fouksn ds ?kj dh rjQ lh0lh0 jksM dk fuekZ.k dk;ZA</t>
  </si>
  <si>
    <t>xzke 'kgtknuxj ¼e&gt;jk nqokoV½ esa yky flag dh txg ls osnjke ds ?kj dh rjQ lh0lh0 jksM dk fuekZ.k dk;ZaA</t>
  </si>
  <si>
    <t>xzke ykMiqj esa pDdh ds lkeus ls gjhd`".k ds ?kj dh rjQ lh0lh0 jksM dk fuekZ.k dk;ZA</t>
  </si>
  <si>
    <t>xzke ukudkj] fodkl [k.M&amp;'kkgckn esa vrj flag ds ?kj ls eaxy lSu ds ?kj dh rjQ lh0lh0 jksM dk fuekZ.kA</t>
  </si>
  <si>
    <t>16&amp;12&amp;21</t>
  </si>
  <si>
    <t>xzke uj[ksM+h] fodkl [k.M&amp;'kkgckn esa eq[; ekxZ ls rqykjke ds ?kj ls izse'kadj dh ?kj dh rjQ lh0lh0 jksM dk fuekZ.kA</t>
  </si>
  <si>
    <t>xzke lksguk] fodkl [k.M&amp;'kkgckn esa eghiky ds ?kj ls ohjiky dh ?kj dh rjQ lh0lh0 jksM dk fuekZ.kA</t>
  </si>
  <si>
    <t>xzke fcpiqjh] fodkl [k.M&amp;'kkgckn esa f'k'kqiky yks/kh ds ?kj ls ohjiky dh ?kj dh rjQ lh0lh0 jksM dk fuekZ.kA</t>
  </si>
  <si>
    <t>xzke e&gt;jk iVfj;k] fodkl [k.M&amp;'kkgckn esa uRFkw flag ds ?kj ls tksjkoj ds ?kj dh rjQ lh0lh0 jksM fuekZ.kA</t>
  </si>
  <si>
    <t>xzke jtkSMk] fodkl [k.M&amp;'kkgckn esa gksyh pkSjkgs ls gjiky ds ?kj dh rjQ 100 eh0 lh0lh0 jksM dk fuekZ.kA</t>
  </si>
  <si>
    <t>uksV %&amp;1&amp;fo/kkulHkk 36&amp;fcykliqj eas Lohd`r 31 dk;kZsa ds lkis{k 31 iw.kZ gSA blh izdkj fo/kkulHkk 38&amp;feyd esa Lohd`r 43 dk;kZsa ds lkis{k 42 iw.kZ] ,oa 01 fujLr gSA nksuksa fo/kkulHkkvksa dks tksMrs gq, Lohd`r 74 dk;kZsa ds lkis{k 73 iw.kZ ,oa 01 fujLr gSA
2&amp;fo/kkulHkk feyd ds 01 dk;Z Lohd`r ykxr :0 7-94 yk[k ¼yEckbZ 0-075 fd0eh0½ ds vU; LFkkuhd laLFkk }kjk djok fn;s tkus ds QyLo:i fujLr gks pqdk gS] ftldh /kujkf'k Hkh lEcfU/kr ys[kk'kh"kZd esa okil dh tk pqdh gSA
3&amp;lsUVst pktZst :0 25-024 yk[k dh /kujkf'k lEcfU/kr ys[kk'kh"kZd esa okil dh tk pqdh gS ftlss ekg&amp;vDVwcj 2022 ds O;; esa lfEefyr dj fy;k x;k gSA
4&amp;lsUVst pktZst :0 11-784 yk[k dh /kujkf'k lEcfU/kr ys[kk'kh"kZd esa okil dh tk pqdh gS ftlss ekg&amp;uoEcj 2022 ds O;; esa lfEefyr dj fy;k x;k gSA
5&amp;vo'ks"k cph /kujkf'k :0 1-286 yk[k dh /kujkf'k ys[kk'kh"kZd 0515008000100 esa okil dh tk pqdh gS] ftlesa ekg&amp;fnlEcj 2022 esa miyC/k /kujkf'k esa ls ?kVk fn;k x;k gSA</t>
  </si>
  <si>
    <t>vf/k'kklh vfHk;URkk</t>
  </si>
  <si>
    <t>uksV %&amp;</t>
  </si>
  <si>
    <t>fujLr</t>
  </si>
  <si>
    <t>o"kZ 2016&amp;2017</t>
  </si>
  <si>
    <t>dqy miyC/k /kujkf'k o"kZ 17&amp;18 esa</t>
  </si>
  <si>
    <t>dk;kZ dh fLFkfr</t>
  </si>
  <si>
    <t>Mk0 jke euksgj yksfg;k lexz xzke ;kstukUrxZr o"kZ 2015&amp;16 esa p;fur xzke cq&lt;+h nfM;ky ¼Lokj½ esa vkaxuckM+h dsUnz dk fuekZ.kA</t>
  </si>
  <si>
    <t>27/6/2016</t>
  </si>
  <si>
    <t>26/10/2016</t>
  </si>
  <si>
    <t>jksgrk'k flag</t>
  </si>
  <si>
    <t>Mk0 jke euksgj yksfg;k lexz xzke ;kstukUrxZr o"kZ 2015&amp;16 esa p;fur xzke gqlSuxat xnnh uxyh ¼Lokj½ esa vkaxuckM+h dsUnz dk fuekZ.kA</t>
  </si>
  <si>
    <t>Mk0 jke euksgj yksfg;k lexz xzke ;kstukUrxZr o"kZ 2015&amp;16 esa p;fur xzke dfl;k dq.Mk ¼Lokj½&amp;1 esa vkaxuckM+h dsUnz dk fuekZ.kA</t>
  </si>
  <si>
    <t>Mk0 jke euksgj yksfg;k lexz xzke ;kstukUrxZr o"kZ 2015&amp;16 esa p;fur xzke dfl;k dq.Mk ¼Lokj½&amp;2 esa vkaxuckM+h dsUnz dk fuekZ.kA</t>
  </si>
  <si>
    <t>Mk0 jke euksgj yksfg;k lexz xzke ;kstukUrxZr o"kZ 2015&amp;16 esa p;fur xzke dfl;k dq.Mk ¼Lokj½&amp;3 esa vkaxuckM+h dsUnz dk fuekZ.kA</t>
  </si>
  <si>
    <t>Mk0 jke euksgj yksfg;k lexz xzke ;kstukUrxZr o"kZ 2015&amp;16 esa p;fur xzke eqdjeiqj ¼Lokj½&amp;1 esa vkaxuckM+h dsUnz dk fuekZ.kA</t>
  </si>
  <si>
    <t>c`teksgu</t>
  </si>
  <si>
    <t>Mk0 jke euksgj yksfg;k lexz xzke ;kstukUrxZr o"kZ 2015&amp;16 esa p;fur xzke eqdjeiqj ¼Lokj½&amp;2 esa vkaxuckM+h dsUnz dk fuekZ.kA</t>
  </si>
  <si>
    <t>Mk0 jke euksgj yksfg;k lexz xzke ;kstukUrxZr o"kZ 2015&amp;16 esa p;fur xzke bejrkjk; ¼Lokj½ esa vkaxuckM+h dsUnz dk fuekZ.kA</t>
  </si>
  <si>
    <t>Mk0 jke euksgj yksfg;k lexz xzke ;kstukUrxZr o"kZ 2015&amp;16 esa p;fur xzke jtkuxj ¼Lokj½ esa vkaxuckM+h dsUnz dk fuekZ.kA</t>
  </si>
  <si>
    <t>Mk0 jke euksgj yksfg;k lexz xzke ;kstukUrxZr o"kZ 2015&amp;16 esa p;fur xzke pdjiqj HkwM ¼'kkgckn½ esa vkaxuckM+h dsUnz dk fuekZ.kA</t>
  </si>
  <si>
    <t>MkypUnz</t>
  </si>
  <si>
    <t>Mk0 jke euksgj yksfg;k lexz xzke ;kstukUrxZr o"kZ 2015&amp;16 esa p;fur xzke lgfj;k njkt ¼lSnuxj½ esa vkaxuckM+h dsUnz dk fuekZ.kA</t>
  </si>
  <si>
    <t>vkfon vyh</t>
  </si>
  <si>
    <t>Mk0 jke euksgj yksfg;k lexz xzke ;kstukUrxZr o"kZ 2015&amp;16 esa p;fur xzke vgenuxj rjkuk ¼pejkSvk½ esa vkaxuckM+h dsUnz dk fuekZ.kA</t>
  </si>
  <si>
    <t>Mk0 jke euksgj yksfg;k lexz xzke ;kstukUrxZr o"kZ 2015&amp;16 esa p;fur xzke e&lt;kSyh ¼pejkSvk½ esa vkaxuckM+h dsUnz dk fuekZ.kA</t>
  </si>
  <si>
    <t>Mk0 jke euksgj yksfg;k lexz xzke ;kstukUrxZr o"kZ 2015&amp;16 esa p;fur xzke fpdVh jkeuxj ¼pejkSvk½ esa vkaxuckM+h dsUnz dk fuekZ.kA</t>
  </si>
  <si>
    <t>vkse'kadj</t>
  </si>
  <si>
    <t>Mk0 jke euksgj yksfg;k lexz xzke ;kstukUrxZr o"kZ 2015&amp;16 esa p;fur xzke fctbZ;k ¼pejkSvk½ esa vkaxuckM+h dsUnz dk fuekZ.kA</t>
  </si>
  <si>
    <t>jk.kk flag</t>
  </si>
  <si>
    <t>Mk0 jke euksgj yksfg;k lexz xzke ;kstukUrxZr o"kZ 2015&amp;16 esa p;fur xzke [ksM+k Vk.Mk ¼Lokj½&amp;1 esa vkaxuckM+h dsUnz dk fuekZ.kA</t>
  </si>
  <si>
    <t>jes'k iky</t>
  </si>
  <si>
    <t>Mk0 jke euksgj yksfg;k lexz xzke ;kstukUrxZr o"kZ 2015&amp;16 esa p;fur xzke [ksM+k Vk.Mk ¼Lokj½&amp;2 esa vkaxuckM+h dsUnz dk fuekZ.kA</t>
  </si>
  <si>
    <t>Mk0 jke euksgj yksfg;k lexz xzke ;kstukUrxZr o"kZ 2015&amp;16 esa p;fur xzke [ksM+k Vk.Mk ¼Lokj½&amp;3 esa vkaxuckM+h dsUnz dk fuekZ.kA</t>
  </si>
  <si>
    <t>Mk0 jke euksgj yksfg;k lexz xzke ;kstukUrxZr o"kZ 2015&amp;16 esa p;fur xzke [ksM+k Vk.Mk ¼Lokj½&amp;4 esa vkaxuckM+h dsUnz dk fuekZ.kA</t>
  </si>
  <si>
    <t>Mk0 jke euksgj yksfg;k lexz xzke ;kstukUrxZr o"kZ 2015&amp;16 esa p;fur xzke fldUnjkckn ¼Lokj½ esa vkaxuckM+h dsUnz dk fuekZ.kA</t>
  </si>
  <si>
    <t>Mk0 jke euksgj yksfg;k lexz xzke ;kstukUrxZr o"kZ 2015&amp;16 esa p;fur xzke tqfB;k ¼pejkSvk½ esa vkaxuckM+h dsUnz dk fuekZ.kA</t>
  </si>
  <si>
    <t>vejukFk</t>
  </si>
  <si>
    <t>Mk0 jke euksgj yksfg;k lexz xzke ;kstukUrxZr o"kZ 2015&amp;16 esa p;fur xzke ykyiqj iVVh dqUnu ¼pejkSvk½ esa vkaxuckM+h dsUnz dk fuekZ.kA</t>
  </si>
  <si>
    <t>o"kZ 2017&amp;2018</t>
  </si>
  <si>
    <t>foRrh; o"kZ 2016&amp;17 esa eujsxk] iapk;rhjkt ,oa vkbZ0lh0Mh0,l0 ds dUotZsUl ds ek/;e ls vkaxuckM+h dsUnz Hkouksa dk fuekZ.k</t>
  </si>
  <si>
    <r>
      <rPr>
        <sz val="13"/>
        <color rgb="FF000000"/>
        <rFont val="Kruti Dev 010"/>
        <charset val="134"/>
      </rPr>
      <t>xzke ghaxkuxyk ¼feyd½</t>
    </r>
    <r>
      <rPr>
        <sz val="13"/>
        <rFont val="Kruti Dev 010"/>
        <charset val="134"/>
      </rPr>
      <t xml:space="preserve"> esa vkaxuckM+h dsUnz Hkou dk fuekZ.kA</t>
    </r>
  </si>
  <si>
    <t>26/07/2017</t>
  </si>
  <si>
    <t>25/11/2017</t>
  </si>
  <si>
    <r>
      <rPr>
        <sz val="13"/>
        <color rgb="FF000000"/>
        <rFont val="Kruti Dev 010"/>
        <charset val="134"/>
      </rPr>
      <t>xzke xnbZ;k ¼feyd½</t>
    </r>
    <r>
      <rPr>
        <sz val="13"/>
        <rFont val="Kruti Dev 010"/>
        <charset val="134"/>
      </rPr>
      <t xml:space="preserve"> esa vkaxuckM+h dsUnz Hkou dk fuekZ.kA</t>
    </r>
  </si>
  <si>
    <t>25/07/2017</t>
  </si>
  <si>
    <t>24/11/2017</t>
  </si>
  <si>
    <r>
      <rPr>
        <sz val="13"/>
        <color rgb="FF000000"/>
        <rFont val="Kruti Dev 010"/>
        <charset val="134"/>
      </rPr>
      <t>xzke lqukj[ksMk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</si>
  <si>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rjkuk ¼pejkSvk½</t>
    </r>
    <r>
      <rPr>
        <sz val="13"/>
        <rFont val="Kruti Dev 010"/>
        <charset val="134"/>
      </rPr>
      <t xml:space="preserve"> esa vkaxuckM+h dsUnz Hkou dk fuekZ.kA</t>
    </r>
  </si>
  <si>
    <t>27/07/2017</t>
  </si>
  <si>
    <t>26/11/2017</t>
  </si>
  <si>
    <r>
      <rPr>
        <sz val="13"/>
        <color rgb="FF000000"/>
        <rFont val="Kruti Dev 010"/>
        <charset val="134"/>
      </rPr>
      <t>xzke jglSuk ¼feyd½</t>
    </r>
    <r>
      <rPr>
        <sz val="13"/>
        <rFont val="Kruti Dev 010"/>
        <charset val="134"/>
      </rPr>
      <t xml:space="preserve"> esa vkaxuckM+h dsUnz Hkou dk fuekZ.kA</t>
    </r>
  </si>
  <si>
    <t>16/09/2017</t>
  </si>
  <si>
    <t>15/12/2017</t>
  </si>
  <si>
    <r>
      <rPr>
        <sz val="13"/>
        <color rgb="FF000000"/>
        <rFont val="Kruti Dev 010"/>
        <charset val="134"/>
      </rPr>
      <t>xzke uj[ksMk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</si>
  <si>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fuifu;k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</si>
  <si>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y[kheiqj fo".kq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</si>
  <si>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lkgwuxyk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</si>
  <si>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/kukSjk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</si>
  <si>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gjS;k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</si>
  <si>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foØeiqj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</si>
  <si>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fetkZuwjiqj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</si>
  <si>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'kgtknuxj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</si>
  <si>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ifV;k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</si>
  <si>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cxM[kka ¼lSnuxj½</t>
    </r>
    <r>
      <rPr>
        <sz val="13"/>
        <rFont val="Kruti Dev 010"/>
        <charset val="134"/>
      </rPr>
      <t xml:space="preserve"> esa vkaxuckM+h dsUnz Hkou dk fuekZ.kA</t>
    </r>
  </si>
  <si>
    <t>d`".k iky</t>
  </si>
  <si>
    <r>
      <rPr>
        <sz val="13"/>
        <color rgb="FF000000"/>
        <rFont val="Kruti Dev 010"/>
        <charset val="134"/>
      </rPr>
      <t>xzke iRFkj[ksM+k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</si>
  <si>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nsojh cqtqxZ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</si>
  <si>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buk;riqj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</si>
  <si>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txriqj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</si>
  <si>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dY;kuiqj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</si>
  <si>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uofn;k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</si>
  <si>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</si>
  <si>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c&lt;+iqjk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</si>
  <si>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 xml:space="preserve">xzke euquxj ¼pejkSvk½ </t>
    </r>
    <r>
      <rPr>
        <sz val="13"/>
        <rFont val="Kruti Dev 010"/>
        <charset val="134"/>
      </rPr>
      <t>esa vkaxuckM+h dsUnz Hkou dk fuekZ.kA</t>
    </r>
  </si>
  <si>
    <t>jkds'k dqekj 'kekZ</t>
  </si>
  <si>
    <r>
      <rPr>
        <sz val="13"/>
        <color rgb="FF000000"/>
        <rFont val="Kruti Dev 010"/>
        <charset val="134"/>
      </rPr>
      <t>xzke dtjkbZ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</si>
  <si>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djheiqj 'kdhZ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</si>
  <si>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jruiqjk tuqch ¼pejkSvk½</t>
    </r>
    <r>
      <rPr>
        <sz val="13"/>
        <rFont val="Kruti Dev 010"/>
        <charset val="134"/>
      </rPr>
      <t xml:space="preserve"> esa vkaxuckM+h dsUnz Hkou dk fuekZ.kA</t>
    </r>
  </si>
  <si>
    <t>31/10/2017</t>
  </si>
  <si>
    <t>30/01/2018</t>
  </si>
  <si>
    <r>
      <rPr>
        <sz val="13"/>
        <color rgb="FF000000"/>
        <rFont val="Kruti Dev 010"/>
        <charset val="134"/>
      </rPr>
      <t>xzke nqxuiqj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</si>
  <si>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exjeÅ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</si>
  <si>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yk&lt;iqj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</si>
  <si>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yksgk HkkxhjFk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</si>
  <si>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i'kqiqjk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</si>
  <si>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ukjk;u 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</si>
  <si>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ukSlsuk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</si>
  <si>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</si>
  <si>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</si>
  <si>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feyd rgOoj vyh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</si>
  <si>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feJhuxj&amp;1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</si>
  <si>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feJhuxj&amp;2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</si>
  <si>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Bkdqj}kjk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</si>
  <si>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e&lt;kSyh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</si>
  <si>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eukSuk ¼feyd½</t>
    </r>
    <r>
      <rPr>
        <sz val="13"/>
        <rFont val="Kruti Dev 010"/>
        <charset val="134"/>
      </rPr>
      <t xml:space="preserve"> esa vkaxuckM+h dsUnz Hkou dk fuekZ.kA</t>
    </r>
  </si>
  <si>
    <t>vkfcn vyh</t>
  </si>
  <si>
    <r>
      <rPr>
        <sz val="13"/>
        <color rgb="FF000000"/>
        <rFont val="Kruti Dev 010"/>
        <charset val="134"/>
      </rPr>
      <t>xzke pSuiqj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</si>
  <si>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tuwukxj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</si>
  <si>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gjlwuxyk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</si>
  <si>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91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</si>
  <si>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cdukSjh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</si>
  <si>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iSxEcjiqj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</si>
  <si>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pdjiqj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</si>
  <si>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98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</si>
  <si>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y[kuk[ksMk+ ¼feyd½</t>
    </r>
    <r>
      <rPr>
        <sz val="13"/>
        <rFont val="Kruti Dev 010"/>
        <charset val="134"/>
      </rPr>
      <t xml:space="preserve"> esa vkaxuckM+h dsUnz Hkou dk fuekZ.kA</t>
    </r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</si>
</sst>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"/>
    <numFmt numFmtId="179" formatCode="&quot;$&quot;#,##0.00"/>
  </numFmts>
  <fonts count="64">
    <font>
      <sz val="10"/>
      <name val="Arial"/>
      <charset val="134"/>
    </font>
    <font>
      <b/>
      <u/>
      <sz val="18"/>
      <name val="Kruti Dev 010"/>
      <charset val="134"/>
    </font>
    <font>
      <b/>
      <sz val="13.5"/>
      <name val="Kruti Dev 010"/>
      <charset val="134"/>
    </font>
    <font>
      <b/>
      <sz val="12.5"/>
      <name val="Kruti Dev 010"/>
      <charset val="134"/>
    </font>
    <font>
      <sz val="13"/>
      <color rgb="FF000000"/>
      <name val="Kruti Dev 010"/>
      <charset val="134"/>
    </font>
    <font>
      <sz val="12.5"/>
      <name val="Kruti Dev 010"/>
      <charset val="134"/>
    </font>
    <font>
      <b/>
      <sz val="10"/>
      <name val="Arial"/>
      <charset val="134"/>
    </font>
    <font>
      <sz val="13.5"/>
      <name val="Kruti Dev 010"/>
      <charset val="134"/>
    </font>
    <font>
      <sz val="10.5"/>
      <name val="Arial"/>
      <charset val="134"/>
    </font>
    <font>
      <b/>
      <sz val="11"/>
      <name val="Arial"/>
      <charset val="134"/>
    </font>
    <font>
      <b/>
      <sz val="13"/>
      <name val="Kruti Dev 010"/>
      <charset val="134"/>
    </font>
    <font>
      <b/>
      <sz val="14"/>
      <color theme="1"/>
      <name val="Kruti Dev 010"/>
      <charset val="134"/>
    </font>
    <font>
      <sz val="14"/>
      <color theme="1"/>
      <name val="Kruti Dev 010"/>
      <charset val="134"/>
    </font>
    <font>
      <sz val="11"/>
      <color theme="1"/>
      <name val="Kruti Dev 010"/>
      <charset val="134"/>
    </font>
    <font>
      <sz val="11"/>
      <color theme="1"/>
      <name val="Times New Roman"/>
      <charset val="134"/>
    </font>
    <font>
      <b/>
      <sz val="20"/>
      <color theme="1"/>
      <name val="Kruti Dev 010"/>
      <charset val="134"/>
    </font>
    <font>
      <b/>
      <sz val="11"/>
      <color theme="1"/>
      <name val="Kruti Dev 010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Kruti Dev 010"/>
      <charset val="134"/>
    </font>
    <font>
      <sz val="13"/>
      <color theme="1"/>
      <name val="Kruti Dev 010"/>
      <charset val="134"/>
    </font>
    <font>
      <sz val="8"/>
      <color theme="1"/>
      <name val="Kruti Dev 010"/>
      <charset val="134"/>
    </font>
    <font>
      <sz val="11"/>
      <color theme="1"/>
      <name val="Arial"/>
      <charset val="134"/>
    </font>
    <font>
      <sz val="12"/>
      <color theme="1"/>
      <name val="Kruti Dev 010"/>
      <charset val="134"/>
    </font>
    <font>
      <sz val="12.5"/>
      <color theme="1"/>
      <name val="Kruti Dev 010"/>
      <charset val="134"/>
    </font>
    <font>
      <sz val="7"/>
      <color theme="1"/>
      <name val="Arial"/>
      <charset val="134"/>
    </font>
    <font>
      <sz val="13.5"/>
      <color rgb="FF000000"/>
      <name val="Kruti Dev 010"/>
      <charset val="134"/>
    </font>
    <font>
      <sz val="12"/>
      <color rgb="FF000000"/>
      <name val="Kruti Dev 010"/>
      <charset val="134"/>
    </font>
    <font>
      <b/>
      <sz val="13.5"/>
      <color theme="1"/>
      <name val="Kruti Dev 010"/>
      <charset val="134"/>
    </font>
    <font>
      <sz val="13"/>
      <name val="Kruti Dev 010"/>
      <charset val="134"/>
    </font>
    <font>
      <sz val="12"/>
      <name val="Kruti Dev 010"/>
      <charset val="134"/>
    </font>
    <font>
      <sz val="13.5"/>
      <color theme="1"/>
      <name val="Kruti Dev 010"/>
      <charset val="134"/>
    </font>
    <font>
      <sz val="11"/>
      <name val="Kruti Dev 010"/>
      <charset val="134"/>
    </font>
    <font>
      <sz val="10"/>
      <name val="Kruti Dev 010"/>
      <charset val="134"/>
    </font>
    <font>
      <b/>
      <sz val="14"/>
      <name val="Kruti Dev 010"/>
      <charset val="134"/>
    </font>
    <font>
      <b/>
      <sz val="12.5"/>
      <color indexed="8"/>
      <name val="Kruti Dev 010"/>
      <charset val="134"/>
    </font>
    <font>
      <b/>
      <u/>
      <sz val="16"/>
      <name val="Kruti Dev 010"/>
      <charset val="134"/>
    </font>
    <font>
      <sz val="9"/>
      <name val="Kruti Dev 010"/>
      <charset val="134"/>
    </font>
    <font>
      <b/>
      <u/>
      <sz val="20"/>
      <name val="Kruti Dev 010"/>
      <charset val="134"/>
    </font>
    <font>
      <b/>
      <u/>
      <sz val="2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0"/>
      <color indexed="12"/>
      <name val="Arial"/>
      <charset val="134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2"/>
      <name val="Calibri"/>
      <charset val="134"/>
      <scheme val="minor"/>
    </font>
    <font>
      <b/>
      <sz val="10"/>
      <name val="Kruti Dev 010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43" fillId="5" borderId="0" applyNumberFormat="0" applyBorder="0" applyAlignment="0" applyProtection="0">
      <alignment vertical="center"/>
    </xf>
    <xf numFmtId="177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42" fontId="41" fillId="0" borderId="0" applyFont="0" applyFill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0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6" borderId="16" applyNumberFormat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1" fillId="11" borderId="18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7" borderId="20" applyNumberFormat="0" applyAlignment="0" applyProtection="0">
      <alignment vertical="center"/>
    </xf>
    <xf numFmtId="0" fontId="41" fillId="0" borderId="0"/>
    <xf numFmtId="0" fontId="40" fillId="1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5" fillId="20" borderId="22" applyNumberFormat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6" fillId="20" borderId="20" applyNumberFormat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0" fillId="0" borderId="0"/>
    <xf numFmtId="0" fontId="43" fillId="1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0" fillId="0" borderId="0"/>
    <xf numFmtId="0" fontId="43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0" fillId="1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0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</cellStyleXfs>
  <cellXfs count="2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9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 vertical="center" wrapText="1"/>
    </xf>
    <xf numFmtId="58" fontId="0" fillId="0" borderId="5" xfId="36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58" fontId="0" fillId="0" borderId="3" xfId="36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2" fontId="0" fillId="0" borderId="0" xfId="0" applyNumberFormat="1" applyFont="1" applyAlignment="1">
      <alignment vertical="center" wrapText="1"/>
    </xf>
    <xf numFmtId="0" fontId="11" fillId="0" borderId="0" xfId="10" applyFont="1"/>
    <xf numFmtId="0" fontId="12" fillId="0" borderId="0" xfId="10" applyFont="1"/>
    <xf numFmtId="0" fontId="13" fillId="0" borderId="0" xfId="10" applyFont="1" applyAlignment="1">
      <alignment horizontal="center" vertical="top" wrapText="1"/>
    </xf>
    <xf numFmtId="0" fontId="13" fillId="0" borderId="0" xfId="10" applyFont="1" applyAlignment="1">
      <alignment horizontal="center" vertical="top"/>
    </xf>
    <xf numFmtId="0" fontId="14" fillId="0" borderId="0" xfId="10" applyFont="1" applyAlignment="1">
      <alignment horizontal="center"/>
    </xf>
    <xf numFmtId="0" fontId="13" fillId="0" borderId="0" xfId="10" applyFont="1" applyAlignment="1">
      <alignment horizontal="center"/>
    </xf>
    <xf numFmtId="0" fontId="13" fillId="0" borderId="0" xfId="10" applyFont="1"/>
    <xf numFmtId="0" fontId="15" fillId="0" borderId="0" xfId="10" applyFont="1" applyAlignment="1">
      <alignment horizontal="center"/>
    </xf>
    <xf numFmtId="0" fontId="11" fillId="0" borderId="0" xfId="10" applyFont="1" applyAlignment="1">
      <alignment horizontal="center"/>
    </xf>
    <xf numFmtId="0" fontId="11" fillId="0" borderId="0" xfId="10" applyFont="1" applyBorder="1" applyAlignment="1">
      <alignment horizontal="center"/>
    </xf>
    <xf numFmtId="0" fontId="11" fillId="0" borderId="0" xfId="10" applyFont="1" applyBorder="1" applyAlignment="1">
      <alignment horizontal="left"/>
    </xf>
    <xf numFmtId="0" fontId="16" fillId="0" borderId="8" xfId="10" applyFont="1" applyBorder="1" applyAlignment="1">
      <alignment horizontal="center" vertical="top" wrapText="1"/>
    </xf>
    <xf numFmtId="0" fontId="17" fillId="0" borderId="8" xfId="10" applyFont="1" applyBorder="1" applyAlignment="1">
      <alignment horizontal="center"/>
    </xf>
    <xf numFmtId="0" fontId="18" fillId="0" borderId="8" xfId="10" applyFont="1" applyFill="1" applyBorder="1" applyAlignment="1">
      <alignment horizontal="center" vertical="center"/>
    </xf>
    <xf numFmtId="0" fontId="13" fillId="0" borderId="8" xfId="10" applyFont="1" applyBorder="1" applyAlignment="1">
      <alignment horizontal="center" vertical="center"/>
    </xf>
    <xf numFmtId="0" fontId="19" fillId="0" borderId="8" xfId="10" applyFont="1" applyBorder="1" applyAlignment="1">
      <alignment horizontal="center" vertical="center" wrapText="1"/>
    </xf>
    <xf numFmtId="0" fontId="13" fillId="0" borderId="8" xfId="10" applyFont="1" applyBorder="1" applyAlignment="1">
      <alignment horizontal="justify" vertical="center" wrapText="1"/>
    </xf>
    <xf numFmtId="178" fontId="18" fillId="0" borderId="8" xfId="10" applyNumberFormat="1" applyFont="1" applyBorder="1" applyAlignment="1">
      <alignment horizontal="center" vertical="center"/>
    </xf>
    <xf numFmtId="0" fontId="20" fillId="0" borderId="8" xfId="10" applyFont="1" applyBorder="1" applyAlignment="1">
      <alignment horizontal="center" vertical="center" wrapText="1"/>
    </xf>
    <xf numFmtId="2" fontId="18" fillId="0" borderId="8" xfId="10" applyNumberFormat="1" applyFont="1" applyBorder="1" applyAlignment="1">
      <alignment horizontal="center" vertical="center"/>
    </xf>
    <xf numFmtId="0" fontId="13" fillId="0" borderId="8" xfId="10" applyFont="1" applyBorder="1" applyAlignment="1">
      <alignment horizontal="center" vertical="center" wrapText="1"/>
    </xf>
    <xf numFmtId="0" fontId="11" fillId="0" borderId="0" xfId="10" applyFont="1" applyBorder="1" applyAlignment="1">
      <alignment horizontal="right" wrapText="1"/>
    </xf>
    <xf numFmtId="0" fontId="16" fillId="0" borderId="8" xfId="10" applyFont="1" applyBorder="1" applyAlignment="1">
      <alignment horizontal="center" vertical="top"/>
    </xf>
    <xf numFmtId="0" fontId="18" fillId="0" borderId="8" xfId="10" applyFont="1" applyBorder="1" applyAlignment="1">
      <alignment horizontal="center" vertical="center"/>
    </xf>
    <xf numFmtId="0" fontId="18" fillId="0" borderId="8" xfId="10" applyFont="1" applyBorder="1" applyAlignment="1">
      <alignment horizontal="center" vertical="center" wrapText="1"/>
    </xf>
    <xf numFmtId="178" fontId="18" fillId="0" borderId="8" xfId="10" applyNumberFormat="1" applyFont="1" applyBorder="1" applyAlignment="1">
      <alignment horizontal="center" vertical="center" wrapText="1"/>
    </xf>
    <xf numFmtId="9" fontId="18" fillId="0" borderId="8" xfId="8" applyFont="1" applyBorder="1" applyAlignment="1">
      <alignment horizontal="center" vertical="center"/>
    </xf>
    <xf numFmtId="9" fontId="18" fillId="0" borderId="8" xfId="10" applyNumberFormat="1" applyFont="1" applyBorder="1" applyAlignment="1">
      <alignment horizontal="center" vertical="center"/>
    </xf>
    <xf numFmtId="0" fontId="21" fillId="0" borderId="8" xfId="10" applyFont="1" applyBorder="1" applyAlignment="1">
      <alignment horizontal="center" vertical="center" wrapText="1"/>
    </xf>
    <xf numFmtId="0" fontId="22" fillId="0" borderId="8" xfId="10" applyFont="1" applyFill="1" applyBorder="1" applyAlignment="1">
      <alignment horizontal="center" vertical="top"/>
    </xf>
    <xf numFmtId="0" fontId="23" fillId="0" borderId="8" xfId="10" applyFont="1" applyFill="1" applyBorder="1" applyAlignment="1">
      <alignment horizontal="center" vertical="top"/>
    </xf>
    <xf numFmtId="0" fontId="16" fillId="0" borderId="8" xfId="10" applyFont="1" applyFill="1" applyBorder="1" applyAlignment="1">
      <alignment horizontal="center" vertical="top"/>
    </xf>
    <xf numFmtId="0" fontId="11" fillId="0" borderId="8" xfId="10" applyFont="1" applyFill="1" applyBorder="1" applyAlignment="1">
      <alignment horizontal="center" vertical="center" wrapText="1"/>
    </xf>
    <xf numFmtId="178" fontId="17" fillId="0" borderId="8" xfId="10" applyNumberFormat="1" applyFont="1" applyBorder="1" applyAlignment="1">
      <alignment horizontal="center" vertical="center"/>
    </xf>
    <xf numFmtId="2" fontId="17" fillId="0" borderId="8" xfId="10" applyNumberFormat="1" applyFont="1" applyBorder="1" applyAlignment="1">
      <alignment horizontal="center" vertical="center"/>
    </xf>
    <xf numFmtId="0" fontId="24" fillId="0" borderId="0" xfId="10" applyFont="1" applyBorder="1" applyAlignment="1">
      <alignment horizontal="justify" vertical="top" wrapText="1"/>
    </xf>
    <xf numFmtId="0" fontId="12" fillId="0" borderId="0" xfId="10" applyFont="1" applyBorder="1" applyAlignment="1">
      <alignment horizontal="left" vertical="top" wrapText="1"/>
    </xf>
    <xf numFmtId="0" fontId="13" fillId="0" borderId="0" xfId="10" applyFont="1" applyBorder="1" applyAlignment="1">
      <alignment horizontal="center" vertical="top"/>
    </xf>
    <xf numFmtId="0" fontId="16" fillId="0" borderId="5" xfId="10" applyFont="1" applyBorder="1"/>
    <xf numFmtId="0" fontId="13" fillId="0" borderId="5" xfId="10" applyFont="1" applyBorder="1"/>
    <xf numFmtId="0" fontId="16" fillId="0" borderId="5" xfId="10" applyFont="1" applyBorder="1" applyAlignment="1">
      <alignment horizontal="center"/>
    </xf>
    <xf numFmtId="1" fontId="17" fillId="0" borderId="8" xfId="10" applyNumberFormat="1" applyFont="1" applyBorder="1" applyAlignment="1">
      <alignment horizontal="center" vertical="center"/>
    </xf>
    <xf numFmtId="178" fontId="12" fillId="0" borderId="0" xfId="10" applyNumberFormat="1" applyFont="1" applyBorder="1" applyAlignment="1">
      <alignment horizontal="left" vertical="top" wrapText="1"/>
    </xf>
    <xf numFmtId="0" fontId="11" fillId="0" borderId="0" xfId="10" applyFont="1" applyBorder="1" applyAlignment="1">
      <alignment horizontal="center" vertical="top"/>
    </xf>
    <xf numFmtId="0" fontId="12" fillId="0" borderId="0" xfId="10" applyFont="1" applyAlignment="1">
      <alignment horizontal="center"/>
    </xf>
    <xf numFmtId="0" fontId="25" fillId="0" borderId="8" xfId="10" applyNumberFormat="1" applyFont="1" applyBorder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9" applyFont="1" applyBorder="1" applyAlignment="1" applyProtection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justify" vertical="center" wrapText="1"/>
    </xf>
    <xf numFmtId="0" fontId="27" fillId="0" borderId="9" xfId="0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right" vertical="center" wrapText="1"/>
    </xf>
    <xf numFmtId="58" fontId="0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28" fillId="0" borderId="8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1" fontId="6" fillId="0" borderId="8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right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178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26" fillId="0" borderId="10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justify" vertical="center" wrapText="1"/>
    </xf>
    <xf numFmtId="0" fontId="7" fillId="2" borderId="8" xfId="0" applyFont="1" applyFill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0" fontId="31" fillId="3" borderId="8" xfId="0" applyFont="1" applyFill="1" applyBorder="1" applyAlignment="1">
      <alignment horizontal="justify" vertical="top" wrapText="1"/>
    </xf>
    <xf numFmtId="0" fontId="31" fillId="0" borderId="8" xfId="0" applyFont="1" applyBorder="1" applyAlignment="1">
      <alignment horizontal="justify" vertical="top" wrapText="1"/>
    </xf>
    <xf numFmtId="178" fontId="0" fillId="0" borderId="8" xfId="0" applyNumberFormat="1" applyFont="1" applyBorder="1" applyAlignment="1">
      <alignment horizontal="center" vertical="center" wrapText="1"/>
    </xf>
    <xf numFmtId="178" fontId="6" fillId="0" borderId="8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9" fontId="7" fillId="0" borderId="13" xfId="0" applyNumberFormat="1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9" fontId="30" fillId="0" borderId="11" xfId="0" applyNumberFormat="1" applyFont="1" applyBorder="1" applyAlignment="1">
      <alignment horizontal="justify" vertical="center" wrapText="1"/>
    </xf>
    <xf numFmtId="9" fontId="30" fillId="0" borderId="12" xfId="0" applyNumberFormat="1" applyFont="1" applyBorder="1" applyAlignment="1">
      <alignment horizontal="justify" vertical="center" wrapText="1"/>
    </xf>
    <xf numFmtId="9" fontId="30" fillId="0" borderId="13" xfId="0" applyNumberFormat="1" applyFont="1" applyBorder="1" applyAlignment="1">
      <alignment horizontal="justify" vertical="center" wrapText="1"/>
    </xf>
    <xf numFmtId="0" fontId="3" fillId="0" borderId="8" xfId="0" applyFont="1" applyBorder="1" applyAlignment="1">
      <alignment horizontal="left" vertical="top" wrapText="1"/>
    </xf>
    <xf numFmtId="2" fontId="33" fillId="0" borderId="8" xfId="0" applyNumberFormat="1" applyFont="1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5" fillId="0" borderId="2" xfId="9" applyFont="1" applyBorder="1" applyAlignment="1" applyProtection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5" fillId="0" borderId="6" xfId="9" applyFont="1" applyBorder="1" applyAlignment="1" applyProtection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" fontId="0" fillId="0" borderId="5" xfId="0" applyNumberFormat="1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179" fontId="5" fillId="0" borderId="5" xfId="0" applyNumberFormat="1" applyFont="1" applyBorder="1" applyAlignment="1">
      <alignment horizontal="justify" vertical="center" wrapText="1"/>
    </xf>
    <xf numFmtId="0" fontId="34" fillId="0" borderId="0" xfId="0" applyFont="1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 wrapText="1"/>
    </xf>
    <xf numFmtId="9" fontId="33" fillId="0" borderId="5" xfId="0" applyNumberFormat="1" applyFont="1" applyBorder="1" applyAlignment="1">
      <alignment horizontal="center" vertical="center" wrapText="1"/>
    </xf>
    <xf numFmtId="9" fontId="37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5" fillId="0" borderId="8" xfId="9" applyFont="1" applyBorder="1" applyAlignment="1" applyProtection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 wrapText="1"/>
    </xf>
    <xf numFmtId="17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2" fontId="30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9" fontId="33" fillId="0" borderId="8" xfId="0" applyNumberFormat="1" applyFont="1" applyBorder="1" applyAlignment="1">
      <alignment horizontal="center" vertical="center" wrapText="1"/>
    </xf>
    <xf numFmtId="9" fontId="29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justify" vertical="center" wrapText="1"/>
    </xf>
    <xf numFmtId="178" fontId="0" fillId="0" borderId="5" xfId="0" applyNumberFormat="1" applyFont="1" applyBorder="1" applyAlignment="1">
      <alignment horizontal="center" vertical="center" wrapText="1"/>
    </xf>
    <xf numFmtId="9" fontId="30" fillId="0" borderId="3" xfId="0" applyNumberFormat="1" applyFont="1" applyBorder="1" applyAlignment="1">
      <alignment horizontal="center" vertical="center" wrapText="1"/>
    </xf>
    <xf numFmtId="178" fontId="6" fillId="0" borderId="5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178" fontId="0" fillId="0" borderId="0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vertical="center" wrapText="1"/>
    </xf>
    <xf numFmtId="9" fontId="30" fillId="0" borderId="7" xfId="0" applyNumberFormat="1" applyFont="1" applyBorder="1" applyAlignment="1">
      <alignment horizontal="center" vertical="center" wrapText="1"/>
    </xf>
    <xf numFmtId="9" fontId="30" fillId="0" borderId="4" xfId="0" applyNumberFormat="1" applyFont="1" applyBorder="1" applyAlignment="1">
      <alignment horizontal="center" vertical="center" wrapText="1"/>
    </xf>
    <xf numFmtId="0" fontId="0" fillId="0" borderId="8" xfId="0" applyFont="1" applyBorder="1" applyAlignment="1" quotePrefix="1">
      <alignment horizontal="center" vertical="center"/>
    </xf>
    <xf numFmtId="0" fontId="6" fillId="0" borderId="8" xfId="0" applyFont="1" applyBorder="1" applyAlignment="1" quotePrefix="1">
      <alignment horizontal="center" vertical="center"/>
    </xf>
    <xf numFmtId="17" fontId="0" fillId="0" borderId="8" xfId="0" applyNumberFormat="1" applyFont="1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6" fillId="0" borderId="5" xfId="0" applyFont="1" applyBorder="1" applyAlignment="1" quotePrefix="1">
      <alignment horizontal="center" vertical="center"/>
    </xf>
    <xf numFmtId="16" fontId="6" fillId="0" borderId="5" xfId="0" applyNumberFormat="1" applyFont="1" applyBorder="1" applyAlignment="1" quotePrefix="1">
      <alignment horizontal="center" vertical="center"/>
    </xf>
    <xf numFmtId="0" fontId="7" fillId="2" borderId="8" xfId="0" applyFont="1" applyFill="1" applyBorder="1" applyAlignment="1" quotePrefix="1">
      <alignment horizontal="center" vertical="center" wrapText="1"/>
    </xf>
    <xf numFmtId="0" fontId="5" fillId="0" borderId="5" xfId="0" applyFont="1" applyBorder="1" applyAlignment="1" quotePrefix="1">
      <alignment horizontal="center" vertical="center" wrapText="1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Percent 4" xfId="4"/>
    <cellStyle name="Currency [0]" xfId="5" builtinId="7"/>
    <cellStyle name="Currency" xfId="6" builtinId="4"/>
    <cellStyle name="Percent" xfId="7" builtinId="5"/>
    <cellStyle name="Percent 5" xfId="8"/>
    <cellStyle name="Hyperlink" xfId="9" builtinId="8"/>
    <cellStyle name="Normal 5" xfId="10"/>
    <cellStyle name="60% - Accent4" xfId="11" builtinId="44"/>
    <cellStyle name="Followed Hyperlink" xfId="12" builtinId="9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Percent 2" xfId="49"/>
    <cellStyle name="Accent5" xfId="50" builtinId="45"/>
    <cellStyle name="40% - Accent5" xfId="51" builtinId="47"/>
    <cellStyle name="60% - Accent5" xfId="52" builtinId="48"/>
    <cellStyle name="Percent 3" xfId="53"/>
    <cellStyle name="Accent6" xfId="54" builtinId="49"/>
    <cellStyle name="40% - Accent6" xfId="55" builtinId="51"/>
    <cellStyle name="60% - Accent6" xfId="5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L60"/>
  <sheetViews>
    <sheetView zoomScaleSheetLayoutView="105" workbookViewId="0">
      <pane ySplit="6" topLeftCell="A7" activePane="bottomLeft" state="frozen"/>
      <selection/>
      <selection pane="bottomLeft" activeCell="A1" sqref="A1:L1"/>
    </sheetView>
  </sheetViews>
  <sheetFormatPr defaultColWidth="9" defaultRowHeight="12.75"/>
  <cols>
    <col min="1" max="1" width="5.71428571428571" style="1" customWidth="1"/>
    <col min="2" max="2" width="40.7142857142857" style="1" customWidth="1"/>
    <col min="3" max="3" width="8.71428571428571" style="2" customWidth="1"/>
    <col min="4" max="4" width="7.71428571428571" style="1" customWidth="1"/>
    <col min="5" max="5" width="12.5714285714286" style="1" customWidth="1"/>
    <col min="6" max="7" width="11.7142857142857" style="1" customWidth="1"/>
    <col min="8" max="8" width="7.71428571428571" style="1" customWidth="1"/>
    <col min="9" max="9" width="9.28571428571429" style="1" customWidth="1"/>
    <col min="10" max="11" width="11.7142857142857" style="1" customWidth="1"/>
    <col min="12" max="12" width="7.71428571428571" style="1" customWidth="1"/>
    <col min="13" max="16384" width="9.14285714285714" style="1"/>
  </cols>
  <sheetData>
    <row r="1" ht="23.2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7.25" spans="1:12">
      <c r="A2" s="206" t="s">
        <v>1</v>
      </c>
      <c r="B2" s="206"/>
      <c r="C2" s="6"/>
      <c r="D2" s="6"/>
      <c r="E2" s="6"/>
      <c r="F2" s="6"/>
      <c r="G2" s="207" t="e">
        <f>#REF!</f>
        <v>#REF!</v>
      </c>
      <c r="H2" s="207"/>
      <c r="I2" s="207"/>
      <c r="J2" s="207"/>
      <c r="K2" s="207"/>
      <c r="L2" s="207"/>
    </row>
    <row r="3" ht="20.1" customHeight="1" spans="1:12">
      <c r="A3" s="10" t="s">
        <v>2</v>
      </c>
      <c r="B3" s="10" t="s">
        <v>3</v>
      </c>
      <c r="C3" s="10" t="s">
        <v>4</v>
      </c>
      <c r="D3" s="13" t="s">
        <v>5</v>
      </c>
      <c r="E3" s="13"/>
      <c r="F3" s="10" t="s">
        <v>6</v>
      </c>
      <c r="G3" s="10" t="s">
        <v>7</v>
      </c>
      <c r="H3" s="10" t="s">
        <v>8</v>
      </c>
      <c r="I3" s="10"/>
      <c r="J3" s="10"/>
      <c r="K3" s="10"/>
      <c r="L3" s="10" t="s">
        <v>9</v>
      </c>
    </row>
    <row r="4" ht="24.95" customHeight="1" spans="1:12">
      <c r="A4" s="10"/>
      <c r="B4" s="10"/>
      <c r="C4" s="10"/>
      <c r="D4" s="12" t="s">
        <v>10</v>
      </c>
      <c r="E4" s="13" t="s">
        <v>11</v>
      </c>
      <c r="F4" s="10"/>
      <c r="G4" s="10"/>
      <c r="H4" s="10" t="s">
        <v>12</v>
      </c>
      <c r="I4" s="10" t="s">
        <v>13</v>
      </c>
      <c r="J4" s="10" t="s">
        <v>12</v>
      </c>
      <c r="K4" s="10" t="s">
        <v>13</v>
      </c>
      <c r="L4" s="10"/>
    </row>
    <row r="5" ht="16.5" spans="1:12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</row>
    <row r="6" s="205" customFormat="1" ht="2.1" customHeight="1" spans="1:12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</row>
    <row r="7" s="1" customFormat="1" ht="34.5" spans="1:12">
      <c r="A7" s="14">
        <v>1</v>
      </c>
      <c r="B7" s="209" t="s">
        <v>14</v>
      </c>
      <c r="C7" s="22" t="s">
        <v>15</v>
      </c>
      <c r="D7" s="210">
        <v>0.1</v>
      </c>
      <c r="E7" s="18">
        <v>378100</v>
      </c>
      <c r="F7" s="18">
        <v>378100</v>
      </c>
      <c r="G7" s="18">
        <v>378100</v>
      </c>
      <c r="H7" s="29" t="s">
        <v>16</v>
      </c>
      <c r="I7" s="29" t="s">
        <v>17</v>
      </c>
      <c r="J7" s="38" t="s">
        <v>18</v>
      </c>
      <c r="K7" s="18">
        <v>378100</v>
      </c>
      <c r="L7" s="30">
        <v>1</v>
      </c>
    </row>
    <row r="8" s="1" customFormat="1" ht="34.5" spans="1:12">
      <c r="A8" s="14">
        <v>2</v>
      </c>
      <c r="B8" s="209" t="s">
        <v>19</v>
      </c>
      <c r="C8" s="22" t="s">
        <v>15</v>
      </c>
      <c r="D8" s="210">
        <v>0.061</v>
      </c>
      <c r="E8" s="18">
        <v>377900</v>
      </c>
      <c r="F8" s="18">
        <v>377900</v>
      </c>
      <c r="G8" s="18">
        <v>377900</v>
      </c>
      <c r="H8" s="29" t="s">
        <v>17</v>
      </c>
      <c r="I8" s="29" t="s">
        <v>17</v>
      </c>
      <c r="J8" s="18">
        <v>377900</v>
      </c>
      <c r="K8" s="18">
        <v>377900</v>
      </c>
      <c r="L8" s="30">
        <v>1</v>
      </c>
    </row>
    <row r="9" s="1" customFormat="1" ht="51.75" spans="1:12">
      <c r="A9" s="14">
        <v>3</v>
      </c>
      <c r="B9" s="209" t="s">
        <v>20</v>
      </c>
      <c r="C9" s="22" t="s">
        <v>15</v>
      </c>
      <c r="D9" s="210">
        <v>0.1</v>
      </c>
      <c r="E9" s="18">
        <v>529200</v>
      </c>
      <c r="F9" s="18">
        <v>529200</v>
      </c>
      <c r="G9" s="18">
        <v>529200</v>
      </c>
      <c r="H9" s="29" t="s">
        <v>16</v>
      </c>
      <c r="I9" s="29" t="s">
        <v>17</v>
      </c>
      <c r="J9" s="18">
        <v>529200</v>
      </c>
      <c r="K9" s="18">
        <v>529200</v>
      </c>
      <c r="L9" s="30">
        <v>1</v>
      </c>
    </row>
    <row r="10" s="1" customFormat="1" ht="34.5" spans="1:12">
      <c r="A10" s="14">
        <v>4</v>
      </c>
      <c r="B10" s="209" t="s">
        <v>21</v>
      </c>
      <c r="C10" s="22" t="s">
        <v>15</v>
      </c>
      <c r="D10" s="210">
        <v>0.069</v>
      </c>
      <c r="E10" s="18">
        <v>236500</v>
      </c>
      <c r="F10" s="18">
        <v>236500</v>
      </c>
      <c r="G10" s="18">
        <v>236500</v>
      </c>
      <c r="H10" s="29" t="s">
        <v>16</v>
      </c>
      <c r="I10" s="29" t="s">
        <v>17</v>
      </c>
      <c r="J10" s="38" t="s">
        <v>18</v>
      </c>
      <c r="K10" s="18">
        <v>236500</v>
      </c>
      <c r="L10" s="30">
        <v>1</v>
      </c>
    </row>
    <row r="11" s="1" customFormat="1" ht="34.5" customHeight="1" spans="1:12">
      <c r="A11" s="14">
        <v>5</v>
      </c>
      <c r="B11" s="209" t="s">
        <v>22</v>
      </c>
      <c r="C11" s="22" t="s">
        <v>15</v>
      </c>
      <c r="D11" s="210">
        <v>0.055</v>
      </c>
      <c r="E11" s="18">
        <v>185700</v>
      </c>
      <c r="F11" s="18">
        <v>111420</v>
      </c>
      <c r="G11" s="18">
        <v>111420</v>
      </c>
      <c r="H11" s="29" t="s">
        <v>16</v>
      </c>
      <c r="I11" s="29" t="s">
        <v>23</v>
      </c>
      <c r="J11" s="38" t="s">
        <v>18</v>
      </c>
      <c r="K11" s="38" t="s">
        <v>18</v>
      </c>
      <c r="L11" s="30">
        <v>0.1</v>
      </c>
    </row>
    <row r="12" s="1" customFormat="1" ht="34.5" customHeight="1" spans="1:12">
      <c r="A12" s="14">
        <v>6</v>
      </c>
      <c r="B12" s="209" t="s">
        <v>24</v>
      </c>
      <c r="C12" s="22" t="s">
        <v>25</v>
      </c>
      <c r="D12" s="210">
        <v>0.05</v>
      </c>
      <c r="E12" s="18">
        <v>227100</v>
      </c>
      <c r="F12" s="18">
        <v>136260</v>
      </c>
      <c r="G12" s="18">
        <v>136260</v>
      </c>
      <c r="H12" s="211" t="s">
        <v>26</v>
      </c>
      <c r="I12" s="217"/>
      <c r="J12" s="217"/>
      <c r="K12" s="217"/>
      <c r="L12" s="218"/>
    </row>
    <row r="13" s="1" customFormat="1" ht="34.5" customHeight="1" spans="1:12">
      <c r="A13" s="14">
        <v>7</v>
      </c>
      <c r="B13" s="209" t="s">
        <v>27</v>
      </c>
      <c r="C13" s="22" t="s">
        <v>25</v>
      </c>
      <c r="D13" s="210">
        <v>0.06</v>
      </c>
      <c r="E13" s="18">
        <v>265500</v>
      </c>
      <c r="F13" s="18">
        <v>159300</v>
      </c>
      <c r="G13" s="18">
        <v>159300</v>
      </c>
      <c r="H13" s="211" t="s">
        <v>26</v>
      </c>
      <c r="I13" s="217"/>
      <c r="J13" s="217"/>
      <c r="K13" s="217"/>
      <c r="L13" s="218"/>
    </row>
    <row r="14" s="1" customFormat="1" ht="34.5" customHeight="1" spans="1:12">
      <c r="A14" s="14">
        <v>8</v>
      </c>
      <c r="B14" s="209" t="s">
        <v>28</v>
      </c>
      <c r="C14" s="22" t="s">
        <v>15</v>
      </c>
      <c r="D14" s="210">
        <v>0.2</v>
      </c>
      <c r="E14" s="18">
        <v>295700</v>
      </c>
      <c r="F14" s="18">
        <v>295700</v>
      </c>
      <c r="G14" s="18">
        <v>295700</v>
      </c>
      <c r="H14" s="29" t="s">
        <v>16</v>
      </c>
      <c r="I14" s="29" t="s">
        <v>17</v>
      </c>
      <c r="J14" s="38" t="s">
        <v>18</v>
      </c>
      <c r="K14" s="18">
        <v>295700</v>
      </c>
      <c r="L14" s="30">
        <v>1</v>
      </c>
    </row>
    <row r="15" s="1" customFormat="1" ht="34.5" spans="1:12">
      <c r="A15" s="14">
        <v>9</v>
      </c>
      <c r="B15" s="209" t="s">
        <v>29</v>
      </c>
      <c r="C15" s="22" t="s">
        <v>15</v>
      </c>
      <c r="D15" s="210">
        <v>0.25</v>
      </c>
      <c r="E15" s="18">
        <v>376800</v>
      </c>
      <c r="F15" s="18">
        <v>376800</v>
      </c>
      <c r="G15" s="18">
        <v>376800</v>
      </c>
      <c r="H15" s="29" t="s">
        <v>16</v>
      </c>
      <c r="I15" s="29" t="s">
        <v>17</v>
      </c>
      <c r="J15" s="38" t="s">
        <v>18</v>
      </c>
      <c r="K15" s="18">
        <v>376800</v>
      </c>
      <c r="L15" s="30">
        <v>1</v>
      </c>
    </row>
    <row r="16" s="1" customFormat="1" ht="34.5" spans="1:12">
      <c r="A16" s="14">
        <v>10</v>
      </c>
      <c r="B16" s="209" t="s">
        <v>30</v>
      </c>
      <c r="C16" s="22" t="s">
        <v>15</v>
      </c>
      <c r="D16" s="210">
        <v>0.2</v>
      </c>
      <c r="E16" s="18">
        <v>293600</v>
      </c>
      <c r="F16" s="18">
        <v>293600</v>
      </c>
      <c r="G16" s="18">
        <v>293600</v>
      </c>
      <c r="H16" s="29" t="s">
        <v>16</v>
      </c>
      <c r="I16" s="29" t="s">
        <v>17</v>
      </c>
      <c r="J16" s="38" t="s">
        <v>18</v>
      </c>
      <c r="K16" s="18">
        <v>293600</v>
      </c>
      <c r="L16" s="30">
        <v>1</v>
      </c>
    </row>
    <row r="17" s="1" customFormat="1" ht="34.5" spans="1:12">
      <c r="A17" s="14">
        <v>11</v>
      </c>
      <c r="B17" s="209" t="s">
        <v>31</v>
      </c>
      <c r="C17" s="22" t="s">
        <v>15</v>
      </c>
      <c r="D17" s="210">
        <v>0.1</v>
      </c>
      <c r="E17" s="18">
        <v>253100</v>
      </c>
      <c r="F17" s="18">
        <v>151860</v>
      </c>
      <c r="G17" s="18">
        <v>151860</v>
      </c>
      <c r="H17" s="29" t="s">
        <v>17</v>
      </c>
      <c r="I17" s="29" t="s">
        <v>17</v>
      </c>
      <c r="J17" s="18">
        <v>151860</v>
      </c>
      <c r="K17" s="18">
        <v>151860</v>
      </c>
      <c r="L17" s="30">
        <v>1</v>
      </c>
    </row>
    <row r="18" s="1" customFormat="1" ht="34.5" customHeight="1" spans="1:12">
      <c r="A18" s="14">
        <v>12</v>
      </c>
      <c r="B18" s="209" t="s">
        <v>32</v>
      </c>
      <c r="C18" s="22" t="s">
        <v>15</v>
      </c>
      <c r="D18" s="210">
        <v>0.2</v>
      </c>
      <c r="E18" s="18">
        <v>311800</v>
      </c>
      <c r="F18" s="18">
        <v>311800</v>
      </c>
      <c r="G18" s="18">
        <v>311800</v>
      </c>
      <c r="H18" s="29" t="s">
        <v>16</v>
      </c>
      <c r="I18" s="29" t="s">
        <v>17</v>
      </c>
      <c r="J18" s="18">
        <v>311800</v>
      </c>
      <c r="K18" s="18">
        <v>311800</v>
      </c>
      <c r="L18" s="30">
        <v>1</v>
      </c>
    </row>
    <row r="19" s="1" customFormat="1" ht="34.5" customHeight="1" spans="1:12">
      <c r="A19" s="14">
        <v>13</v>
      </c>
      <c r="B19" s="209" t="s">
        <v>33</v>
      </c>
      <c r="C19" s="22" t="s">
        <v>15</v>
      </c>
      <c r="D19" s="210">
        <v>0.3</v>
      </c>
      <c r="E19" s="18">
        <v>499000</v>
      </c>
      <c r="F19" s="18">
        <v>499000</v>
      </c>
      <c r="G19" s="18">
        <v>499000</v>
      </c>
      <c r="H19" s="29" t="s">
        <v>16</v>
      </c>
      <c r="I19" s="29" t="s">
        <v>17</v>
      </c>
      <c r="J19" s="38" t="s">
        <v>18</v>
      </c>
      <c r="K19" s="18">
        <v>499000</v>
      </c>
      <c r="L19" s="30">
        <v>1</v>
      </c>
    </row>
    <row r="20" s="1" customFormat="1" ht="34.5" customHeight="1" spans="1:12">
      <c r="A20" s="14">
        <v>14</v>
      </c>
      <c r="B20" s="209" t="s">
        <v>34</v>
      </c>
      <c r="C20" s="22" t="s">
        <v>15</v>
      </c>
      <c r="D20" s="210">
        <v>0.16</v>
      </c>
      <c r="E20" s="18">
        <v>249700</v>
      </c>
      <c r="F20" s="18">
        <v>149820</v>
      </c>
      <c r="G20" s="18">
        <v>149820</v>
      </c>
      <c r="H20" s="29" t="s">
        <v>17</v>
      </c>
      <c r="I20" s="29" t="s">
        <v>17</v>
      </c>
      <c r="J20" s="18">
        <v>149820</v>
      </c>
      <c r="K20" s="18">
        <v>149820</v>
      </c>
      <c r="L20" s="30">
        <v>1</v>
      </c>
    </row>
    <row r="21" s="1" customFormat="1" ht="34.5" customHeight="1" spans="1:12">
      <c r="A21" s="14">
        <v>15</v>
      </c>
      <c r="B21" s="209" t="s">
        <v>35</v>
      </c>
      <c r="C21" s="22" t="s">
        <v>15</v>
      </c>
      <c r="D21" s="210">
        <v>0.163</v>
      </c>
      <c r="E21" s="18">
        <v>354700</v>
      </c>
      <c r="F21" s="18">
        <v>354700</v>
      </c>
      <c r="G21" s="18">
        <v>354700</v>
      </c>
      <c r="H21" s="29" t="s">
        <v>16</v>
      </c>
      <c r="I21" s="29" t="s">
        <v>17</v>
      </c>
      <c r="J21" s="18">
        <v>354700</v>
      </c>
      <c r="K21" s="18">
        <v>354700</v>
      </c>
      <c r="L21" s="30">
        <v>1</v>
      </c>
    </row>
    <row r="22" s="1" customFormat="1" ht="34.5" spans="1:12">
      <c r="A22" s="14">
        <v>16</v>
      </c>
      <c r="B22" s="209" t="s">
        <v>36</v>
      </c>
      <c r="C22" s="22" t="s">
        <v>15</v>
      </c>
      <c r="D22" s="210">
        <v>0.2</v>
      </c>
      <c r="E22" s="18">
        <v>310100</v>
      </c>
      <c r="F22" s="18">
        <v>310100</v>
      </c>
      <c r="G22" s="18">
        <v>310100</v>
      </c>
      <c r="H22" s="29" t="s">
        <v>16</v>
      </c>
      <c r="I22" s="29" t="s">
        <v>17</v>
      </c>
      <c r="J22" s="18">
        <v>310100</v>
      </c>
      <c r="K22" s="18">
        <v>310100</v>
      </c>
      <c r="L22" s="30">
        <v>1</v>
      </c>
    </row>
    <row r="23" s="1" customFormat="1" ht="34.5" customHeight="1" spans="1:12">
      <c r="A23" s="14">
        <v>17</v>
      </c>
      <c r="B23" s="209" t="s">
        <v>37</v>
      </c>
      <c r="C23" s="22" t="s">
        <v>15</v>
      </c>
      <c r="D23" s="210">
        <v>0.199</v>
      </c>
      <c r="E23" s="18">
        <v>302100</v>
      </c>
      <c r="F23" s="18">
        <v>302100</v>
      </c>
      <c r="G23" s="18">
        <v>302100</v>
      </c>
      <c r="H23" s="29" t="s">
        <v>17</v>
      </c>
      <c r="I23" s="29" t="s">
        <v>17</v>
      </c>
      <c r="J23" s="18">
        <v>302100</v>
      </c>
      <c r="K23" s="18">
        <v>302100</v>
      </c>
      <c r="L23" s="30">
        <v>1</v>
      </c>
    </row>
    <row r="24" s="1" customFormat="1" ht="34.5" customHeight="1" spans="1:12">
      <c r="A24" s="14">
        <v>18</v>
      </c>
      <c r="B24" s="209" t="s">
        <v>38</v>
      </c>
      <c r="C24" s="22" t="s">
        <v>15</v>
      </c>
      <c r="D24" s="210">
        <v>0.2</v>
      </c>
      <c r="E24" s="18">
        <v>300000</v>
      </c>
      <c r="F24" s="18">
        <v>300000</v>
      </c>
      <c r="G24" s="18">
        <v>300000</v>
      </c>
      <c r="H24" s="29" t="s">
        <v>17</v>
      </c>
      <c r="I24" s="29" t="s">
        <v>17</v>
      </c>
      <c r="J24" s="18">
        <v>300000</v>
      </c>
      <c r="K24" s="18">
        <v>300000</v>
      </c>
      <c r="L24" s="30">
        <v>1</v>
      </c>
    </row>
    <row r="25" s="1" customFormat="1" ht="34.5" customHeight="1" spans="1:12">
      <c r="A25" s="14">
        <v>19</v>
      </c>
      <c r="B25" s="209" t="s">
        <v>39</v>
      </c>
      <c r="C25" s="22" t="s">
        <v>15</v>
      </c>
      <c r="D25" s="210">
        <v>0.121</v>
      </c>
      <c r="E25" s="18">
        <v>172400</v>
      </c>
      <c r="F25" s="18">
        <v>103440</v>
      </c>
      <c r="G25" s="18">
        <v>103440</v>
      </c>
      <c r="H25" s="211" t="s">
        <v>40</v>
      </c>
      <c r="I25" s="217"/>
      <c r="J25" s="217"/>
      <c r="K25" s="217"/>
      <c r="L25" s="218"/>
    </row>
    <row r="26" s="1" customFormat="1" ht="34.5" customHeight="1" spans="1:12">
      <c r="A26" s="14">
        <v>20</v>
      </c>
      <c r="B26" s="209" t="s">
        <v>41</v>
      </c>
      <c r="C26" s="22" t="s">
        <v>15</v>
      </c>
      <c r="D26" s="210">
        <v>0.2</v>
      </c>
      <c r="E26" s="18">
        <v>336400</v>
      </c>
      <c r="F26" s="18">
        <v>201840</v>
      </c>
      <c r="G26" s="18">
        <v>201840</v>
      </c>
      <c r="H26" s="211" t="s">
        <v>40</v>
      </c>
      <c r="I26" s="217"/>
      <c r="J26" s="217"/>
      <c r="K26" s="217"/>
      <c r="L26" s="218"/>
    </row>
    <row r="27" s="1" customFormat="1" ht="34.5" customHeight="1" spans="1:12">
      <c r="A27" s="14">
        <v>21</v>
      </c>
      <c r="B27" s="209" t="s">
        <v>42</v>
      </c>
      <c r="C27" s="22" t="s">
        <v>25</v>
      </c>
      <c r="D27" s="210">
        <v>0.1</v>
      </c>
      <c r="E27" s="18">
        <v>183300</v>
      </c>
      <c r="F27" s="18">
        <v>109980</v>
      </c>
      <c r="G27" s="18">
        <v>109980</v>
      </c>
      <c r="H27" s="29" t="s">
        <v>16</v>
      </c>
      <c r="I27" s="29" t="s">
        <v>23</v>
      </c>
      <c r="J27" s="18">
        <v>109980</v>
      </c>
      <c r="K27" s="18">
        <v>109980</v>
      </c>
      <c r="L27" s="30">
        <v>0.5</v>
      </c>
    </row>
    <row r="28" s="1" customFormat="1" ht="34.5" customHeight="1" spans="1:12">
      <c r="A28" s="14">
        <v>22</v>
      </c>
      <c r="B28" s="209" t="s">
        <v>43</v>
      </c>
      <c r="C28" s="22" t="s">
        <v>25</v>
      </c>
      <c r="D28" s="210">
        <v>0.29</v>
      </c>
      <c r="E28" s="18">
        <v>472400</v>
      </c>
      <c r="F28" s="18">
        <v>283440</v>
      </c>
      <c r="G28" s="18">
        <v>283440</v>
      </c>
      <c r="H28" s="29" t="s">
        <v>23</v>
      </c>
      <c r="I28" s="29" t="s">
        <v>23</v>
      </c>
      <c r="J28" s="38" t="s">
        <v>18</v>
      </c>
      <c r="K28" s="38" t="s">
        <v>18</v>
      </c>
      <c r="L28" s="30">
        <v>0.1</v>
      </c>
    </row>
    <row r="29" s="1" customFormat="1" ht="34.5" customHeight="1" spans="1:12">
      <c r="A29" s="14">
        <v>23</v>
      </c>
      <c r="B29" s="209" t="s">
        <v>44</v>
      </c>
      <c r="C29" s="22" t="s">
        <v>25</v>
      </c>
      <c r="D29" s="210">
        <v>0.175</v>
      </c>
      <c r="E29" s="18">
        <v>231800</v>
      </c>
      <c r="F29" s="18">
        <v>139080</v>
      </c>
      <c r="G29" s="18">
        <v>139080</v>
      </c>
      <c r="H29" s="29" t="s">
        <v>23</v>
      </c>
      <c r="I29" s="29" t="s">
        <v>23</v>
      </c>
      <c r="J29" s="38" t="s">
        <v>18</v>
      </c>
      <c r="K29" s="38" t="s">
        <v>18</v>
      </c>
      <c r="L29" s="30">
        <v>0.1</v>
      </c>
    </row>
    <row r="30" s="1" customFormat="1" ht="34.5" customHeight="1" spans="1:12">
      <c r="A30" s="14">
        <v>24</v>
      </c>
      <c r="B30" s="209" t="s">
        <v>45</v>
      </c>
      <c r="C30" s="22" t="s">
        <v>25</v>
      </c>
      <c r="D30" s="210">
        <v>0.2</v>
      </c>
      <c r="E30" s="18">
        <v>272800</v>
      </c>
      <c r="F30" s="18">
        <v>163680</v>
      </c>
      <c r="G30" s="18">
        <v>163680</v>
      </c>
      <c r="H30" s="29" t="s">
        <v>23</v>
      </c>
      <c r="I30" s="29" t="s">
        <v>23</v>
      </c>
      <c r="J30" s="38" t="s">
        <v>18</v>
      </c>
      <c r="K30" s="38" t="s">
        <v>18</v>
      </c>
      <c r="L30" s="30">
        <v>0.1</v>
      </c>
    </row>
    <row r="31" s="1" customFormat="1" ht="34.5" customHeight="1" spans="1:12">
      <c r="A31" s="14">
        <v>25</v>
      </c>
      <c r="B31" s="209" t="s">
        <v>46</v>
      </c>
      <c r="C31" s="22" t="s">
        <v>15</v>
      </c>
      <c r="D31" s="210">
        <v>0.12</v>
      </c>
      <c r="E31" s="18">
        <v>167100</v>
      </c>
      <c r="F31" s="18">
        <v>100260</v>
      </c>
      <c r="G31" s="18">
        <v>100260</v>
      </c>
      <c r="H31" s="29" t="s">
        <v>23</v>
      </c>
      <c r="I31" s="29" t="s">
        <v>23</v>
      </c>
      <c r="J31" s="38" t="s">
        <v>18</v>
      </c>
      <c r="K31" s="38" t="s">
        <v>18</v>
      </c>
      <c r="L31" s="30">
        <v>0.1</v>
      </c>
    </row>
    <row r="32" s="1" customFormat="1" ht="34.5" customHeight="1" spans="1:12">
      <c r="A32" s="14">
        <v>26</v>
      </c>
      <c r="B32" s="209" t="s">
        <v>47</v>
      </c>
      <c r="C32" s="22" t="s">
        <v>15</v>
      </c>
      <c r="D32" s="210">
        <v>0.2</v>
      </c>
      <c r="E32" s="18">
        <v>304100</v>
      </c>
      <c r="F32" s="18">
        <v>182460</v>
      </c>
      <c r="G32" s="18">
        <v>182460</v>
      </c>
      <c r="H32" s="29" t="s">
        <v>23</v>
      </c>
      <c r="I32" s="29" t="s">
        <v>23</v>
      </c>
      <c r="J32" s="38" t="s">
        <v>18</v>
      </c>
      <c r="K32" s="38" t="s">
        <v>18</v>
      </c>
      <c r="L32" s="30">
        <v>0.1</v>
      </c>
    </row>
    <row r="33" s="1" customFormat="1" ht="34.5" customHeight="1" spans="1:12">
      <c r="A33" s="14">
        <v>27</v>
      </c>
      <c r="B33" s="209" t="s">
        <v>48</v>
      </c>
      <c r="C33" s="22" t="s">
        <v>15</v>
      </c>
      <c r="D33" s="210">
        <v>0.25</v>
      </c>
      <c r="E33" s="18">
        <v>407000</v>
      </c>
      <c r="F33" s="18">
        <v>244200</v>
      </c>
      <c r="G33" s="18">
        <v>244200</v>
      </c>
      <c r="H33" s="211" t="s">
        <v>26</v>
      </c>
      <c r="I33" s="217"/>
      <c r="J33" s="217"/>
      <c r="K33" s="217"/>
      <c r="L33" s="218"/>
    </row>
    <row r="34" s="1" customFormat="1" ht="34.5" customHeight="1" spans="1:12">
      <c r="A34" s="14">
        <v>28</v>
      </c>
      <c r="B34" s="209" t="s">
        <v>49</v>
      </c>
      <c r="C34" s="22" t="s">
        <v>15</v>
      </c>
      <c r="D34" s="210">
        <v>0.2</v>
      </c>
      <c r="E34" s="18">
        <v>295900</v>
      </c>
      <c r="F34" s="18">
        <v>177540</v>
      </c>
      <c r="G34" s="18">
        <v>177540</v>
      </c>
      <c r="H34" s="211" t="s">
        <v>26</v>
      </c>
      <c r="I34" s="217"/>
      <c r="J34" s="217"/>
      <c r="K34" s="217"/>
      <c r="L34" s="218"/>
    </row>
    <row r="35" s="1" customFormat="1" ht="34.5" customHeight="1" spans="1:12">
      <c r="A35" s="14">
        <v>29</v>
      </c>
      <c r="B35" s="209" t="s">
        <v>50</v>
      </c>
      <c r="C35" s="22" t="s">
        <v>15</v>
      </c>
      <c r="D35" s="210">
        <v>0.062</v>
      </c>
      <c r="E35" s="18">
        <v>104200</v>
      </c>
      <c r="F35" s="18">
        <v>62520</v>
      </c>
      <c r="G35" s="18">
        <v>62520</v>
      </c>
      <c r="H35" s="211" t="s">
        <v>26</v>
      </c>
      <c r="I35" s="217"/>
      <c r="J35" s="217"/>
      <c r="K35" s="217"/>
      <c r="L35" s="218"/>
    </row>
    <row r="36" s="1" customFormat="1" ht="34.5" customHeight="1" spans="1:12">
      <c r="A36" s="14">
        <v>30</v>
      </c>
      <c r="B36" s="209" t="s">
        <v>51</v>
      </c>
      <c r="C36" s="22" t="s">
        <v>15</v>
      </c>
      <c r="D36" s="210" t="s">
        <v>18</v>
      </c>
      <c r="E36" s="18">
        <v>168900</v>
      </c>
      <c r="F36" s="18">
        <v>101340</v>
      </c>
      <c r="G36" s="18">
        <v>101340</v>
      </c>
      <c r="H36" s="29" t="s">
        <v>16</v>
      </c>
      <c r="I36" s="29" t="s">
        <v>23</v>
      </c>
      <c r="J36" s="18">
        <v>101340</v>
      </c>
      <c r="K36" s="18">
        <v>101340</v>
      </c>
      <c r="L36" s="30">
        <v>0.5</v>
      </c>
    </row>
    <row r="37" s="1" customFormat="1" ht="34.5" customHeight="1" spans="1:12">
      <c r="A37" s="14">
        <v>31</v>
      </c>
      <c r="B37" s="209" t="s">
        <v>52</v>
      </c>
      <c r="C37" s="22" t="s">
        <v>15</v>
      </c>
      <c r="D37" s="17" t="s">
        <v>18</v>
      </c>
      <c r="E37" s="18">
        <v>168900</v>
      </c>
      <c r="F37" s="18">
        <v>101340</v>
      </c>
      <c r="G37" s="18">
        <v>101340</v>
      </c>
      <c r="H37" s="29" t="s">
        <v>16</v>
      </c>
      <c r="I37" s="29" t="s">
        <v>23</v>
      </c>
      <c r="J37" s="18">
        <v>101340</v>
      </c>
      <c r="K37" s="18">
        <v>101340</v>
      </c>
      <c r="L37" s="30">
        <v>0.5</v>
      </c>
    </row>
    <row r="38" ht="34.5" customHeight="1" spans="1:12">
      <c r="A38" s="14">
        <v>32</v>
      </c>
      <c r="B38" s="209" t="s">
        <v>53</v>
      </c>
      <c r="C38" s="22" t="s">
        <v>15</v>
      </c>
      <c r="D38" s="17" t="s">
        <v>18</v>
      </c>
      <c r="E38" s="18">
        <v>168900</v>
      </c>
      <c r="F38" s="18">
        <v>101340</v>
      </c>
      <c r="G38" s="18">
        <v>101340</v>
      </c>
      <c r="H38" s="29" t="s">
        <v>16</v>
      </c>
      <c r="I38" s="29" t="s">
        <v>23</v>
      </c>
      <c r="J38" s="18">
        <v>101340</v>
      </c>
      <c r="K38" s="18">
        <v>101340</v>
      </c>
      <c r="L38" s="30">
        <v>0.5</v>
      </c>
    </row>
    <row r="39" s="1" customFormat="1" ht="34.5" customHeight="1" spans="1:12">
      <c r="A39" s="14">
        <v>33</v>
      </c>
      <c r="B39" s="209" t="s">
        <v>54</v>
      </c>
      <c r="C39" s="22" t="s">
        <v>15</v>
      </c>
      <c r="D39" s="17" t="s">
        <v>18</v>
      </c>
      <c r="E39" s="18">
        <v>168900</v>
      </c>
      <c r="F39" s="18">
        <v>168900</v>
      </c>
      <c r="G39" s="18">
        <v>168900</v>
      </c>
      <c r="H39" s="29" t="s">
        <v>17</v>
      </c>
      <c r="I39" s="29" t="s">
        <v>17</v>
      </c>
      <c r="J39" s="18">
        <v>168900</v>
      </c>
      <c r="K39" s="18">
        <v>168900</v>
      </c>
      <c r="L39" s="30">
        <v>1</v>
      </c>
    </row>
    <row r="40" s="1" customFormat="1" ht="34.5" customHeight="1" spans="1:12">
      <c r="A40" s="14">
        <v>34</v>
      </c>
      <c r="B40" s="209" t="s">
        <v>55</v>
      </c>
      <c r="C40" s="22" t="s">
        <v>15</v>
      </c>
      <c r="D40" s="17" t="s">
        <v>18</v>
      </c>
      <c r="E40" s="18">
        <v>168900</v>
      </c>
      <c r="F40" s="18">
        <v>168900</v>
      </c>
      <c r="G40" s="18">
        <v>168900</v>
      </c>
      <c r="H40" s="29" t="s">
        <v>17</v>
      </c>
      <c r="I40" s="29" t="s">
        <v>17</v>
      </c>
      <c r="J40" s="18">
        <v>168900</v>
      </c>
      <c r="K40" s="18">
        <v>168900</v>
      </c>
      <c r="L40" s="30">
        <v>1</v>
      </c>
    </row>
    <row r="41" ht="34.5" customHeight="1" spans="1:12">
      <c r="A41" s="14">
        <v>35</v>
      </c>
      <c r="B41" s="209" t="s">
        <v>56</v>
      </c>
      <c r="C41" s="22" t="s">
        <v>15</v>
      </c>
      <c r="D41" s="17" t="s">
        <v>18</v>
      </c>
      <c r="E41" s="18">
        <v>168900</v>
      </c>
      <c r="F41" s="18">
        <v>168900</v>
      </c>
      <c r="G41" s="18">
        <v>168900</v>
      </c>
      <c r="H41" s="29" t="s">
        <v>17</v>
      </c>
      <c r="I41" s="29" t="s">
        <v>17</v>
      </c>
      <c r="J41" s="18">
        <v>168900</v>
      </c>
      <c r="K41" s="18">
        <v>168900</v>
      </c>
      <c r="L41" s="30">
        <v>1</v>
      </c>
    </row>
    <row r="42" ht="34.5" customHeight="1" spans="1:12">
      <c r="A42" s="14">
        <v>36</v>
      </c>
      <c r="B42" s="209" t="s">
        <v>57</v>
      </c>
      <c r="C42" s="22" t="s">
        <v>15</v>
      </c>
      <c r="D42" s="17" t="s">
        <v>18</v>
      </c>
      <c r="E42" s="18">
        <v>168900</v>
      </c>
      <c r="F42" s="18">
        <v>101340</v>
      </c>
      <c r="G42" s="18">
        <v>101340</v>
      </c>
      <c r="H42" s="29" t="s">
        <v>17</v>
      </c>
      <c r="I42" s="29" t="s">
        <v>17</v>
      </c>
      <c r="J42" s="18">
        <v>101340</v>
      </c>
      <c r="K42" s="18">
        <v>101340</v>
      </c>
      <c r="L42" s="30">
        <v>1</v>
      </c>
    </row>
    <row r="43" ht="34.5" customHeight="1" spans="1:12">
      <c r="A43" s="14">
        <v>37</v>
      </c>
      <c r="B43" s="209" t="s">
        <v>58</v>
      </c>
      <c r="C43" s="22" t="s">
        <v>15</v>
      </c>
      <c r="D43" s="17" t="s">
        <v>18</v>
      </c>
      <c r="E43" s="18">
        <v>168900</v>
      </c>
      <c r="F43" s="18">
        <v>101340</v>
      </c>
      <c r="G43" s="18">
        <v>101340</v>
      </c>
      <c r="H43" s="29" t="s">
        <v>16</v>
      </c>
      <c r="I43" s="29" t="s">
        <v>23</v>
      </c>
      <c r="J43" s="18">
        <v>101340</v>
      </c>
      <c r="K43" s="18">
        <v>101340</v>
      </c>
      <c r="L43" s="30">
        <v>0.5</v>
      </c>
    </row>
    <row r="44" ht="34.5" customHeight="1" spans="1:12">
      <c r="A44" s="14">
        <v>38</v>
      </c>
      <c r="B44" s="209" t="s">
        <v>59</v>
      </c>
      <c r="C44" s="22" t="s">
        <v>15</v>
      </c>
      <c r="D44" s="17" t="s">
        <v>18</v>
      </c>
      <c r="E44" s="18">
        <v>168900</v>
      </c>
      <c r="F44" s="18">
        <v>101340</v>
      </c>
      <c r="G44" s="18">
        <v>101340</v>
      </c>
      <c r="H44" s="29" t="s">
        <v>17</v>
      </c>
      <c r="I44" s="29" t="s">
        <v>17</v>
      </c>
      <c r="J44" s="18">
        <v>101340</v>
      </c>
      <c r="K44" s="18">
        <v>101340</v>
      </c>
      <c r="L44" s="30">
        <v>1</v>
      </c>
    </row>
    <row r="45" ht="34.5" customHeight="1" spans="1:12">
      <c r="A45" s="14">
        <v>39</v>
      </c>
      <c r="B45" s="209" t="s">
        <v>60</v>
      </c>
      <c r="C45" s="22" t="s">
        <v>25</v>
      </c>
      <c r="D45" s="17" t="s">
        <v>18</v>
      </c>
      <c r="E45" s="18">
        <v>168900</v>
      </c>
      <c r="F45" s="18">
        <v>168900</v>
      </c>
      <c r="G45" s="18">
        <v>168900</v>
      </c>
      <c r="H45" s="29" t="s">
        <v>17</v>
      </c>
      <c r="I45" s="29" t="s">
        <v>17</v>
      </c>
      <c r="J45" s="18">
        <v>168900</v>
      </c>
      <c r="K45" s="18">
        <v>168900</v>
      </c>
      <c r="L45" s="30">
        <v>1</v>
      </c>
    </row>
    <row r="46" ht="34.5" customHeight="1" spans="1:12">
      <c r="A46" s="14">
        <v>40</v>
      </c>
      <c r="B46" s="209" t="s">
        <v>61</v>
      </c>
      <c r="C46" s="22" t="s">
        <v>25</v>
      </c>
      <c r="D46" s="17" t="s">
        <v>18</v>
      </c>
      <c r="E46" s="18">
        <v>168900</v>
      </c>
      <c r="F46" s="18">
        <v>101340</v>
      </c>
      <c r="G46" s="18">
        <v>101340</v>
      </c>
      <c r="H46" s="29" t="s">
        <v>17</v>
      </c>
      <c r="I46" s="29" t="s">
        <v>17</v>
      </c>
      <c r="J46" s="18">
        <v>101340</v>
      </c>
      <c r="K46" s="18">
        <v>101340</v>
      </c>
      <c r="L46" s="30">
        <v>1</v>
      </c>
    </row>
    <row r="47" ht="50.1" customHeight="1" spans="1:12">
      <c r="A47" s="14">
        <v>41</v>
      </c>
      <c r="B47" s="209" t="s">
        <v>62</v>
      </c>
      <c r="C47" s="22" t="s">
        <v>25</v>
      </c>
      <c r="D47" s="17" t="s">
        <v>18</v>
      </c>
      <c r="E47" s="18">
        <v>168900</v>
      </c>
      <c r="F47" s="18">
        <v>168900</v>
      </c>
      <c r="G47" s="18">
        <v>168900</v>
      </c>
      <c r="H47" s="29" t="s">
        <v>17</v>
      </c>
      <c r="I47" s="29" t="s">
        <v>17</v>
      </c>
      <c r="J47" s="18">
        <v>168900</v>
      </c>
      <c r="K47" s="18">
        <v>168900</v>
      </c>
      <c r="L47" s="30">
        <v>1</v>
      </c>
    </row>
    <row r="48" ht="34.5" customHeight="1" spans="1:12">
      <c r="A48" s="14">
        <v>42</v>
      </c>
      <c r="B48" s="209" t="s">
        <v>63</v>
      </c>
      <c r="C48" s="22" t="s">
        <v>25</v>
      </c>
      <c r="D48" s="17" t="s">
        <v>18</v>
      </c>
      <c r="E48" s="18">
        <v>168900</v>
      </c>
      <c r="F48" s="18">
        <v>101340</v>
      </c>
      <c r="G48" s="18">
        <v>101340</v>
      </c>
      <c r="H48" s="29" t="s">
        <v>23</v>
      </c>
      <c r="I48" s="29" t="s">
        <v>23</v>
      </c>
      <c r="J48" s="38" t="s">
        <v>18</v>
      </c>
      <c r="K48" s="38" t="s">
        <v>18</v>
      </c>
      <c r="L48" s="30">
        <v>0.1</v>
      </c>
    </row>
    <row r="49" ht="34.5" customHeight="1" spans="1:12">
      <c r="A49" s="14">
        <v>43</v>
      </c>
      <c r="B49" s="209" t="s">
        <v>64</v>
      </c>
      <c r="C49" s="22" t="s">
        <v>25</v>
      </c>
      <c r="D49" s="17" t="s">
        <v>18</v>
      </c>
      <c r="E49" s="18">
        <v>336900</v>
      </c>
      <c r="F49" s="18">
        <v>202140</v>
      </c>
      <c r="G49" s="18">
        <v>202140</v>
      </c>
      <c r="H49" s="29" t="s">
        <v>23</v>
      </c>
      <c r="I49" s="29" t="s">
        <v>23</v>
      </c>
      <c r="J49" s="38" t="s">
        <v>18</v>
      </c>
      <c r="K49" s="38" t="s">
        <v>18</v>
      </c>
      <c r="L49" s="30">
        <v>0.1</v>
      </c>
    </row>
    <row r="50" ht="34.5" customHeight="1" spans="1:12">
      <c r="A50" s="14">
        <v>44</v>
      </c>
      <c r="B50" s="209" t="s">
        <v>65</v>
      </c>
      <c r="C50" s="22" t="s">
        <v>25</v>
      </c>
      <c r="D50" s="17" t="s">
        <v>18</v>
      </c>
      <c r="E50" s="18">
        <v>168900</v>
      </c>
      <c r="F50" s="18">
        <v>101340</v>
      </c>
      <c r="G50" s="18">
        <v>101340</v>
      </c>
      <c r="H50" s="29" t="s">
        <v>23</v>
      </c>
      <c r="I50" s="29" t="s">
        <v>23</v>
      </c>
      <c r="J50" s="38" t="s">
        <v>18</v>
      </c>
      <c r="K50" s="38" t="s">
        <v>18</v>
      </c>
      <c r="L50" s="30">
        <v>0.1</v>
      </c>
    </row>
    <row r="51" ht="34.5" customHeight="1" spans="1:12">
      <c r="A51" s="14">
        <v>45</v>
      </c>
      <c r="B51" s="209" t="s">
        <v>66</v>
      </c>
      <c r="C51" s="22" t="s">
        <v>25</v>
      </c>
      <c r="D51" s="17" t="s">
        <v>18</v>
      </c>
      <c r="E51" s="18">
        <v>168900</v>
      </c>
      <c r="F51" s="18">
        <v>101340</v>
      </c>
      <c r="G51" s="18">
        <v>101340</v>
      </c>
      <c r="H51" s="29" t="s">
        <v>23</v>
      </c>
      <c r="I51" s="29" t="s">
        <v>23</v>
      </c>
      <c r="J51" s="38" t="s">
        <v>18</v>
      </c>
      <c r="K51" s="38" t="s">
        <v>18</v>
      </c>
      <c r="L51" s="30">
        <v>0.1</v>
      </c>
    </row>
    <row r="52" ht="34.5" customHeight="1" spans="1:12">
      <c r="A52" s="14">
        <v>46</v>
      </c>
      <c r="B52" s="209" t="s">
        <v>67</v>
      </c>
      <c r="C52" s="22" t="s">
        <v>25</v>
      </c>
      <c r="D52" s="17" t="s">
        <v>18</v>
      </c>
      <c r="E52" s="18">
        <v>168900</v>
      </c>
      <c r="F52" s="18">
        <v>101340</v>
      </c>
      <c r="G52" s="18">
        <v>101340</v>
      </c>
      <c r="H52" s="29" t="s">
        <v>23</v>
      </c>
      <c r="I52" s="29" t="s">
        <v>23</v>
      </c>
      <c r="J52" s="38" t="s">
        <v>18</v>
      </c>
      <c r="K52" s="38" t="s">
        <v>18</v>
      </c>
      <c r="L52" s="30">
        <v>0.1</v>
      </c>
    </row>
    <row r="53" ht="34.5" customHeight="1" spans="1:12">
      <c r="A53" s="14">
        <v>47</v>
      </c>
      <c r="B53" s="209" t="s">
        <v>68</v>
      </c>
      <c r="C53" s="22" t="s">
        <v>15</v>
      </c>
      <c r="D53" s="17" t="s">
        <v>18</v>
      </c>
      <c r="E53" s="18">
        <v>358300</v>
      </c>
      <c r="F53" s="18">
        <v>214980</v>
      </c>
      <c r="G53" s="18">
        <v>214980</v>
      </c>
      <c r="H53" s="29" t="s">
        <v>23</v>
      </c>
      <c r="I53" s="29" t="s">
        <v>23</v>
      </c>
      <c r="J53" s="38" t="s">
        <v>18</v>
      </c>
      <c r="K53" s="38" t="s">
        <v>18</v>
      </c>
      <c r="L53" s="30">
        <v>0.1</v>
      </c>
    </row>
    <row r="54" ht="17.25" spans="1:12">
      <c r="A54" s="20"/>
      <c r="B54" s="21" t="s">
        <v>69</v>
      </c>
      <c r="C54" s="22" t="s">
        <v>16</v>
      </c>
      <c r="D54" s="212">
        <f>SUM(D7:D35)</f>
        <v>4.585</v>
      </c>
      <c r="E54" s="24">
        <f>SUM(E7:E53)</f>
        <v>12091600</v>
      </c>
      <c r="F54" s="24">
        <f>SUM(F7:F53)</f>
        <v>9418960</v>
      </c>
      <c r="G54" s="24">
        <f>SUM(G7:G53)</f>
        <v>9418960</v>
      </c>
      <c r="H54" s="29" t="s">
        <v>16</v>
      </c>
      <c r="I54" s="29" t="s">
        <v>16</v>
      </c>
      <c r="J54" s="24">
        <f>SUM(J7:J53)</f>
        <v>4451340</v>
      </c>
      <c r="K54" s="24">
        <f>SUM(K7:K53)</f>
        <v>6531040</v>
      </c>
      <c r="L54" s="34" t="s">
        <v>18</v>
      </c>
    </row>
    <row r="55" ht="16.5" spans="1:12">
      <c r="A55" s="213"/>
      <c r="B55" s="214"/>
      <c r="C55" s="213"/>
      <c r="D55" s="215"/>
      <c r="E55" s="213"/>
      <c r="F55" s="213"/>
      <c r="G55" s="213"/>
      <c r="H55" s="213"/>
      <c r="I55" s="213"/>
      <c r="J55" s="213"/>
      <c r="K55" s="213"/>
      <c r="L55" s="213"/>
    </row>
    <row r="56" ht="16.5" spans="1:12">
      <c r="A56" s="213"/>
      <c r="B56" s="214"/>
      <c r="C56" s="213"/>
      <c r="D56" s="215"/>
      <c r="E56" s="213"/>
      <c r="F56" s="213"/>
      <c r="G56" s="213"/>
      <c r="H56" s="213"/>
      <c r="I56" s="213"/>
      <c r="J56" s="213"/>
      <c r="K56" s="213"/>
      <c r="L56" s="213"/>
    </row>
    <row r="58" ht="16.5" spans="4:12">
      <c r="D58" s="216"/>
      <c r="J58" s="35" t="s">
        <v>70</v>
      </c>
      <c r="K58" s="35"/>
      <c r="L58" s="35"/>
    </row>
    <row r="59" ht="16.5" spans="10:12">
      <c r="J59" s="35" t="s">
        <v>71</v>
      </c>
      <c r="K59" s="35"/>
      <c r="L59" s="35"/>
    </row>
    <row r="60" ht="16.5" spans="10:12">
      <c r="J60" s="35" t="s">
        <v>72</v>
      </c>
      <c r="K60" s="35"/>
      <c r="L60" s="35"/>
    </row>
  </sheetData>
  <mergeCells count="22">
    <mergeCell ref="A1:L1"/>
    <mergeCell ref="A2:B2"/>
    <mergeCell ref="C2:E2"/>
    <mergeCell ref="G2:L2"/>
    <mergeCell ref="D3:E3"/>
    <mergeCell ref="H3:K3"/>
    <mergeCell ref="H12:L12"/>
    <mergeCell ref="H13:L13"/>
    <mergeCell ref="H25:L25"/>
    <mergeCell ref="H26:L26"/>
    <mergeCell ref="H33:L33"/>
    <mergeCell ref="H34:L34"/>
    <mergeCell ref="H35:L35"/>
    <mergeCell ref="J58:L58"/>
    <mergeCell ref="J59:L59"/>
    <mergeCell ref="J60:L60"/>
    <mergeCell ref="A3:A4"/>
    <mergeCell ref="B3:B4"/>
    <mergeCell ref="C3:C4"/>
    <mergeCell ref="F3:F4"/>
    <mergeCell ref="G3:G4"/>
    <mergeCell ref="L3:L4"/>
  </mergeCells>
  <hyperlinks>
    <hyperlink ref="D4" r:id="rId1" display="HkkSfrd"/>
  </hyperlinks>
  <printOptions horizontalCentered="1"/>
  <pageMargins left="0.8" right="0.3" top="0.3" bottom="0.3" header="0.2" footer="0.2"/>
  <pageSetup paperSize="9" scale="9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3"/>
  <sheetViews>
    <sheetView tabSelected="1" view="pageBreakPreview" zoomScaleNormal="100" workbookViewId="0">
      <pane ySplit="5" topLeftCell="A6" activePane="bottomLeft" state="frozen"/>
      <selection/>
      <selection pane="bottomLeft" activeCell="M6" sqref="M6"/>
    </sheetView>
  </sheetViews>
  <sheetFormatPr defaultColWidth="9" defaultRowHeight="12.75"/>
  <cols>
    <col min="1" max="1" width="3.85714285714286" style="87" customWidth="1"/>
    <col min="2" max="2" width="30.714285714285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22.8571428571429" style="87" customWidth="1"/>
    <col min="17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107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69.75" spans="1:16">
      <c r="A6" s="97">
        <v>1</v>
      </c>
      <c r="B6" s="130" t="s">
        <v>434</v>
      </c>
      <c r="C6" s="126" t="s">
        <v>239</v>
      </c>
      <c r="D6" s="100">
        <v>1</v>
      </c>
      <c r="E6" s="101">
        <v>430000</v>
      </c>
      <c r="F6" s="101">
        <v>430000</v>
      </c>
      <c r="G6" s="101">
        <v>430000</v>
      </c>
      <c r="H6" s="102">
        <v>44743</v>
      </c>
      <c r="I6" s="102">
        <v>44716</v>
      </c>
      <c r="J6" s="117" t="s">
        <v>16</v>
      </c>
      <c r="K6" s="117" t="s">
        <v>17</v>
      </c>
      <c r="L6" s="101">
        <v>0</v>
      </c>
      <c r="M6" s="101">
        <f>322500+79692</f>
        <v>402192</v>
      </c>
      <c r="N6" s="127">
        <v>1</v>
      </c>
      <c r="O6" s="117" t="s">
        <v>197</v>
      </c>
      <c r="P6" s="121"/>
    </row>
    <row r="7" s="87" customFormat="1" ht="51.75" customHeight="1" spans="1:16">
      <c r="A7" s="97">
        <v>2</v>
      </c>
      <c r="B7" s="130" t="s">
        <v>435</v>
      </c>
      <c r="C7" s="126" t="s">
        <v>239</v>
      </c>
      <c r="D7" s="100">
        <v>1</v>
      </c>
      <c r="E7" s="101">
        <v>401000</v>
      </c>
      <c r="F7" s="101">
        <f>300750+100250</f>
        <v>401000</v>
      </c>
      <c r="G7" s="101">
        <f>300750+100250</f>
        <v>401000</v>
      </c>
      <c r="H7" s="102">
        <v>44747</v>
      </c>
      <c r="I7" s="102">
        <v>44720</v>
      </c>
      <c r="J7" s="117" t="s">
        <v>16</v>
      </c>
      <c r="K7" s="117" t="s">
        <v>17</v>
      </c>
      <c r="L7" s="101">
        <v>73930</v>
      </c>
      <c r="M7" s="101">
        <f>300750+73930</f>
        <v>374680</v>
      </c>
      <c r="N7" s="127">
        <v>1</v>
      </c>
      <c r="O7" s="117" t="s">
        <v>197</v>
      </c>
      <c r="P7" s="128"/>
    </row>
    <row r="8" ht="18" spans="1:16">
      <c r="A8" s="103"/>
      <c r="B8" s="104" t="s">
        <v>69</v>
      </c>
      <c r="C8" s="105" t="s">
        <v>16</v>
      </c>
      <c r="D8" s="106" t="s">
        <v>18</v>
      </c>
      <c r="E8" s="107">
        <f>SUM(E6:E7)</f>
        <v>831000</v>
      </c>
      <c r="F8" s="107">
        <f>SUM(F6:F7)</f>
        <v>831000</v>
      </c>
      <c r="G8" s="107">
        <f>SUM(G6:G7)</f>
        <v>831000</v>
      </c>
      <c r="H8" s="108" t="s">
        <v>18</v>
      </c>
      <c r="I8" s="108" t="s">
        <v>18</v>
      </c>
      <c r="J8" s="117" t="s">
        <v>16</v>
      </c>
      <c r="K8" s="117" t="s">
        <v>16</v>
      </c>
      <c r="L8" s="107">
        <f t="shared" ref="L8:M8" si="0">SUM(L6:L7)</f>
        <v>73930</v>
      </c>
      <c r="M8" s="107">
        <f t="shared" si="0"/>
        <v>776872</v>
      </c>
      <c r="N8" s="119" t="s">
        <v>18</v>
      </c>
      <c r="O8" s="120" t="s">
        <v>18</v>
      </c>
      <c r="P8" s="121"/>
    </row>
    <row r="9" ht="16.5" spans="1:15">
      <c r="A9" s="109"/>
      <c r="B9" s="110"/>
      <c r="C9" s="109"/>
      <c r="D9" s="111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</row>
    <row r="12" ht="16.5" spans="4:15">
      <c r="D12" s="114"/>
      <c r="L12" s="122" t="s">
        <v>70</v>
      </c>
      <c r="M12" s="122"/>
      <c r="N12" s="122"/>
      <c r="O12" s="122"/>
    </row>
    <row r="13" ht="16.5" spans="12:15">
      <c r="L13" s="122" t="s">
        <v>259</v>
      </c>
      <c r="M13" s="122"/>
      <c r="N13" s="122"/>
      <c r="O13" s="122"/>
    </row>
  </sheetData>
  <mergeCells count="18">
    <mergeCell ref="A1:O1"/>
    <mergeCell ref="A2:B2"/>
    <mergeCell ref="C2:E2"/>
    <mergeCell ref="G2:O2"/>
    <mergeCell ref="D3:E3"/>
    <mergeCell ref="J3:M3"/>
    <mergeCell ref="L12:O12"/>
    <mergeCell ref="L13:O13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2" orientation="landscape"/>
  <headerFooter alignWithMargins="0">
    <oddHeader>&amp;R&amp;"Arial,Bold"&amp;7Page &amp;P of 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3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0.7142857142857" style="87" customWidth="1"/>
    <col min="3" max="3" width="7.28571428571429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22.8571428571429" style="87" customWidth="1"/>
    <col min="17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110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436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55.5" customHeight="1" spans="1:16">
      <c r="A6" s="97">
        <v>1</v>
      </c>
      <c r="B6" s="125" t="s">
        <v>437</v>
      </c>
      <c r="C6" s="126" t="s">
        <v>401</v>
      </c>
      <c r="D6" s="100">
        <v>1</v>
      </c>
      <c r="E6" s="101">
        <v>680500</v>
      </c>
      <c r="F6" s="101">
        <f>510375+120381</f>
        <v>630756</v>
      </c>
      <c r="G6" s="101">
        <f>510375+120381</f>
        <v>630756</v>
      </c>
      <c r="H6" s="102" t="s">
        <v>438</v>
      </c>
      <c r="I6" s="102" t="s">
        <v>439</v>
      </c>
      <c r="J6" s="117" t="s">
        <v>16</v>
      </c>
      <c r="K6" s="117" t="s">
        <v>17</v>
      </c>
      <c r="L6" s="101">
        <f>120414-33</f>
        <v>120381</v>
      </c>
      <c r="M6" s="101">
        <f>510375+120381</f>
        <v>630756</v>
      </c>
      <c r="N6" s="127">
        <v>1</v>
      </c>
      <c r="O6" s="117" t="s">
        <v>197</v>
      </c>
      <c r="P6" s="128"/>
    </row>
    <row r="7" s="87" customFormat="1" ht="55.5" customHeight="1" spans="1:16">
      <c r="A7" s="97">
        <v>2</v>
      </c>
      <c r="B7" s="125" t="s">
        <v>440</v>
      </c>
      <c r="C7" s="126" t="s">
        <v>401</v>
      </c>
      <c r="D7" s="100">
        <v>1</v>
      </c>
      <c r="E7" s="101">
        <v>680500</v>
      </c>
      <c r="F7" s="101">
        <f>510375+120381</f>
        <v>630756</v>
      </c>
      <c r="G7" s="101">
        <f>510375+120381</f>
        <v>630756</v>
      </c>
      <c r="H7" s="102" t="s">
        <v>438</v>
      </c>
      <c r="I7" s="102" t="s">
        <v>439</v>
      </c>
      <c r="J7" s="117" t="s">
        <v>16</v>
      </c>
      <c r="K7" s="117" t="s">
        <v>17</v>
      </c>
      <c r="L7" s="101">
        <f>120348+33</f>
        <v>120381</v>
      </c>
      <c r="M7" s="101">
        <f>510375+120381</f>
        <v>630756</v>
      </c>
      <c r="N7" s="127">
        <v>1</v>
      </c>
      <c r="O7" s="117" t="s">
        <v>197</v>
      </c>
      <c r="P7" s="128"/>
    </row>
    <row r="8" ht="18" spans="1:16">
      <c r="A8" s="103"/>
      <c r="B8" s="104" t="s">
        <v>69</v>
      </c>
      <c r="C8" s="105" t="s">
        <v>16</v>
      </c>
      <c r="D8" s="106" t="s">
        <v>18</v>
      </c>
      <c r="E8" s="107">
        <f>SUM(E6:E7)</f>
        <v>1361000</v>
      </c>
      <c r="F8" s="107">
        <f t="shared" ref="F8:G8" si="0">SUM(F6:F7)</f>
        <v>1261512</v>
      </c>
      <c r="G8" s="107">
        <f t="shared" si="0"/>
        <v>1261512</v>
      </c>
      <c r="H8" s="108" t="s">
        <v>18</v>
      </c>
      <c r="I8" s="108" t="s">
        <v>18</v>
      </c>
      <c r="J8" s="117" t="s">
        <v>16</v>
      </c>
      <c r="K8" s="117" t="s">
        <v>16</v>
      </c>
      <c r="L8" s="107">
        <f t="shared" ref="L8" si="1">SUM(L6:L7)</f>
        <v>240762</v>
      </c>
      <c r="M8" s="107">
        <f t="shared" ref="M8" si="2">SUM(M6:M7)</f>
        <v>1261512</v>
      </c>
      <c r="N8" s="119" t="s">
        <v>18</v>
      </c>
      <c r="O8" s="120" t="s">
        <v>18</v>
      </c>
      <c r="P8" s="121"/>
    </row>
    <row r="9" ht="16.5" spans="1:15">
      <c r="A9" s="109"/>
      <c r="B9" s="110"/>
      <c r="C9" s="109"/>
      <c r="D9" s="111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</row>
    <row r="12" ht="16.5" spans="4:15">
      <c r="D12" s="114"/>
      <c r="L12" s="122" t="s">
        <v>70</v>
      </c>
      <c r="M12" s="122"/>
      <c r="N12" s="122"/>
      <c r="O12" s="122"/>
    </row>
    <row r="13" ht="16.5" spans="12:15">
      <c r="L13" s="122" t="s">
        <v>259</v>
      </c>
      <c r="M13" s="122"/>
      <c r="N13" s="122"/>
      <c r="O13" s="122"/>
    </row>
  </sheetData>
  <mergeCells count="18">
    <mergeCell ref="A1:O1"/>
    <mergeCell ref="A2:B2"/>
    <mergeCell ref="C2:E2"/>
    <mergeCell ref="G2:O2"/>
    <mergeCell ref="D3:E3"/>
    <mergeCell ref="J3:M3"/>
    <mergeCell ref="L12:O12"/>
    <mergeCell ref="L13:O13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2" orientation="landscape"/>
  <headerFooter alignWithMargins="0">
    <oddHeader>&amp;R&amp;"Arial,Bold"&amp;7Page &amp;P of 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23"/>
  <sheetViews>
    <sheetView view="pageBreakPreview" zoomScaleNormal="100" workbookViewId="0">
      <pane ySplit="5" topLeftCell="A13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0.7142857142857" style="87" customWidth="1"/>
    <col min="3" max="3" width="8.71428571428571" style="88" customWidth="1"/>
    <col min="4" max="4" width="7" style="87" customWidth="1"/>
    <col min="5" max="7" width="10.5714285714286" style="87" customWidth="1"/>
    <col min="8" max="9" width="11.7142857142857" style="87" customWidth="1"/>
    <col min="10" max="11" width="7.28571428571429" style="87" customWidth="1"/>
    <col min="12" max="13" width="10.5714285714286" style="87" customWidth="1"/>
    <col min="14" max="15" width="10.2857142857143" style="87" customWidth="1"/>
    <col min="16" max="16" width="22.8571428571429" style="87" customWidth="1"/>
    <col min="17" max="17" width="9.14285714285714" style="87"/>
    <col min="18" max="18" width="9.57142857142857" style="87" customWidth="1"/>
    <col min="19" max="19" width="11.5714285714286" style="87" customWidth="1"/>
    <col min="20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113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436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34.5" customHeight="1" spans="1:16">
      <c r="A6" s="97">
        <v>1</v>
      </c>
      <c r="B6" s="129" t="s">
        <v>441</v>
      </c>
      <c r="C6" s="126" t="s">
        <v>188</v>
      </c>
      <c r="D6" s="100">
        <v>1</v>
      </c>
      <c r="E6" s="101">
        <v>582000</v>
      </c>
      <c r="F6" s="101">
        <v>582000</v>
      </c>
      <c r="G6" s="101">
        <f>F6</f>
        <v>582000</v>
      </c>
      <c r="H6" s="102" t="s">
        <v>316</v>
      </c>
      <c r="I6" s="102" t="s">
        <v>317</v>
      </c>
      <c r="J6" s="117" t="s">
        <v>16</v>
      </c>
      <c r="K6" s="117" t="s">
        <v>23</v>
      </c>
      <c r="L6" s="101">
        <v>0</v>
      </c>
      <c r="M6" s="101">
        <v>0</v>
      </c>
      <c r="N6" s="127">
        <v>0.7</v>
      </c>
      <c r="O6" s="117" t="s">
        <v>190</v>
      </c>
      <c r="P6" s="121"/>
    </row>
    <row r="7" s="87" customFormat="1" ht="34.5" customHeight="1" spans="1:18">
      <c r="A7" s="97">
        <f>A6+1</f>
        <v>2</v>
      </c>
      <c r="B7" s="130" t="s">
        <v>442</v>
      </c>
      <c r="C7" s="126" t="s">
        <v>15</v>
      </c>
      <c r="D7" s="100">
        <v>1</v>
      </c>
      <c r="E7" s="101">
        <v>582000</v>
      </c>
      <c r="F7" s="101">
        <v>582000</v>
      </c>
      <c r="G7" s="101">
        <f t="shared" ref="G7:G15" si="0">F7</f>
        <v>582000</v>
      </c>
      <c r="H7" s="102" t="s">
        <v>443</v>
      </c>
      <c r="I7" s="102" t="s">
        <v>444</v>
      </c>
      <c r="J7" s="117" t="s">
        <v>16</v>
      </c>
      <c r="K7" s="117" t="s">
        <v>17</v>
      </c>
      <c r="L7" s="101">
        <v>0</v>
      </c>
      <c r="M7" s="101">
        <v>288455</v>
      </c>
      <c r="N7" s="127">
        <v>1</v>
      </c>
      <c r="O7" s="117" t="s">
        <v>277</v>
      </c>
      <c r="P7" s="128" t="s">
        <v>445</v>
      </c>
      <c r="R7" s="113"/>
    </row>
    <row r="8" s="87" customFormat="1" ht="34.5" customHeight="1" spans="1:16">
      <c r="A8" s="97">
        <f t="shared" ref="A8:A17" si="1">A7+1</f>
        <v>3</v>
      </c>
      <c r="B8" s="130" t="s">
        <v>446</v>
      </c>
      <c r="C8" s="126" t="s">
        <v>15</v>
      </c>
      <c r="D8" s="100">
        <v>1</v>
      </c>
      <c r="E8" s="101">
        <v>582000</v>
      </c>
      <c r="F8" s="101">
        <v>582000</v>
      </c>
      <c r="G8" s="101">
        <f t="shared" si="0"/>
        <v>582000</v>
      </c>
      <c r="H8" s="102" t="s">
        <v>316</v>
      </c>
      <c r="I8" s="102" t="s">
        <v>317</v>
      </c>
      <c r="J8" s="117" t="s">
        <v>447</v>
      </c>
      <c r="K8" s="117"/>
      <c r="L8" s="117"/>
      <c r="M8" s="117"/>
      <c r="N8" s="127" t="s">
        <v>18</v>
      </c>
      <c r="O8" s="117" t="s">
        <v>277</v>
      </c>
      <c r="P8" s="128"/>
    </row>
    <row r="9" s="87" customFormat="1" ht="34.5" customHeight="1" spans="1:19">
      <c r="A9" s="97">
        <f t="shared" si="1"/>
        <v>4</v>
      </c>
      <c r="B9" s="130" t="s">
        <v>448</v>
      </c>
      <c r="C9" s="126" t="s">
        <v>15</v>
      </c>
      <c r="D9" s="100">
        <v>1</v>
      </c>
      <c r="E9" s="101">
        <v>582000</v>
      </c>
      <c r="F9" s="101">
        <v>582000</v>
      </c>
      <c r="G9" s="101">
        <f t="shared" si="0"/>
        <v>582000</v>
      </c>
      <c r="H9" s="102" t="s">
        <v>443</v>
      </c>
      <c r="I9" s="102" t="s">
        <v>444</v>
      </c>
      <c r="J9" s="117" t="s">
        <v>16</v>
      </c>
      <c r="K9" s="117" t="s">
        <v>17</v>
      </c>
      <c r="L9" s="101">
        <v>0</v>
      </c>
      <c r="M9" s="101">
        <v>296127</v>
      </c>
      <c r="N9" s="127">
        <v>1</v>
      </c>
      <c r="O9" s="117" t="s">
        <v>277</v>
      </c>
      <c r="P9" s="128" t="s">
        <v>445</v>
      </c>
      <c r="S9" s="113"/>
    </row>
    <row r="10" s="87" customFormat="1" ht="35.25" spans="1:16">
      <c r="A10" s="97">
        <f t="shared" si="1"/>
        <v>5</v>
      </c>
      <c r="B10" s="130" t="s">
        <v>449</v>
      </c>
      <c r="C10" s="126" t="s">
        <v>15</v>
      </c>
      <c r="D10" s="100">
        <v>1</v>
      </c>
      <c r="E10" s="101">
        <v>582000</v>
      </c>
      <c r="F10" s="101">
        <v>582000</v>
      </c>
      <c r="G10" s="101">
        <f t="shared" si="0"/>
        <v>582000</v>
      </c>
      <c r="H10" s="102">
        <v>44686</v>
      </c>
      <c r="I10" s="102">
        <v>44659</v>
      </c>
      <c r="J10" s="117" t="s">
        <v>16</v>
      </c>
      <c r="K10" s="117" t="s">
        <v>17</v>
      </c>
      <c r="L10" s="101">
        <v>200236</v>
      </c>
      <c r="M10" s="101">
        <f>338103+200236</f>
        <v>538339</v>
      </c>
      <c r="N10" s="127">
        <v>1</v>
      </c>
      <c r="O10" s="117" t="s">
        <v>277</v>
      </c>
      <c r="P10" s="128" t="s">
        <v>445</v>
      </c>
    </row>
    <row r="11" s="87" customFormat="1" ht="34.5" customHeight="1" spans="1:16">
      <c r="A11" s="97">
        <f t="shared" si="1"/>
        <v>6</v>
      </c>
      <c r="B11" s="130" t="s">
        <v>450</v>
      </c>
      <c r="C11" s="126" t="s">
        <v>15</v>
      </c>
      <c r="D11" s="100">
        <v>1</v>
      </c>
      <c r="E11" s="101">
        <v>582000</v>
      </c>
      <c r="F11" s="101">
        <v>582000</v>
      </c>
      <c r="G11" s="101">
        <f t="shared" si="0"/>
        <v>582000</v>
      </c>
      <c r="H11" s="102" t="s">
        <v>316</v>
      </c>
      <c r="I11" s="102" t="s">
        <v>317</v>
      </c>
      <c r="J11" s="117" t="s">
        <v>447</v>
      </c>
      <c r="K11" s="117"/>
      <c r="L11" s="117"/>
      <c r="M11" s="117"/>
      <c r="N11" s="127" t="s">
        <v>18</v>
      </c>
      <c r="O11" s="117" t="s">
        <v>277</v>
      </c>
      <c r="P11" s="121"/>
    </row>
    <row r="12" s="87" customFormat="1" ht="34.5" customHeight="1" spans="1:16">
      <c r="A12" s="97">
        <f t="shared" si="1"/>
        <v>7</v>
      </c>
      <c r="B12" s="130" t="s">
        <v>451</v>
      </c>
      <c r="C12" s="126" t="s">
        <v>15</v>
      </c>
      <c r="D12" s="100">
        <v>1</v>
      </c>
      <c r="E12" s="101">
        <v>582000</v>
      </c>
      <c r="F12" s="101">
        <v>582000</v>
      </c>
      <c r="G12" s="101">
        <f t="shared" si="0"/>
        <v>582000</v>
      </c>
      <c r="H12" s="102">
        <v>44686</v>
      </c>
      <c r="I12" s="102">
        <v>44659</v>
      </c>
      <c r="J12" s="117" t="s">
        <v>16</v>
      </c>
      <c r="K12" s="117" t="s">
        <v>17</v>
      </c>
      <c r="L12" s="101">
        <v>222740</v>
      </c>
      <c r="M12" s="101">
        <f>316047+222740</f>
        <v>538787</v>
      </c>
      <c r="N12" s="127">
        <v>1</v>
      </c>
      <c r="O12" s="117" t="s">
        <v>279</v>
      </c>
      <c r="P12" s="128" t="s">
        <v>445</v>
      </c>
    </row>
    <row r="13" s="87" customFormat="1" ht="35.25" spans="1:16">
      <c r="A13" s="97">
        <f t="shared" si="1"/>
        <v>8</v>
      </c>
      <c r="B13" s="130" t="s">
        <v>452</v>
      </c>
      <c r="C13" s="126" t="s">
        <v>15</v>
      </c>
      <c r="D13" s="100">
        <v>1</v>
      </c>
      <c r="E13" s="101">
        <v>582000</v>
      </c>
      <c r="F13" s="101">
        <v>582000</v>
      </c>
      <c r="G13" s="101">
        <f t="shared" si="0"/>
        <v>582000</v>
      </c>
      <c r="H13" s="102" t="s">
        <v>443</v>
      </c>
      <c r="I13" s="102" t="s">
        <v>444</v>
      </c>
      <c r="J13" s="117" t="s">
        <v>16</v>
      </c>
      <c r="K13" s="117" t="s">
        <v>17</v>
      </c>
      <c r="L13" s="101">
        <v>227381</v>
      </c>
      <c r="M13" s="101">
        <f>310917+227381</f>
        <v>538298</v>
      </c>
      <c r="N13" s="127">
        <v>1</v>
      </c>
      <c r="O13" s="117" t="s">
        <v>279</v>
      </c>
      <c r="P13" s="128" t="s">
        <v>445</v>
      </c>
    </row>
    <row r="14" s="87" customFormat="1" ht="35.25" spans="1:16">
      <c r="A14" s="97">
        <f t="shared" si="1"/>
        <v>9</v>
      </c>
      <c r="B14" s="130" t="s">
        <v>453</v>
      </c>
      <c r="C14" s="126" t="s">
        <v>15</v>
      </c>
      <c r="D14" s="100">
        <v>1</v>
      </c>
      <c r="E14" s="101">
        <v>582000</v>
      </c>
      <c r="F14" s="101">
        <v>582000</v>
      </c>
      <c r="G14" s="101">
        <f t="shared" si="0"/>
        <v>582000</v>
      </c>
      <c r="H14" s="102" t="s">
        <v>443</v>
      </c>
      <c r="I14" s="102" t="s">
        <v>444</v>
      </c>
      <c r="J14" s="117" t="s">
        <v>16</v>
      </c>
      <c r="K14" s="117" t="s">
        <v>17</v>
      </c>
      <c r="L14" s="101">
        <v>0</v>
      </c>
      <c r="M14" s="101">
        <v>319461</v>
      </c>
      <c r="N14" s="127">
        <v>1</v>
      </c>
      <c r="O14" s="117" t="s">
        <v>279</v>
      </c>
      <c r="P14" s="128" t="s">
        <v>445</v>
      </c>
    </row>
    <row r="15" s="87" customFormat="1" ht="35.25" spans="1:16">
      <c r="A15" s="97">
        <f t="shared" si="1"/>
        <v>10</v>
      </c>
      <c r="B15" s="130" t="s">
        <v>454</v>
      </c>
      <c r="C15" s="126" t="s">
        <v>15</v>
      </c>
      <c r="D15" s="100">
        <v>1</v>
      </c>
      <c r="E15" s="101">
        <v>582000</v>
      </c>
      <c r="F15" s="101">
        <v>582000</v>
      </c>
      <c r="G15" s="101">
        <f t="shared" si="0"/>
        <v>582000</v>
      </c>
      <c r="H15" s="102" t="s">
        <v>455</v>
      </c>
      <c r="I15" s="102" t="s">
        <v>456</v>
      </c>
      <c r="J15" s="117" t="s">
        <v>16</v>
      </c>
      <c r="K15" s="117" t="s">
        <v>17</v>
      </c>
      <c r="L15" s="101">
        <v>226731</v>
      </c>
      <c r="M15" s="101">
        <f>310231+226731</f>
        <v>536962</v>
      </c>
      <c r="N15" s="127">
        <v>1</v>
      </c>
      <c r="O15" s="117" t="s">
        <v>279</v>
      </c>
      <c r="P15" s="128" t="s">
        <v>445</v>
      </c>
    </row>
    <row r="16" s="87" customFormat="1" ht="60" customHeight="1" spans="1:16">
      <c r="A16" s="97">
        <f t="shared" si="1"/>
        <v>11</v>
      </c>
      <c r="B16" s="130" t="s">
        <v>457</v>
      </c>
      <c r="C16" s="126" t="s">
        <v>188</v>
      </c>
      <c r="D16" s="100">
        <v>1</v>
      </c>
      <c r="E16" s="101" t="s">
        <v>18</v>
      </c>
      <c r="F16" s="101" t="s">
        <v>18</v>
      </c>
      <c r="G16" s="101" t="s">
        <v>18</v>
      </c>
      <c r="H16" s="102" t="s">
        <v>18</v>
      </c>
      <c r="I16" s="102" t="s">
        <v>18</v>
      </c>
      <c r="J16" s="128" t="s">
        <v>458</v>
      </c>
      <c r="K16" s="128"/>
      <c r="L16" s="128"/>
      <c r="M16" s="128"/>
      <c r="N16" s="128"/>
      <c r="O16" s="117" t="s">
        <v>16</v>
      </c>
      <c r="P16" s="121"/>
    </row>
    <row r="17" s="87" customFormat="1" ht="60" customHeight="1" spans="1:16">
      <c r="A17" s="97">
        <f t="shared" si="1"/>
        <v>12</v>
      </c>
      <c r="B17" s="130" t="s">
        <v>459</v>
      </c>
      <c r="C17" s="126" t="s">
        <v>188</v>
      </c>
      <c r="D17" s="100">
        <v>1</v>
      </c>
      <c r="E17" s="101" t="s">
        <v>18</v>
      </c>
      <c r="F17" s="101" t="s">
        <v>18</v>
      </c>
      <c r="G17" s="101" t="s">
        <v>18</v>
      </c>
      <c r="H17" s="102" t="s">
        <v>18</v>
      </c>
      <c r="I17" s="102" t="s">
        <v>18</v>
      </c>
      <c r="J17" s="128" t="s">
        <v>458</v>
      </c>
      <c r="K17" s="128"/>
      <c r="L17" s="128"/>
      <c r="M17" s="128"/>
      <c r="N17" s="128"/>
      <c r="O17" s="117" t="s">
        <v>16</v>
      </c>
      <c r="P17" s="121"/>
    </row>
    <row r="18" ht="18" spans="1:16">
      <c r="A18" s="103"/>
      <c r="B18" s="104" t="s">
        <v>69</v>
      </c>
      <c r="C18" s="105" t="s">
        <v>16</v>
      </c>
      <c r="D18" s="106" t="s">
        <v>18</v>
      </c>
      <c r="E18" s="107">
        <f>SUM(E6:E15)</f>
        <v>5820000</v>
      </c>
      <c r="F18" s="107">
        <f>SUM(F6:F15)</f>
        <v>5820000</v>
      </c>
      <c r="G18" s="107">
        <f>SUM(G6:G15)</f>
        <v>5820000</v>
      </c>
      <c r="H18" s="102" t="s">
        <v>18</v>
      </c>
      <c r="I18" s="102" t="s">
        <v>18</v>
      </c>
      <c r="J18" s="117" t="s">
        <v>16</v>
      </c>
      <c r="K18" s="117" t="s">
        <v>16</v>
      </c>
      <c r="L18" s="107">
        <f>SUM(L6:L15)</f>
        <v>877088</v>
      </c>
      <c r="M18" s="107">
        <f>SUM(M6:M15)</f>
        <v>3056429</v>
      </c>
      <c r="N18" s="119" t="s">
        <v>18</v>
      </c>
      <c r="O18" s="120" t="s">
        <v>18</v>
      </c>
      <c r="P18" s="121"/>
    </row>
    <row r="19" ht="16.5" spans="1:15">
      <c r="A19" s="109"/>
      <c r="B19" s="110"/>
      <c r="C19" s="109"/>
      <c r="D19" s="111"/>
      <c r="E19" s="112"/>
      <c r="F19" s="112"/>
      <c r="G19" s="109"/>
      <c r="H19" s="109"/>
      <c r="I19" s="109"/>
      <c r="J19" s="109"/>
      <c r="K19" s="109"/>
      <c r="L19" s="109"/>
      <c r="M19" s="109"/>
      <c r="N19" s="109"/>
      <c r="O19" s="109"/>
    </row>
    <row r="22" ht="16.5" spans="4:15">
      <c r="D22" s="114"/>
      <c r="L22" s="122" t="s">
        <v>70</v>
      </c>
      <c r="M22" s="122"/>
      <c r="N22" s="122"/>
      <c r="O22" s="122"/>
    </row>
    <row r="23" ht="16.5" spans="12:15">
      <c r="L23" s="122" t="s">
        <v>259</v>
      </c>
      <c r="M23" s="122"/>
      <c r="N23" s="122"/>
      <c r="O23" s="122"/>
    </row>
  </sheetData>
  <mergeCells count="22">
    <mergeCell ref="A1:O1"/>
    <mergeCell ref="A2:B2"/>
    <mergeCell ref="C2:E2"/>
    <mergeCell ref="G2:O2"/>
    <mergeCell ref="D3:E3"/>
    <mergeCell ref="J3:M3"/>
    <mergeCell ref="J8:M8"/>
    <mergeCell ref="J11:M11"/>
    <mergeCell ref="J16:N16"/>
    <mergeCell ref="J17:N17"/>
    <mergeCell ref="L22:O22"/>
    <mergeCell ref="L23:O23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2" orientation="landscape"/>
  <headerFooter alignWithMargins="0">
    <oddHeader>&amp;R&amp;"Arial,Bold"&amp;7Page &amp;P of 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2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8.71428571428571" style="87" customWidth="1"/>
    <col min="17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117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436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460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99.95" customHeight="1" spans="1:16">
      <c r="A6" s="97">
        <v>1</v>
      </c>
      <c r="B6" s="125" t="s">
        <v>118</v>
      </c>
      <c r="C6" s="126" t="s">
        <v>15</v>
      </c>
      <c r="D6" s="100">
        <v>1</v>
      </c>
      <c r="E6" s="101">
        <v>461000</v>
      </c>
      <c r="F6" s="101">
        <v>461000</v>
      </c>
      <c r="G6" s="101">
        <v>461000</v>
      </c>
      <c r="H6" s="102" t="s">
        <v>312</v>
      </c>
      <c r="I6" s="102" t="s">
        <v>313</v>
      </c>
      <c r="J6" s="117" t="s">
        <v>16</v>
      </c>
      <c r="K6" s="117" t="s">
        <v>17</v>
      </c>
      <c r="L6" s="101">
        <v>0</v>
      </c>
      <c r="M6" s="101">
        <f>303277+123477</f>
        <v>426754</v>
      </c>
      <c r="N6" s="127">
        <v>1</v>
      </c>
      <c r="O6" s="117" t="s">
        <v>277</v>
      </c>
      <c r="P6" s="118"/>
    </row>
    <row r="7" ht="18" spans="1:16">
      <c r="A7" s="103"/>
      <c r="B7" s="104" t="s">
        <v>69</v>
      </c>
      <c r="C7" s="105" t="s">
        <v>16</v>
      </c>
      <c r="D7" s="106" t="s">
        <v>18</v>
      </c>
      <c r="E7" s="107">
        <f>SUM(E6:E6)</f>
        <v>461000</v>
      </c>
      <c r="F7" s="107">
        <f>SUM(F6:F6)</f>
        <v>461000</v>
      </c>
      <c r="G7" s="107">
        <f>SUM(G6:G6)</f>
        <v>461000</v>
      </c>
      <c r="H7" s="108" t="s">
        <v>18</v>
      </c>
      <c r="I7" s="108" t="s">
        <v>18</v>
      </c>
      <c r="J7" s="117" t="s">
        <v>16</v>
      </c>
      <c r="K7" s="117" t="s">
        <v>16</v>
      </c>
      <c r="L7" s="107">
        <f>SUM(L6:L6)</f>
        <v>0</v>
      </c>
      <c r="M7" s="107">
        <f>SUM(M6:M6)</f>
        <v>426754</v>
      </c>
      <c r="N7" s="119" t="s">
        <v>18</v>
      </c>
      <c r="O7" s="120" t="s">
        <v>18</v>
      </c>
      <c r="P7" s="121"/>
    </row>
    <row r="8" ht="16.5" spans="1:15">
      <c r="A8" s="109"/>
      <c r="B8" s="110"/>
      <c r="C8" s="109"/>
      <c r="D8" s="111"/>
      <c r="E8" s="112"/>
      <c r="F8" s="112"/>
      <c r="G8" s="109"/>
      <c r="H8" s="109"/>
      <c r="I8" s="109"/>
      <c r="J8" s="109"/>
      <c r="K8" s="109"/>
      <c r="L8" s="109"/>
      <c r="M8" s="109"/>
      <c r="N8" s="109"/>
      <c r="O8" s="109"/>
    </row>
    <row r="11" ht="16.5" spans="4:15">
      <c r="D11" s="114"/>
      <c r="L11" s="122" t="s">
        <v>70</v>
      </c>
      <c r="M11" s="122"/>
      <c r="N11" s="122"/>
      <c r="O11" s="122"/>
    </row>
    <row r="12" ht="16.5" spans="12:15">
      <c r="L12" s="122" t="s">
        <v>259</v>
      </c>
      <c r="M12" s="122"/>
      <c r="N12" s="122"/>
      <c r="O12" s="122"/>
    </row>
  </sheetData>
  <mergeCells count="18">
    <mergeCell ref="A1:O1"/>
    <mergeCell ref="A2:B2"/>
    <mergeCell ref="C2:E2"/>
    <mergeCell ref="G2:O2"/>
    <mergeCell ref="D3:E3"/>
    <mergeCell ref="J3:M3"/>
    <mergeCell ref="L11:O11"/>
    <mergeCell ref="L12:O1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5"/>
  <sheetViews>
    <sheetView view="pageBreakPreview" zoomScaleNormal="100" workbookViewId="0">
      <pane ySplit="5" topLeftCell="A7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8.71428571428571" style="87" customWidth="1"/>
    <col min="17" max="16384" width="9.14285714285714" style="87"/>
  </cols>
  <sheetData>
    <row r="1" ht="23.25" customHeight="1" spans="1:15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120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460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99.95" customHeight="1" spans="1:16">
      <c r="A6" s="97">
        <v>1</v>
      </c>
      <c r="B6" s="125" t="s">
        <v>461</v>
      </c>
      <c r="C6" s="126" t="s">
        <v>401</v>
      </c>
      <c r="D6" s="100">
        <v>1</v>
      </c>
      <c r="E6" s="101">
        <v>618800</v>
      </c>
      <c r="F6" s="101">
        <v>618800</v>
      </c>
      <c r="G6" s="101">
        <v>618800</v>
      </c>
      <c r="H6" s="102" t="s">
        <v>312</v>
      </c>
      <c r="I6" s="102" t="s">
        <v>313</v>
      </c>
      <c r="J6" s="117" t="s">
        <v>16</v>
      </c>
      <c r="K6" s="117" t="s">
        <v>17</v>
      </c>
      <c r="L6" s="101">
        <v>0</v>
      </c>
      <c r="M6" s="101">
        <v>543088</v>
      </c>
      <c r="N6" s="127">
        <v>1</v>
      </c>
      <c r="O6" s="117" t="s">
        <v>197</v>
      </c>
      <c r="P6" s="118"/>
    </row>
    <row r="7" s="87" customFormat="1" ht="99.95" customHeight="1" spans="1:16">
      <c r="A7" s="97">
        <f>A6+1</f>
        <v>2</v>
      </c>
      <c r="B7" s="125" t="s">
        <v>462</v>
      </c>
      <c r="C7" s="225" t="s">
        <v>428</v>
      </c>
      <c r="D7" s="100">
        <v>1</v>
      </c>
      <c r="E7" s="101">
        <v>290200</v>
      </c>
      <c r="F7" s="101">
        <v>290200</v>
      </c>
      <c r="G7" s="101">
        <v>290200</v>
      </c>
      <c r="H7" s="102" t="s">
        <v>312</v>
      </c>
      <c r="I7" s="102" t="s">
        <v>313</v>
      </c>
      <c r="J7" s="117" t="s">
        <v>16</v>
      </c>
      <c r="K7" s="117" t="s">
        <v>17</v>
      </c>
      <c r="L7" s="101">
        <v>289996</v>
      </c>
      <c r="M7" s="101">
        <v>289996</v>
      </c>
      <c r="N7" s="127">
        <v>1</v>
      </c>
      <c r="O7" s="117" t="s">
        <v>463</v>
      </c>
      <c r="P7" s="118"/>
    </row>
    <row r="8" s="87" customFormat="1" ht="75" customHeight="1" spans="1:16">
      <c r="A8" s="97">
        <v>3</v>
      </c>
      <c r="B8" s="125" t="s">
        <v>464</v>
      </c>
      <c r="C8" s="225" t="s">
        <v>428</v>
      </c>
      <c r="D8" s="100">
        <v>1</v>
      </c>
      <c r="E8" s="101">
        <v>299500</v>
      </c>
      <c r="F8" s="101">
        <v>299500</v>
      </c>
      <c r="G8" s="101">
        <v>299500</v>
      </c>
      <c r="H8" s="102" t="s">
        <v>18</v>
      </c>
      <c r="I8" s="102" t="s">
        <v>18</v>
      </c>
      <c r="J8" s="128" t="s">
        <v>465</v>
      </c>
      <c r="K8" s="128"/>
      <c r="L8" s="128"/>
      <c r="M8" s="128"/>
      <c r="N8" s="128"/>
      <c r="O8" s="117" t="s">
        <v>463</v>
      </c>
      <c r="P8" s="118"/>
    </row>
    <row r="9" s="87" customFormat="1" ht="72.75" customHeight="1" spans="1:16">
      <c r="A9" s="97">
        <v>4</v>
      </c>
      <c r="B9" s="125" t="s">
        <v>466</v>
      </c>
      <c r="C9" s="126" t="s">
        <v>467</v>
      </c>
      <c r="D9" s="100">
        <v>1</v>
      </c>
      <c r="E9" s="101">
        <v>259500</v>
      </c>
      <c r="F9" s="101">
        <v>259500</v>
      </c>
      <c r="G9" s="101">
        <v>259500</v>
      </c>
      <c r="H9" s="102" t="s">
        <v>18</v>
      </c>
      <c r="I9" s="102" t="s">
        <v>18</v>
      </c>
      <c r="J9" s="128" t="s">
        <v>465</v>
      </c>
      <c r="K9" s="128"/>
      <c r="L9" s="128"/>
      <c r="M9" s="128"/>
      <c r="N9" s="128"/>
      <c r="O9" s="117" t="s">
        <v>197</v>
      </c>
      <c r="P9" s="118"/>
    </row>
    <row r="10" ht="18" spans="1:16">
      <c r="A10" s="103"/>
      <c r="B10" s="104" t="s">
        <v>69</v>
      </c>
      <c r="C10" s="105" t="s">
        <v>16</v>
      </c>
      <c r="D10" s="106" t="s">
        <v>18</v>
      </c>
      <c r="E10" s="107">
        <f>SUM(E6:E9)</f>
        <v>1468000</v>
      </c>
      <c r="F10" s="107">
        <f>SUM(F6:F9)</f>
        <v>1468000</v>
      </c>
      <c r="G10" s="107">
        <f>SUM(G6:G9)</f>
        <v>1468000</v>
      </c>
      <c r="H10" s="108" t="s">
        <v>18</v>
      </c>
      <c r="I10" s="108" t="s">
        <v>18</v>
      </c>
      <c r="J10" s="117" t="s">
        <v>16</v>
      </c>
      <c r="K10" s="117" t="s">
        <v>16</v>
      </c>
      <c r="L10" s="107">
        <f>SUM(L6:L9)</f>
        <v>289996</v>
      </c>
      <c r="M10" s="107">
        <f>SUM(M6:M9)</f>
        <v>833084</v>
      </c>
      <c r="N10" s="119" t="s">
        <v>18</v>
      </c>
      <c r="O10" s="120" t="s">
        <v>18</v>
      </c>
      <c r="P10" s="121"/>
    </row>
    <row r="11" ht="16.5" spans="1:15">
      <c r="A11" s="109"/>
      <c r="B11" s="110"/>
      <c r="C11" s="109"/>
      <c r="D11" s="111"/>
      <c r="E11" s="112"/>
      <c r="F11" s="112"/>
      <c r="G11" s="109"/>
      <c r="H11" s="109"/>
      <c r="I11" s="109"/>
      <c r="J11" s="109"/>
      <c r="K11" s="109"/>
      <c r="L11" s="109"/>
      <c r="M11" s="109"/>
      <c r="N11" s="109"/>
      <c r="O11" s="109"/>
    </row>
    <row r="14" ht="16.5" spans="4:15">
      <c r="D14" s="114"/>
      <c r="L14" s="122" t="s">
        <v>70</v>
      </c>
      <c r="M14" s="122"/>
      <c r="N14" s="122"/>
      <c r="O14" s="122"/>
    </row>
    <row r="15" ht="16.5" spans="12:15">
      <c r="L15" s="122" t="s">
        <v>259</v>
      </c>
      <c r="M15" s="122"/>
      <c r="N15" s="122"/>
      <c r="O15" s="122"/>
    </row>
  </sheetData>
  <mergeCells count="20">
    <mergeCell ref="A1:O1"/>
    <mergeCell ref="A2:B2"/>
    <mergeCell ref="C2:E2"/>
    <mergeCell ref="G2:O2"/>
    <mergeCell ref="D3:E3"/>
    <mergeCell ref="J3:M3"/>
    <mergeCell ref="J8:N8"/>
    <mergeCell ref="J9:N9"/>
    <mergeCell ref="L14:O14"/>
    <mergeCell ref="L15:O15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2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8.71428571428571" style="87" customWidth="1"/>
    <col min="17" max="16384" width="9.14285714285714" style="87"/>
  </cols>
  <sheetData>
    <row r="1" ht="23.25" customHeight="1" spans="1:15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468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460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102" customHeight="1" spans="1:16">
      <c r="A6" s="97">
        <v>1</v>
      </c>
      <c r="B6" s="125" t="s">
        <v>125</v>
      </c>
      <c r="C6" s="126" t="s">
        <v>401</v>
      </c>
      <c r="D6" s="100">
        <v>1</v>
      </c>
      <c r="E6" s="101">
        <v>6000000</v>
      </c>
      <c r="F6" s="101">
        <v>2434686</v>
      </c>
      <c r="G6" s="101">
        <v>2434686</v>
      </c>
      <c r="H6" s="102" t="s">
        <v>18</v>
      </c>
      <c r="I6" s="102" t="s">
        <v>18</v>
      </c>
      <c r="J6" s="117" t="s">
        <v>126</v>
      </c>
      <c r="K6" s="117"/>
      <c r="L6" s="117"/>
      <c r="M6" s="117"/>
      <c r="N6" s="117"/>
      <c r="O6" s="117" t="s">
        <v>197</v>
      </c>
      <c r="P6" s="118"/>
    </row>
    <row r="7" ht="18" spans="1:16">
      <c r="A7" s="103"/>
      <c r="B7" s="104" t="s">
        <v>69</v>
      </c>
      <c r="C7" s="105" t="s">
        <v>16</v>
      </c>
      <c r="D7" s="106" t="s">
        <v>18</v>
      </c>
      <c r="E7" s="107">
        <f>SUM(E6:E6)</f>
        <v>6000000</v>
      </c>
      <c r="F7" s="107">
        <f>SUM(F6:F6)</f>
        <v>2434686</v>
      </c>
      <c r="G7" s="107">
        <f>SUM(G6:G6)</f>
        <v>2434686</v>
      </c>
      <c r="H7" s="108" t="s">
        <v>18</v>
      </c>
      <c r="I7" s="108" t="s">
        <v>18</v>
      </c>
      <c r="J7" s="117" t="s">
        <v>16</v>
      </c>
      <c r="K7" s="117" t="s">
        <v>16</v>
      </c>
      <c r="L7" s="107">
        <f>SUM(L6:L6)</f>
        <v>0</v>
      </c>
      <c r="M7" s="107">
        <f>SUM(M6:M6)</f>
        <v>0</v>
      </c>
      <c r="N7" s="119" t="s">
        <v>18</v>
      </c>
      <c r="O7" s="120" t="s">
        <v>18</v>
      </c>
      <c r="P7" s="121"/>
    </row>
    <row r="8" ht="16.5" spans="1:15">
      <c r="A8" s="109"/>
      <c r="B8" s="110"/>
      <c r="C8" s="109"/>
      <c r="D8" s="111"/>
      <c r="E8" s="112"/>
      <c r="F8" s="112"/>
      <c r="G8" s="109"/>
      <c r="H8" s="109"/>
      <c r="I8" s="109"/>
      <c r="J8" s="109"/>
      <c r="K8" s="109"/>
      <c r="L8" s="109"/>
      <c r="M8" s="109"/>
      <c r="N8" s="109"/>
      <c r="O8" s="109"/>
    </row>
    <row r="11" ht="16.5" spans="4:15">
      <c r="D11" s="114"/>
      <c r="L11" s="122" t="s">
        <v>70</v>
      </c>
      <c r="M11" s="122"/>
      <c r="N11" s="122"/>
      <c r="O11" s="122"/>
    </row>
    <row r="12" ht="16.5" spans="12:15">
      <c r="L12" s="122" t="s">
        <v>259</v>
      </c>
      <c r="M12" s="122"/>
      <c r="N12" s="122"/>
      <c r="O12" s="122"/>
    </row>
  </sheetData>
  <mergeCells count="19">
    <mergeCell ref="A1:O1"/>
    <mergeCell ref="A2:B2"/>
    <mergeCell ref="C2:E2"/>
    <mergeCell ref="G2:O2"/>
    <mergeCell ref="D3:E3"/>
    <mergeCell ref="J3:M3"/>
    <mergeCell ref="J6:N6"/>
    <mergeCell ref="L11:O11"/>
    <mergeCell ref="L12:O1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60"/>
  <sheetViews>
    <sheetView view="pageBreakPreview" zoomScaleNormal="100" workbookViewId="0">
      <pane ySplit="5" topLeftCell="A51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8.71428571428571" style="87" customWidth="1"/>
    <col min="17" max="16384" width="9.14285714285714" style="87"/>
  </cols>
  <sheetData>
    <row r="1" ht="23.25" customHeight="1" spans="1:15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469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460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54.75" customHeight="1" spans="1:16">
      <c r="A6" s="97">
        <v>1</v>
      </c>
      <c r="B6" s="98" t="s">
        <v>470</v>
      </c>
      <c r="C6" s="99" t="s">
        <v>204</v>
      </c>
      <c r="D6" s="100">
        <v>1</v>
      </c>
      <c r="E6" s="101">
        <v>1514000</v>
      </c>
      <c r="F6" s="101">
        <f>E6*50%</f>
        <v>757000</v>
      </c>
      <c r="G6" s="101">
        <f>F6</f>
        <v>757000</v>
      </c>
      <c r="H6" s="102" t="s">
        <v>18</v>
      </c>
      <c r="I6" s="102" t="s">
        <v>18</v>
      </c>
      <c r="J6" s="116" t="s">
        <v>92</v>
      </c>
      <c r="K6" s="116"/>
      <c r="L6" s="116"/>
      <c r="M6" s="116"/>
      <c r="N6" s="116"/>
      <c r="O6" s="117" t="s">
        <v>197</v>
      </c>
      <c r="P6" s="118"/>
    </row>
    <row r="7" s="87" customFormat="1" ht="54.75" customHeight="1" spans="1:16">
      <c r="A7" s="97">
        <f>A6+1</f>
        <v>2</v>
      </c>
      <c r="B7" s="98" t="s">
        <v>471</v>
      </c>
      <c r="C7" s="99" t="s">
        <v>204</v>
      </c>
      <c r="D7" s="100">
        <v>1</v>
      </c>
      <c r="E7" s="101">
        <v>2822000</v>
      </c>
      <c r="F7" s="101">
        <f t="shared" ref="F7:F54" si="0">E7*50%</f>
        <v>1411000</v>
      </c>
      <c r="G7" s="101">
        <f t="shared" ref="G7:G54" si="1">F7</f>
        <v>1411000</v>
      </c>
      <c r="H7" s="102" t="s">
        <v>18</v>
      </c>
      <c r="I7" s="102" t="s">
        <v>18</v>
      </c>
      <c r="J7" s="116" t="s">
        <v>92</v>
      </c>
      <c r="K7" s="116"/>
      <c r="L7" s="116"/>
      <c r="M7" s="116"/>
      <c r="N7" s="116"/>
      <c r="O7" s="117" t="s">
        <v>197</v>
      </c>
      <c r="P7" s="118"/>
    </row>
    <row r="8" s="87" customFormat="1" ht="54.75" customHeight="1" spans="1:16">
      <c r="A8" s="97">
        <f t="shared" ref="A8:A54" si="2">A7+1</f>
        <v>3</v>
      </c>
      <c r="B8" s="98" t="s">
        <v>472</v>
      </c>
      <c r="C8" s="99" t="s">
        <v>204</v>
      </c>
      <c r="D8" s="100">
        <v>1</v>
      </c>
      <c r="E8" s="101">
        <v>2822000</v>
      </c>
      <c r="F8" s="101">
        <f t="shared" si="0"/>
        <v>1411000</v>
      </c>
      <c r="G8" s="101">
        <f t="shared" si="1"/>
        <v>1411000</v>
      </c>
      <c r="H8" s="102" t="s">
        <v>18</v>
      </c>
      <c r="I8" s="102" t="s">
        <v>18</v>
      </c>
      <c r="J8" s="116" t="s">
        <v>92</v>
      </c>
      <c r="K8" s="116"/>
      <c r="L8" s="116"/>
      <c r="M8" s="116"/>
      <c r="N8" s="116"/>
      <c r="O8" s="117" t="s">
        <v>197</v>
      </c>
      <c r="P8" s="118"/>
    </row>
    <row r="9" s="87" customFormat="1" ht="54.75" customHeight="1" spans="1:16">
      <c r="A9" s="97">
        <f t="shared" si="2"/>
        <v>4</v>
      </c>
      <c r="B9" s="98" t="s">
        <v>473</v>
      </c>
      <c r="C9" s="99" t="s">
        <v>204</v>
      </c>
      <c r="D9" s="100">
        <v>1</v>
      </c>
      <c r="E9" s="101">
        <v>2822000</v>
      </c>
      <c r="F9" s="101">
        <f t="shared" si="0"/>
        <v>1411000</v>
      </c>
      <c r="G9" s="101">
        <f t="shared" si="1"/>
        <v>1411000</v>
      </c>
      <c r="H9" s="102" t="s">
        <v>18</v>
      </c>
      <c r="I9" s="102" t="s">
        <v>18</v>
      </c>
      <c r="J9" s="116" t="s">
        <v>92</v>
      </c>
      <c r="K9" s="116"/>
      <c r="L9" s="116"/>
      <c r="M9" s="116"/>
      <c r="N9" s="116"/>
      <c r="O9" s="117" t="s">
        <v>197</v>
      </c>
      <c r="P9" s="118"/>
    </row>
    <row r="10" s="87" customFormat="1" ht="54.75" customHeight="1" spans="1:16">
      <c r="A10" s="97">
        <f t="shared" si="2"/>
        <v>5</v>
      </c>
      <c r="B10" s="98" t="s">
        <v>474</v>
      </c>
      <c r="C10" s="99" t="s">
        <v>204</v>
      </c>
      <c r="D10" s="100">
        <v>1</v>
      </c>
      <c r="E10" s="101">
        <v>1514000</v>
      </c>
      <c r="F10" s="101">
        <f t="shared" si="0"/>
        <v>757000</v>
      </c>
      <c r="G10" s="101">
        <f t="shared" si="1"/>
        <v>757000</v>
      </c>
      <c r="H10" s="102" t="s">
        <v>18</v>
      </c>
      <c r="I10" s="102" t="s">
        <v>18</v>
      </c>
      <c r="J10" s="116" t="s">
        <v>92</v>
      </c>
      <c r="K10" s="116"/>
      <c r="L10" s="116"/>
      <c r="M10" s="116"/>
      <c r="N10" s="116"/>
      <c r="O10" s="117" t="s">
        <v>197</v>
      </c>
      <c r="P10" s="118"/>
    </row>
    <row r="11" s="87" customFormat="1" ht="54.75" customHeight="1" spans="1:16">
      <c r="A11" s="97">
        <f t="shared" si="2"/>
        <v>6</v>
      </c>
      <c r="B11" s="98" t="s">
        <v>475</v>
      </c>
      <c r="C11" s="99" t="s">
        <v>204</v>
      </c>
      <c r="D11" s="100">
        <v>1</v>
      </c>
      <c r="E11" s="101">
        <v>1514000</v>
      </c>
      <c r="F11" s="101">
        <f t="shared" si="0"/>
        <v>757000</v>
      </c>
      <c r="G11" s="101">
        <f t="shared" si="1"/>
        <v>757000</v>
      </c>
      <c r="H11" s="102" t="s">
        <v>18</v>
      </c>
      <c r="I11" s="102" t="s">
        <v>18</v>
      </c>
      <c r="J11" s="116" t="s">
        <v>92</v>
      </c>
      <c r="K11" s="116"/>
      <c r="L11" s="116"/>
      <c r="M11" s="116"/>
      <c r="N11" s="116"/>
      <c r="O11" s="117" t="s">
        <v>197</v>
      </c>
      <c r="P11" s="118"/>
    </row>
    <row r="12" s="87" customFormat="1" ht="54.75" customHeight="1" spans="1:16">
      <c r="A12" s="97">
        <f t="shared" si="2"/>
        <v>7</v>
      </c>
      <c r="B12" s="98" t="s">
        <v>476</v>
      </c>
      <c r="C12" s="99" t="s">
        <v>204</v>
      </c>
      <c r="D12" s="100">
        <v>1</v>
      </c>
      <c r="E12" s="101">
        <v>1514000</v>
      </c>
      <c r="F12" s="101">
        <f t="shared" si="0"/>
        <v>757000</v>
      </c>
      <c r="G12" s="101">
        <f t="shared" si="1"/>
        <v>757000</v>
      </c>
      <c r="H12" s="102" t="s">
        <v>18</v>
      </c>
      <c r="I12" s="102" t="s">
        <v>18</v>
      </c>
      <c r="J12" s="116" t="s">
        <v>92</v>
      </c>
      <c r="K12" s="116"/>
      <c r="L12" s="116"/>
      <c r="M12" s="116"/>
      <c r="N12" s="116"/>
      <c r="O12" s="117" t="s">
        <v>197</v>
      </c>
      <c r="P12" s="118"/>
    </row>
    <row r="13" s="87" customFormat="1" ht="54.75" customHeight="1" spans="1:16">
      <c r="A13" s="97">
        <f t="shared" si="2"/>
        <v>8</v>
      </c>
      <c r="B13" s="98" t="s">
        <v>477</v>
      </c>
      <c r="C13" s="99" t="s">
        <v>204</v>
      </c>
      <c r="D13" s="100">
        <v>1</v>
      </c>
      <c r="E13" s="101">
        <v>1514000</v>
      </c>
      <c r="F13" s="101">
        <f t="shared" si="0"/>
        <v>757000</v>
      </c>
      <c r="G13" s="101">
        <f t="shared" si="1"/>
        <v>757000</v>
      </c>
      <c r="H13" s="102" t="s">
        <v>18</v>
      </c>
      <c r="I13" s="102" t="s">
        <v>18</v>
      </c>
      <c r="J13" s="116" t="s">
        <v>92</v>
      </c>
      <c r="K13" s="116"/>
      <c r="L13" s="116"/>
      <c r="M13" s="116"/>
      <c r="N13" s="116"/>
      <c r="O13" s="117" t="s">
        <v>197</v>
      </c>
      <c r="P13" s="118"/>
    </row>
    <row r="14" s="87" customFormat="1" ht="54.75" customHeight="1" spans="1:16">
      <c r="A14" s="97">
        <f t="shared" si="2"/>
        <v>9</v>
      </c>
      <c r="B14" s="98" t="s">
        <v>478</v>
      </c>
      <c r="C14" s="99" t="s">
        <v>204</v>
      </c>
      <c r="D14" s="100">
        <v>1</v>
      </c>
      <c r="E14" s="101">
        <v>1514000</v>
      </c>
      <c r="F14" s="101">
        <f t="shared" si="0"/>
        <v>757000</v>
      </c>
      <c r="G14" s="101">
        <f t="shared" si="1"/>
        <v>757000</v>
      </c>
      <c r="H14" s="102" t="s">
        <v>18</v>
      </c>
      <c r="I14" s="102" t="s">
        <v>18</v>
      </c>
      <c r="J14" s="116" t="s">
        <v>92</v>
      </c>
      <c r="K14" s="116"/>
      <c r="L14" s="116"/>
      <c r="M14" s="116"/>
      <c r="N14" s="116"/>
      <c r="O14" s="117" t="s">
        <v>197</v>
      </c>
      <c r="P14" s="118"/>
    </row>
    <row r="15" s="87" customFormat="1" ht="54.75" customHeight="1" spans="1:16">
      <c r="A15" s="97">
        <f t="shared" si="2"/>
        <v>10</v>
      </c>
      <c r="B15" s="98" t="s">
        <v>479</v>
      </c>
      <c r="C15" s="99" t="s">
        <v>204</v>
      </c>
      <c r="D15" s="100">
        <v>1</v>
      </c>
      <c r="E15" s="101">
        <v>1514000</v>
      </c>
      <c r="F15" s="101">
        <f t="shared" si="0"/>
        <v>757000</v>
      </c>
      <c r="G15" s="101">
        <f t="shared" si="1"/>
        <v>757000</v>
      </c>
      <c r="H15" s="102" t="s">
        <v>18</v>
      </c>
      <c r="I15" s="102" t="s">
        <v>18</v>
      </c>
      <c r="J15" s="116" t="s">
        <v>92</v>
      </c>
      <c r="K15" s="116"/>
      <c r="L15" s="116"/>
      <c r="M15" s="116"/>
      <c r="N15" s="116"/>
      <c r="O15" s="117" t="s">
        <v>197</v>
      </c>
      <c r="P15" s="118"/>
    </row>
    <row r="16" s="87" customFormat="1" ht="54.75" customHeight="1" spans="1:16">
      <c r="A16" s="97">
        <f t="shared" si="2"/>
        <v>11</v>
      </c>
      <c r="B16" s="98" t="s">
        <v>480</v>
      </c>
      <c r="C16" s="99" t="s">
        <v>204</v>
      </c>
      <c r="D16" s="100">
        <v>1</v>
      </c>
      <c r="E16" s="101">
        <v>1514000</v>
      </c>
      <c r="F16" s="101">
        <f t="shared" si="0"/>
        <v>757000</v>
      </c>
      <c r="G16" s="101">
        <f t="shared" si="1"/>
        <v>757000</v>
      </c>
      <c r="H16" s="102" t="s">
        <v>18</v>
      </c>
      <c r="I16" s="102" t="s">
        <v>18</v>
      </c>
      <c r="J16" s="116" t="s">
        <v>92</v>
      </c>
      <c r="K16" s="116"/>
      <c r="L16" s="116"/>
      <c r="M16" s="116"/>
      <c r="N16" s="116"/>
      <c r="O16" s="117" t="s">
        <v>197</v>
      </c>
      <c r="P16" s="118"/>
    </row>
    <row r="17" s="87" customFormat="1" ht="54.75" customHeight="1" spans="1:16">
      <c r="A17" s="97">
        <f t="shared" si="2"/>
        <v>12</v>
      </c>
      <c r="B17" s="98" t="s">
        <v>481</v>
      </c>
      <c r="C17" s="99" t="s">
        <v>204</v>
      </c>
      <c r="D17" s="100">
        <v>1</v>
      </c>
      <c r="E17" s="101">
        <v>1514000</v>
      </c>
      <c r="F17" s="101">
        <f t="shared" si="0"/>
        <v>757000</v>
      </c>
      <c r="G17" s="101">
        <f t="shared" si="1"/>
        <v>757000</v>
      </c>
      <c r="H17" s="102" t="s">
        <v>18</v>
      </c>
      <c r="I17" s="102" t="s">
        <v>18</v>
      </c>
      <c r="J17" s="116" t="s">
        <v>92</v>
      </c>
      <c r="K17" s="116"/>
      <c r="L17" s="116"/>
      <c r="M17" s="116"/>
      <c r="N17" s="116"/>
      <c r="O17" s="117" t="s">
        <v>197</v>
      </c>
      <c r="P17" s="118"/>
    </row>
    <row r="18" s="87" customFormat="1" ht="54.75" customHeight="1" spans="1:16">
      <c r="A18" s="97">
        <f t="shared" si="2"/>
        <v>13</v>
      </c>
      <c r="B18" s="98" t="s">
        <v>482</v>
      </c>
      <c r="C18" s="99" t="s">
        <v>204</v>
      </c>
      <c r="D18" s="100">
        <v>1</v>
      </c>
      <c r="E18" s="101">
        <v>2822000</v>
      </c>
      <c r="F18" s="101">
        <f t="shared" si="0"/>
        <v>1411000</v>
      </c>
      <c r="G18" s="101">
        <f t="shared" si="1"/>
        <v>1411000</v>
      </c>
      <c r="H18" s="102" t="s">
        <v>18</v>
      </c>
      <c r="I18" s="102" t="s">
        <v>18</v>
      </c>
      <c r="J18" s="116" t="s">
        <v>92</v>
      </c>
      <c r="K18" s="116"/>
      <c r="L18" s="116"/>
      <c r="M18" s="116"/>
      <c r="N18" s="116"/>
      <c r="O18" s="117" t="s">
        <v>197</v>
      </c>
      <c r="P18" s="118"/>
    </row>
    <row r="19" s="87" customFormat="1" ht="54.75" customHeight="1" spans="1:16">
      <c r="A19" s="97">
        <f t="shared" si="2"/>
        <v>14</v>
      </c>
      <c r="B19" s="98" t="s">
        <v>483</v>
      </c>
      <c r="C19" s="99" t="s">
        <v>204</v>
      </c>
      <c r="D19" s="100">
        <v>1</v>
      </c>
      <c r="E19" s="101">
        <v>1514000</v>
      </c>
      <c r="F19" s="101">
        <f t="shared" si="0"/>
        <v>757000</v>
      </c>
      <c r="G19" s="101">
        <f t="shared" si="1"/>
        <v>757000</v>
      </c>
      <c r="H19" s="102" t="s">
        <v>18</v>
      </c>
      <c r="I19" s="102" t="s">
        <v>18</v>
      </c>
      <c r="J19" s="116" t="s">
        <v>92</v>
      </c>
      <c r="K19" s="116"/>
      <c r="L19" s="116"/>
      <c r="M19" s="116"/>
      <c r="N19" s="116"/>
      <c r="O19" s="117" t="s">
        <v>197</v>
      </c>
      <c r="P19" s="118"/>
    </row>
    <row r="20" s="87" customFormat="1" ht="54.75" customHeight="1" spans="1:16">
      <c r="A20" s="97">
        <f t="shared" si="2"/>
        <v>15</v>
      </c>
      <c r="B20" s="98" t="s">
        <v>484</v>
      </c>
      <c r="C20" s="99" t="s">
        <v>204</v>
      </c>
      <c r="D20" s="100">
        <v>1</v>
      </c>
      <c r="E20" s="101">
        <v>1514000</v>
      </c>
      <c r="F20" s="101">
        <f t="shared" si="0"/>
        <v>757000</v>
      </c>
      <c r="G20" s="101">
        <f t="shared" si="1"/>
        <v>757000</v>
      </c>
      <c r="H20" s="102" t="s">
        <v>18</v>
      </c>
      <c r="I20" s="102" t="s">
        <v>18</v>
      </c>
      <c r="J20" s="116" t="s">
        <v>92</v>
      </c>
      <c r="K20" s="116"/>
      <c r="L20" s="116"/>
      <c r="M20" s="116"/>
      <c r="N20" s="116"/>
      <c r="O20" s="117" t="s">
        <v>197</v>
      </c>
      <c r="P20" s="118"/>
    </row>
    <row r="21" s="87" customFormat="1" ht="54.75" customHeight="1" spans="1:16">
      <c r="A21" s="97">
        <f t="shared" si="2"/>
        <v>16</v>
      </c>
      <c r="B21" s="98" t="s">
        <v>485</v>
      </c>
      <c r="C21" s="99" t="s">
        <v>204</v>
      </c>
      <c r="D21" s="100">
        <v>1</v>
      </c>
      <c r="E21" s="101">
        <v>1514000</v>
      </c>
      <c r="F21" s="101">
        <f t="shared" si="0"/>
        <v>757000</v>
      </c>
      <c r="G21" s="101">
        <f t="shared" si="1"/>
        <v>757000</v>
      </c>
      <c r="H21" s="102" t="s">
        <v>18</v>
      </c>
      <c r="I21" s="102" t="s">
        <v>18</v>
      </c>
      <c r="J21" s="116" t="s">
        <v>92</v>
      </c>
      <c r="K21" s="116"/>
      <c r="L21" s="116"/>
      <c r="M21" s="116"/>
      <c r="N21" s="116"/>
      <c r="O21" s="117" t="s">
        <v>197</v>
      </c>
      <c r="P21" s="118"/>
    </row>
    <row r="22" s="87" customFormat="1" ht="54.75" customHeight="1" spans="1:16">
      <c r="A22" s="97">
        <f t="shared" si="2"/>
        <v>17</v>
      </c>
      <c r="B22" s="98" t="s">
        <v>486</v>
      </c>
      <c r="C22" s="99" t="s">
        <v>204</v>
      </c>
      <c r="D22" s="100">
        <v>1</v>
      </c>
      <c r="E22" s="101">
        <v>1514000</v>
      </c>
      <c r="F22" s="101">
        <f t="shared" si="0"/>
        <v>757000</v>
      </c>
      <c r="G22" s="101">
        <f t="shared" si="1"/>
        <v>757000</v>
      </c>
      <c r="H22" s="102" t="s">
        <v>18</v>
      </c>
      <c r="I22" s="102" t="s">
        <v>18</v>
      </c>
      <c r="J22" s="116" t="s">
        <v>92</v>
      </c>
      <c r="K22" s="116"/>
      <c r="L22" s="116"/>
      <c r="M22" s="116"/>
      <c r="N22" s="116"/>
      <c r="O22" s="117" t="s">
        <v>197</v>
      </c>
      <c r="P22" s="118"/>
    </row>
    <row r="23" s="87" customFormat="1" ht="54.75" customHeight="1" spans="1:16">
      <c r="A23" s="97">
        <f t="shared" si="2"/>
        <v>18</v>
      </c>
      <c r="B23" s="98" t="s">
        <v>487</v>
      </c>
      <c r="C23" s="99" t="s">
        <v>204</v>
      </c>
      <c r="D23" s="100">
        <v>1</v>
      </c>
      <c r="E23" s="101">
        <v>1514000</v>
      </c>
      <c r="F23" s="101">
        <f t="shared" si="0"/>
        <v>757000</v>
      </c>
      <c r="G23" s="101">
        <f t="shared" si="1"/>
        <v>757000</v>
      </c>
      <c r="H23" s="102" t="s">
        <v>18</v>
      </c>
      <c r="I23" s="102" t="s">
        <v>18</v>
      </c>
      <c r="J23" s="116" t="s">
        <v>92</v>
      </c>
      <c r="K23" s="116"/>
      <c r="L23" s="116"/>
      <c r="M23" s="116"/>
      <c r="N23" s="116"/>
      <c r="O23" s="117" t="s">
        <v>197</v>
      </c>
      <c r="P23" s="118"/>
    </row>
    <row r="24" s="87" customFormat="1" ht="54.75" customHeight="1" spans="1:16">
      <c r="A24" s="97">
        <f t="shared" si="2"/>
        <v>19</v>
      </c>
      <c r="B24" s="98" t="s">
        <v>488</v>
      </c>
      <c r="C24" s="99" t="s">
        <v>204</v>
      </c>
      <c r="D24" s="100">
        <v>1</v>
      </c>
      <c r="E24" s="101">
        <v>1514000</v>
      </c>
      <c r="F24" s="101">
        <f t="shared" si="0"/>
        <v>757000</v>
      </c>
      <c r="G24" s="101">
        <f t="shared" si="1"/>
        <v>757000</v>
      </c>
      <c r="H24" s="102" t="s">
        <v>18</v>
      </c>
      <c r="I24" s="102" t="s">
        <v>18</v>
      </c>
      <c r="J24" s="116" t="s">
        <v>92</v>
      </c>
      <c r="K24" s="116"/>
      <c r="L24" s="116"/>
      <c r="M24" s="116"/>
      <c r="N24" s="116"/>
      <c r="O24" s="117" t="s">
        <v>197</v>
      </c>
      <c r="P24" s="118"/>
    </row>
    <row r="25" s="87" customFormat="1" ht="54.75" customHeight="1" spans="1:16">
      <c r="A25" s="97">
        <f t="shared" si="2"/>
        <v>20</v>
      </c>
      <c r="B25" s="98" t="s">
        <v>489</v>
      </c>
      <c r="C25" s="99" t="s">
        <v>25</v>
      </c>
      <c r="D25" s="100">
        <v>1</v>
      </c>
      <c r="E25" s="101">
        <v>1514000</v>
      </c>
      <c r="F25" s="101">
        <f t="shared" si="0"/>
        <v>757000</v>
      </c>
      <c r="G25" s="101">
        <f t="shared" si="1"/>
        <v>757000</v>
      </c>
      <c r="H25" s="102" t="s">
        <v>18</v>
      </c>
      <c r="I25" s="102" t="s">
        <v>18</v>
      </c>
      <c r="J25" s="116" t="s">
        <v>92</v>
      </c>
      <c r="K25" s="116"/>
      <c r="L25" s="116"/>
      <c r="M25" s="116"/>
      <c r="N25" s="116"/>
      <c r="O25" s="117" t="s">
        <v>279</v>
      </c>
      <c r="P25" s="118"/>
    </row>
    <row r="26" s="87" customFormat="1" ht="54.75" customHeight="1" spans="1:16">
      <c r="A26" s="97">
        <f t="shared" si="2"/>
        <v>21</v>
      </c>
      <c r="B26" s="98" t="s">
        <v>490</v>
      </c>
      <c r="C26" s="99" t="s">
        <v>25</v>
      </c>
      <c r="D26" s="100">
        <v>1</v>
      </c>
      <c r="E26" s="101">
        <v>1514000</v>
      </c>
      <c r="F26" s="101">
        <f t="shared" si="0"/>
        <v>757000</v>
      </c>
      <c r="G26" s="101">
        <f t="shared" si="1"/>
        <v>757000</v>
      </c>
      <c r="H26" s="102" t="s">
        <v>18</v>
      </c>
      <c r="I26" s="102" t="s">
        <v>18</v>
      </c>
      <c r="J26" s="116" t="s">
        <v>92</v>
      </c>
      <c r="K26" s="116"/>
      <c r="L26" s="116"/>
      <c r="M26" s="116"/>
      <c r="N26" s="116"/>
      <c r="O26" s="117" t="s">
        <v>279</v>
      </c>
      <c r="P26" s="118"/>
    </row>
    <row r="27" s="87" customFormat="1" ht="54.75" customHeight="1" spans="1:16">
      <c r="A27" s="97">
        <f t="shared" si="2"/>
        <v>22</v>
      </c>
      <c r="B27" s="98" t="s">
        <v>491</v>
      </c>
      <c r="C27" s="99" t="s">
        <v>25</v>
      </c>
      <c r="D27" s="100">
        <v>1</v>
      </c>
      <c r="E27" s="101">
        <v>1514000</v>
      </c>
      <c r="F27" s="101">
        <f t="shared" si="0"/>
        <v>757000</v>
      </c>
      <c r="G27" s="101">
        <f t="shared" si="1"/>
        <v>757000</v>
      </c>
      <c r="H27" s="102" t="s">
        <v>18</v>
      </c>
      <c r="I27" s="102" t="s">
        <v>18</v>
      </c>
      <c r="J27" s="116" t="s">
        <v>92</v>
      </c>
      <c r="K27" s="116"/>
      <c r="L27" s="116"/>
      <c r="M27" s="116"/>
      <c r="N27" s="116"/>
      <c r="O27" s="117" t="s">
        <v>279</v>
      </c>
      <c r="P27" s="118"/>
    </row>
    <row r="28" s="87" customFormat="1" ht="54.75" customHeight="1" spans="1:16">
      <c r="A28" s="97">
        <f t="shared" si="2"/>
        <v>23</v>
      </c>
      <c r="B28" s="98" t="s">
        <v>492</v>
      </c>
      <c r="C28" s="99" t="s">
        <v>25</v>
      </c>
      <c r="D28" s="100">
        <v>1</v>
      </c>
      <c r="E28" s="101">
        <v>1514000</v>
      </c>
      <c r="F28" s="101">
        <f t="shared" si="0"/>
        <v>757000</v>
      </c>
      <c r="G28" s="101">
        <f t="shared" si="1"/>
        <v>757000</v>
      </c>
      <c r="H28" s="102" t="s">
        <v>18</v>
      </c>
      <c r="I28" s="102" t="s">
        <v>18</v>
      </c>
      <c r="J28" s="116" t="s">
        <v>92</v>
      </c>
      <c r="K28" s="116"/>
      <c r="L28" s="116"/>
      <c r="M28" s="116"/>
      <c r="N28" s="116"/>
      <c r="O28" s="117" t="s">
        <v>279</v>
      </c>
      <c r="P28" s="118"/>
    </row>
    <row r="29" s="87" customFormat="1" ht="54.75" customHeight="1" spans="1:16">
      <c r="A29" s="97">
        <f t="shared" si="2"/>
        <v>24</v>
      </c>
      <c r="B29" s="98" t="s">
        <v>493</v>
      </c>
      <c r="C29" s="99" t="s">
        <v>25</v>
      </c>
      <c r="D29" s="100">
        <v>1</v>
      </c>
      <c r="E29" s="101">
        <v>2822000</v>
      </c>
      <c r="F29" s="101">
        <f t="shared" si="0"/>
        <v>1411000</v>
      </c>
      <c r="G29" s="101">
        <f t="shared" si="1"/>
        <v>1411000</v>
      </c>
      <c r="H29" s="102" t="s">
        <v>18</v>
      </c>
      <c r="I29" s="102" t="s">
        <v>18</v>
      </c>
      <c r="J29" s="116" t="s">
        <v>92</v>
      </c>
      <c r="K29" s="116"/>
      <c r="L29" s="116"/>
      <c r="M29" s="116"/>
      <c r="N29" s="116"/>
      <c r="O29" s="117" t="s">
        <v>279</v>
      </c>
      <c r="P29" s="118"/>
    </row>
    <row r="30" s="87" customFormat="1" ht="54.75" customHeight="1" spans="1:16">
      <c r="A30" s="97">
        <f t="shared" si="2"/>
        <v>25</v>
      </c>
      <c r="B30" s="98" t="s">
        <v>494</v>
      </c>
      <c r="C30" s="99" t="s">
        <v>25</v>
      </c>
      <c r="D30" s="100">
        <v>1</v>
      </c>
      <c r="E30" s="101">
        <v>1514000</v>
      </c>
      <c r="F30" s="101">
        <f t="shared" si="0"/>
        <v>757000</v>
      </c>
      <c r="G30" s="101">
        <f t="shared" si="1"/>
        <v>757000</v>
      </c>
      <c r="H30" s="102" t="s">
        <v>18</v>
      </c>
      <c r="I30" s="102" t="s">
        <v>18</v>
      </c>
      <c r="J30" s="116" t="s">
        <v>92</v>
      </c>
      <c r="K30" s="116"/>
      <c r="L30" s="116"/>
      <c r="M30" s="116"/>
      <c r="N30" s="116"/>
      <c r="O30" s="117" t="s">
        <v>279</v>
      </c>
      <c r="P30" s="118"/>
    </row>
    <row r="31" s="87" customFormat="1" ht="54.75" customHeight="1" spans="1:16">
      <c r="A31" s="97">
        <f t="shared" si="2"/>
        <v>26</v>
      </c>
      <c r="B31" s="98" t="s">
        <v>495</v>
      </c>
      <c r="C31" s="99" t="s">
        <v>25</v>
      </c>
      <c r="D31" s="100">
        <v>1</v>
      </c>
      <c r="E31" s="101">
        <v>1514000</v>
      </c>
      <c r="F31" s="101">
        <f t="shared" si="0"/>
        <v>757000</v>
      </c>
      <c r="G31" s="101">
        <f t="shared" si="1"/>
        <v>757000</v>
      </c>
      <c r="H31" s="102" t="s">
        <v>18</v>
      </c>
      <c r="I31" s="102" t="s">
        <v>18</v>
      </c>
      <c r="J31" s="116" t="s">
        <v>92</v>
      </c>
      <c r="K31" s="116"/>
      <c r="L31" s="116"/>
      <c r="M31" s="116"/>
      <c r="N31" s="116"/>
      <c r="O31" s="117" t="s">
        <v>279</v>
      </c>
      <c r="P31" s="118"/>
    </row>
    <row r="32" s="87" customFormat="1" ht="54.75" customHeight="1" spans="1:16">
      <c r="A32" s="97">
        <f t="shared" si="2"/>
        <v>27</v>
      </c>
      <c r="B32" s="98" t="s">
        <v>496</v>
      </c>
      <c r="C32" s="99" t="s">
        <v>25</v>
      </c>
      <c r="D32" s="100">
        <v>1</v>
      </c>
      <c r="E32" s="101">
        <v>1514000</v>
      </c>
      <c r="F32" s="101">
        <f t="shared" si="0"/>
        <v>757000</v>
      </c>
      <c r="G32" s="101">
        <f t="shared" si="1"/>
        <v>757000</v>
      </c>
      <c r="H32" s="102" t="s">
        <v>18</v>
      </c>
      <c r="I32" s="102" t="s">
        <v>18</v>
      </c>
      <c r="J32" s="116" t="s">
        <v>92</v>
      </c>
      <c r="K32" s="116"/>
      <c r="L32" s="116"/>
      <c r="M32" s="116"/>
      <c r="N32" s="116"/>
      <c r="O32" s="117" t="s">
        <v>279</v>
      </c>
      <c r="P32" s="118"/>
    </row>
    <row r="33" s="87" customFormat="1" ht="54.75" customHeight="1" spans="1:16">
      <c r="A33" s="97">
        <f t="shared" si="2"/>
        <v>28</v>
      </c>
      <c r="B33" s="123" t="s">
        <v>497</v>
      </c>
      <c r="C33" s="124" t="s">
        <v>25</v>
      </c>
      <c r="D33" s="100">
        <v>1</v>
      </c>
      <c r="E33" s="101">
        <v>1514000</v>
      </c>
      <c r="F33" s="101">
        <f t="shared" si="0"/>
        <v>757000</v>
      </c>
      <c r="G33" s="101">
        <f t="shared" si="1"/>
        <v>757000</v>
      </c>
      <c r="H33" s="102" t="s">
        <v>18</v>
      </c>
      <c r="I33" s="102" t="s">
        <v>18</v>
      </c>
      <c r="J33" s="116" t="s">
        <v>92</v>
      </c>
      <c r="K33" s="116"/>
      <c r="L33" s="116"/>
      <c r="M33" s="116"/>
      <c r="N33" s="116"/>
      <c r="O33" s="117" t="s">
        <v>279</v>
      </c>
      <c r="P33" s="118"/>
    </row>
    <row r="34" s="87" customFormat="1" ht="54.75" customHeight="1" spans="1:16">
      <c r="A34" s="97">
        <f t="shared" si="2"/>
        <v>29</v>
      </c>
      <c r="B34" s="98" t="s">
        <v>498</v>
      </c>
      <c r="C34" s="99" t="s">
        <v>25</v>
      </c>
      <c r="D34" s="100">
        <v>1</v>
      </c>
      <c r="E34" s="101">
        <v>1514000</v>
      </c>
      <c r="F34" s="101">
        <f t="shared" si="0"/>
        <v>757000</v>
      </c>
      <c r="G34" s="101">
        <f t="shared" si="1"/>
        <v>757000</v>
      </c>
      <c r="H34" s="102" t="s">
        <v>18</v>
      </c>
      <c r="I34" s="102" t="s">
        <v>18</v>
      </c>
      <c r="J34" s="116" t="s">
        <v>92</v>
      </c>
      <c r="K34" s="116"/>
      <c r="L34" s="116"/>
      <c r="M34" s="116"/>
      <c r="N34" s="116"/>
      <c r="O34" s="117" t="s">
        <v>279</v>
      </c>
      <c r="P34" s="118"/>
    </row>
    <row r="35" s="87" customFormat="1" ht="54.75" customHeight="1" spans="1:16">
      <c r="A35" s="97">
        <f t="shared" si="2"/>
        <v>30</v>
      </c>
      <c r="B35" s="98" t="s">
        <v>499</v>
      </c>
      <c r="C35" s="99" t="s">
        <v>25</v>
      </c>
      <c r="D35" s="100">
        <v>1</v>
      </c>
      <c r="E35" s="101">
        <v>1514000</v>
      </c>
      <c r="F35" s="101">
        <f t="shared" si="0"/>
        <v>757000</v>
      </c>
      <c r="G35" s="101">
        <f t="shared" si="1"/>
        <v>757000</v>
      </c>
      <c r="H35" s="102" t="s">
        <v>18</v>
      </c>
      <c r="I35" s="102" t="s">
        <v>18</v>
      </c>
      <c r="J35" s="116" t="s">
        <v>92</v>
      </c>
      <c r="K35" s="116"/>
      <c r="L35" s="116"/>
      <c r="M35" s="116"/>
      <c r="N35" s="116"/>
      <c r="O35" s="117" t="s">
        <v>279</v>
      </c>
      <c r="P35" s="118"/>
    </row>
    <row r="36" s="87" customFormat="1" ht="54.75" customHeight="1" spans="1:16">
      <c r="A36" s="97">
        <f t="shared" si="2"/>
        <v>31</v>
      </c>
      <c r="B36" s="98" t="s">
        <v>500</v>
      </c>
      <c r="C36" s="99" t="s">
        <v>401</v>
      </c>
      <c r="D36" s="100">
        <v>1</v>
      </c>
      <c r="E36" s="101">
        <v>2822000</v>
      </c>
      <c r="F36" s="101">
        <f t="shared" si="0"/>
        <v>1411000</v>
      </c>
      <c r="G36" s="101">
        <f t="shared" si="1"/>
        <v>1411000</v>
      </c>
      <c r="H36" s="102" t="s">
        <v>18</v>
      </c>
      <c r="I36" s="102" t="s">
        <v>18</v>
      </c>
      <c r="J36" s="116" t="s">
        <v>92</v>
      </c>
      <c r="K36" s="116"/>
      <c r="L36" s="116"/>
      <c r="M36" s="116"/>
      <c r="N36" s="116"/>
      <c r="O36" s="117" t="s">
        <v>190</v>
      </c>
      <c r="P36" s="118"/>
    </row>
    <row r="37" s="87" customFormat="1" ht="54.75" customHeight="1" spans="1:16">
      <c r="A37" s="97">
        <f t="shared" si="2"/>
        <v>32</v>
      </c>
      <c r="B37" s="98" t="s">
        <v>501</v>
      </c>
      <c r="C37" s="99" t="s">
        <v>401</v>
      </c>
      <c r="D37" s="100">
        <v>1</v>
      </c>
      <c r="E37" s="101">
        <v>1514000</v>
      </c>
      <c r="F37" s="101">
        <f t="shared" si="0"/>
        <v>757000</v>
      </c>
      <c r="G37" s="101">
        <f t="shared" si="1"/>
        <v>757000</v>
      </c>
      <c r="H37" s="102" t="s">
        <v>18</v>
      </c>
      <c r="I37" s="102" t="s">
        <v>18</v>
      </c>
      <c r="J37" s="116" t="s">
        <v>92</v>
      </c>
      <c r="K37" s="116"/>
      <c r="L37" s="116"/>
      <c r="M37" s="116"/>
      <c r="N37" s="116"/>
      <c r="O37" s="117" t="s">
        <v>190</v>
      </c>
      <c r="P37" s="118"/>
    </row>
    <row r="38" s="87" customFormat="1" ht="54.75" customHeight="1" spans="1:16">
      <c r="A38" s="97">
        <f t="shared" si="2"/>
        <v>33</v>
      </c>
      <c r="B38" s="98" t="s">
        <v>502</v>
      </c>
      <c r="C38" s="99" t="s">
        <v>401</v>
      </c>
      <c r="D38" s="100">
        <v>1</v>
      </c>
      <c r="E38" s="101">
        <v>1514000</v>
      </c>
      <c r="F38" s="101">
        <f t="shared" si="0"/>
        <v>757000</v>
      </c>
      <c r="G38" s="101">
        <f t="shared" si="1"/>
        <v>757000</v>
      </c>
      <c r="H38" s="102" t="s">
        <v>18</v>
      </c>
      <c r="I38" s="102" t="s">
        <v>18</v>
      </c>
      <c r="J38" s="116" t="s">
        <v>92</v>
      </c>
      <c r="K38" s="116"/>
      <c r="L38" s="116"/>
      <c r="M38" s="116"/>
      <c r="N38" s="116"/>
      <c r="O38" s="117" t="s">
        <v>190</v>
      </c>
      <c r="P38" s="118"/>
    </row>
    <row r="39" s="87" customFormat="1" ht="54.75" customHeight="1" spans="1:16">
      <c r="A39" s="97">
        <f t="shared" si="2"/>
        <v>34</v>
      </c>
      <c r="B39" s="98" t="s">
        <v>503</v>
      </c>
      <c r="C39" s="99" t="s">
        <v>401</v>
      </c>
      <c r="D39" s="100">
        <v>1</v>
      </c>
      <c r="E39" s="101">
        <v>2822000</v>
      </c>
      <c r="F39" s="101">
        <f t="shared" si="0"/>
        <v>1411000</v>
      </c>
      <c r="G39" s="101">
        <f t="shared" si="1"/>
        <v>1411000</v>
      </c>
      <c r="H39" s="102" t="s">
        <v>18</v>
      </c>
      <c r="I39" s="102" t="s">
        <v>18</v>
      </c>
      <c r="J39" s="116" t="s">
        <v>92</v>
      </c>
      <c r="K39" s="116"/>
      <c r="L39" s="116"/>
      <c r="M39" s="116"/>
      <c r="N39" s="116"/>
      <c r="O39" s="117" t="s">
        <v>190</v>
      </c>
      <c r="P39" s="118"/>
    </row>
    <row r="40" s="87" customFormat="1" ht="54.75" customHeight="1" spans="1:16">
      <c r="A40" s="97">
        <f t="shared" si="2"/>
        <v>35</v>
      </c>
      <c r="B40" s="98" t="s">
        <v>504</v>
      </c>
      <c r="C40" s="99" t="s">
        <v>401</v>
      </c>
      <c r="D40" s="100">
        <v>1</v>
      </c>
      <c r="E40" s="101">
        <v>1514000</v>
      </c>
      <c r="F40" s="101">
        <f t="shared" si="0"/>
        <v>757000</v>
      </c>
      <c r="G40" s="101">
        <f t="shared" si="1"/>
        <v>757000</v>
      </c>
      <c r="H40" s="102" t="s">
        <v>18</v>
      </c>
      <c r="I40" s="102" t="s">
        <v>18</v>
      </c>
      <c r="J40" s="116" t="s">
        <v>92</v>
      </c>
      <c r="K40" s="116"/>
      <c r="L40" s="116"/>
      <c r="M40" s="116"/>
      <c r="N40" s="116"/>
      <c r="O40" s="117" t="s">
        <v>190</v>
      </c>
      <c r="P40" s="118"/>
    </row>
    <row r="41" s="87" customFormat="1" ht="54.75" customHeight="1" spans="1:16">
      <c r="A41" s="97">
        <f t="shared" si="2"/>
        <v>36</v>
      </c>
      <c r="B41" s="98" t="s">
        <v>505</v>
      </c>
      <c r="C41" s="99" t="s">
        <v>15</v>
      </c>
      <c r="D41" s="100">
        <v>1</v>
      </c>
      <c r="E41" s="101">
        <v>1514000</v>
      </c>
      <c r="F41" s="101">
        <f t="shared" si="0"/>
        <v>757000</v>
      </c>
      <c r="G41" s="101">
        <f t="shared" si="1"/>
        <v>757000</v>
      </c>
      <c r="H41" s="102" t="s">
        <v>18</v>
      </c>
      <c r="I41" s="102" t="s">
        <v>18</v>
      </c>
      <c r="J41" s="116" t="s">
        <v>92</v>
      </c>
      <c r="K41" s="116"/>
      <c r="L41" s="116"/>
      <c r="M41" s="116"/>
      <c r="N41" s="116"/>
      <c r="O41" s="117" t="s">
        <v>277</v>
      </c>
      <c r="P41" s="118"/>
    </row>
    <row r="42" s="87" customFormat="1" ht="54.75" customHeight="1" spans="1:16">
      <c r="A42" s="97">
        <f t="shared" si="2"/>
        <v>37</v>
      </c>
      <c r="B42" s="98" t="s">
        <v>506</v>
      </c>
      <c r="C42" s="99" t="s">
        <v>15</v>
      </c>
      <c r="D42" s="100">
        <v>1</v>
      </c>
      <c r="E42" s="101">
        <v>1514000</v>
      </c>
      <c r="F42" s="101">
        <f t="shared" si="0"/>
        <v>757000</v>
      </c>
      <c r="G42" s="101">
        <f t="shared" si="1"/>
        <v>757000</v>
      </c>
      <c r="H42" s="102" t="s">
        <v>18</v>
      </c>
      <c r="I42" s="102" t="s">
        <v>18</v>
      </c>
      <c r="J42" s="116" t="s">
        <v>92</v>
      </c>
      <c r="K42" s="116"/>
      <c r="L42" s="116"/>
      <c r="M42" s="116"/>
      <c r="N42" s="116"/>
      <c r="O42" s="117" t="s">
        <v>277</v>
      </c>
      <c r="P42" s="118"/>
    </row>
    <row r="43" s="87" customFormat="1" ht="54.75" customHeight="1" spans="1:16">
      <c r="A43" s="97">
        <f t="shared" si="2"/>
        <v>38</v>
      </c>
      <c r="B43" s="98" t="s">
        <v>507</v>
      </c>
      <c r="C43" s="99" t="s">
        <v>15</v>
      </c>
      <c r="D43" s="100">
        <v>1</v>
      </c>
      <c r="E43" s="101">
        <v>1514000</v>
      </c>
      <c r="F43" s="101">
        <f t="shared" si="0"/>
        <v>757000</v>
      </c>
      <c r="G43" s="101">
        <f t="shared" si="1"/>
        <v>757000</v>
      </c>
      <c r="H43" s="102" t="s">
        <v>18</v>
      </c>
      <c r="I43" s="102" t="s">
        <v>18</v>
      </c>
      <c r="J43" s="116" t="s">
        <v>92</v>
      </c>
      <c r="K43" s="116"/>
      <c r="L43" s="116"/>
      <c r="M43" s="116"/>
      <c r="N43" s="116"/>
      <c r="O43" s="117" t="s">
        <v>277</v>
      </c>
      <c r="P43" s="118"/>
    </row>
    <row r="44" s="87" customFormat="1" ht="54.75" customHeight="1" spans="1:16">
      <c r="A44" s="97">
        <f t="shared" si="2"/>
        <v>39</v>
      </c>
      <c r="B44" s="98" t="s">
        <v>508</v>
      </c>
      <c r="C44" s="99" t="s">
        <v>15</v>
      </c>
      <c r="D44" s="100">
        <v>1</v>
      </c>
      <c r="E44" s="101">
        <v>1514000</v>
      </c>
      <c r="F44" s="101">
        <f t="shared" si="0"/>
        <v>757000</v>
      </c>
      <c r="G44" s="101">
        <f t="shared" si="1"/>
        <v>757000</v>
      </c>
      <c r="H44" s="102" t="s">
        <v>18</v>
      </c>
      <c r="I44" s="102" t="s">
        <v>18</v>
      </c>
      <c r="J44" s="116" t="s">
        <v>92</v>
      </c>
      <c r="K44" s="116"/>
      <c r="L44" s="116"/>
      <c r="M44" s="116"/>
      <c r="N44" s="116"/>
      <c r="O44" s="117" t="s">
        <v>277</v>
      </c>
      <c r="P44" s="118"/>
    </row>
    <row r="45" s="87" customFormat="1" ht="54.75" customHeight="1" spans="1:16">
      <c r="A45" s="97">
        <f t="shared" si="2"/>
        <v>40</v>
      </c>
      <c r="B45" s="98" t="s">
        <v>509</v>
      </c>
      <c r="C45" s="99" t="s">
        <v>15</v>
      </c>
      <c r="D45" s="100">
        <v>1</v>
      </c>
      <c r="E45" s="101">
        <v>2822000</v>
      </c>
      <c r="F45" s="101">
        <f t="shared" si="0"/>
        <v>1411000</v>
      </c>
      <c r="G45" s="101">
        <f t="shared" si="1"/>
        <v>1411000</v>
      </c>
      <c r="H45" s="102" t="s">
        <v>18</v>
      </c>
      <c r="I45" s="102" t="s">
        <v>18</v>
      </c>
      <c r="J45" s="116" t="s">
        <v>92</v>
      </c>
      <c r="K45" s="116"/>
      <c r="L45" s="116"/>
      <c r="M45" s="116"/>
      <c r="N45" s="116"/>
      <c r="O45" s="117" t="s">
        <v>277</v>
      </c>
      <c r="P45" s="118"/>
    </row>
    <row r="46" s="87" customFormat="1" ht="54.75" customHeight="1" spans="1:16">
      <c r="A46" s="97">
        <f t="shared" si="2"/>
        <v>41</v>
      </c>
      <c r="B46" s="98" t="s">
        <v>510</v>
      </c>
      <c r="C46" s="99" t="s">
        <v>15</v>
      </c>
      <c r="D46" s="100">
        <v>1</v>
      </c>
      <c r="E46" s="101">
        <v>2822000</v>
      </c>
      <c r="F46" s="101">
        <f t="shared" si="0"/>
        <v>1411000</v>
      </c>
      <c r="G46" s="101">
        <f t="shared" si="1"/>
        <v>1411000</v>
      </c>
      <c r="H46" s="102" t="s">
        <v>18</v>
      </c>
      <c r="I46" s="102" t="s">
        <v>18</v>
      </c>
      <c r="J46" s="116" t="s">
        <v>92</v>
      </c>
      <c r="K46" s="116"/>
      <c r="L46" s="116"/>
      <c r="M46" s="116"/>
      <c r="N46" s="116"/>
      <c r="O46" s="117" t="s">
        <v>277</v>
      </c>
      <c r="P46" s="118"/>
    </row>
    <row r="47" s="87" customFormat="1" ht="54.75" customHeight="1" spans="1:16">
      <c r="A47" s="97">
        <f t="shared" si="2"/>
        <v>42</v>
      </c>
      <c r="B47" s="98" t="s">
        <v>511</v>
      </c>
      <c r="C47" s="99" t="s">
        <v>15</v>
      </c>
      <c r="D47" s="100">
        <v>1</v>
      </c>
      <c r="E47" s="101">
        <v>2822000</v>
      </c>
      <c r="F47" s="101">
        <f t="shared" si="0"/>
        <v>1411000</v>
      </c>
      <c r="G47" s="101">
        <f t="shared" si="1"/>
        <v>1411000</v>
      </c>
      <c r="H47" s="102" t="s">
        <v>18</v>
      </c>
      <c r="I47" s="102" t="s">
        <v>18</v>
      </c>
      <c r="J47" s="116" t="s">
        <v>92</v>
      </c>
      <c r="K47" s="116"/>
      <c r="L47" s="116"/>
      <c r="M47" s="116"/>
      <c r="N47" s="116"/>
      <c r="O47" s="117" t="s">
        <v>277</v>
      </c>
      <c r="P47" s="118"/>
    </row>
    <row r="48" s="87" customFormat="1" ht="54.75" customHeight="1" spans="1:16">
      <c r="A48" s="97">
        <f t="shared" si="2"/>
        <v>43</v>
      </c>
      <c r="B48" s="98" t="s">
        <v>512</v>
      </c>
      <c r="C48" s="99" t="s">
        <v>239</v>
      </c>
      <c r="D48" s="100">
        <v>1</v>
      </c>
      <c r="E48" s="101">
        <v>1514000</v>
      </c>
      <c r="F48" s="101">
        <f t="shared" si="0"/>
        <v>757000</v>
      </c>
      <c r="G48" s="101">
        <f t="shared" si="1"/>
        <v>757000</v>
      </c>
      <c r="H48" s="102" t="s">
        <v>18</v>
      </c>
      <c r="I48" s="102" t="s">
        <v>18</v>
      </c>
      <c r="J48" s="116" t="s">
        <v>92</v>
      </c>
      <c r="K48" s="116"/>
      <c r="L48" s="116"/>
      <c r="M48" s="116"/>
      <c r="N48" s="116"/>
      <c r="O48" s="117" t="s">
        <v>190</v>
      </c>
      <c r="P48" s="118"/>
    </row>
    <row r="49" s="87" customFormat="1" ht="54.75" customHeight="1" spans="1:16">
      <c r="A49" s="97">
        <f t="shared" si="2"/>
        <v>44</v>
      </c>
      <c r="B49" s="98" t="s">
        <v>513</v>
      </c>
      <c r="C49" s="99" t="s">
        <v>239</v>
      </c>
      <c r="D49" s="100">
        <v>1</v>
      </c>
      <c r="E49" s="101">
        <v>1514000</v>
      </c>
      <c r="F49" s="101">
        <f t="shared" si="0"/>
        <v>757000</v>
      </c>
      <c r="G49" s="101">
        <f t="shared" si="1"/>
        <v>757000</v>
      </c>
      <c r="H49" s="102" t="s">
        <v>18</v>
      </c>
      <c r="I49" s="102" t="s">
        <v>18</v>
      </c>
      <c r="J49" s="116" t="s">
        <v>92</v>
      </c>
      <c r="K49" s="116"/>
      <c r="L49" s="116"/>
      <c r="M49" s="116"/>
      <c r="N49" s="116"/>
      <c r="O49" s="117" t="s">
        <v>190</v>
      </c>
      <c r="P49" s="118"/>
    </row>
    <row r="50" s="87" customFormat="1" ht="54.75" customHeight="1" spans="1:16">
      <c r="A50" s="97">
        <f t="shared" si="2"/>
        <v>45</v>
      </c>
      <c r="B50" s="98" t="s">
        <v>514</v>
      </c>
      <c r="C50" s="99" t="s">
        <v>239</v>
      </c>
      <c r="D50" s="100">
        <v>1</v>
      </c>
      <c r="E50" s="101">
        <v>1514000</v>
      </c>
      <c r="F50" s="101">
        <f t="shared" si="0"/>
        <v>757000</v>
      </c>
      <c r="G50" s="101">
        <f t="shared" si="1"/>
        <v>757000</v>
      </c>
      <c r="H50" s="102" t="s">
        <v>18</v>
      </c>
      <c r="I50" s="102" t="s">
        <v>18</v>
      </c>
      <c r="J50" s="116" t="s">
        <v>92</v>
      </c>
      <c r="K50" s="116"/>
      <c r="L50" s="116"/>
      <c r="M50" s="116"/>
      <c r="N50" s="116"/>
      <c r="O50" s="117" t="s">
        <v>190</v>
      </c>
      <c r="P50" s="118"/>
    </row>
    <row r="51" s="87" customFormat="1" ht="54.75" customHeight="1" spans="1:16">
      <c r="A51" s="97">
        <f t="shared" si="2"/>
        <v>46</v>
      </c>
      <c r="B51" s="98" t="s">
        <v>515</v>
      </c>
      <c r="C51" s="99" t="s">
        <v>239</v>
      </c>
      <c r="D51" s="100">
        <v>1</v>
      </c>
      <c r="E51" s="101">
        <v>1514000</v>
      </c>
      <c r="F51" s="101">
        <f t="shared" si="0"/>
        <v>757000</v>
      </c>
      <c r="G51" s="101">
        <f t="shared" si="1"/>
        <v>757000</v>
      </c>
      <c r="H51" s="102" t="s">
        <v>18</v>
      </c>
      <c r="I51" s="102" t="s">
        <v>18</v>
      </c>
      <c r="J51" s="116" t="s">
        <v>92</v>
      </c>
      <c r="K51" s="116"/>
      <c r="L51" s="116"/>
      <c r="M51" s="116"/>
      <c r="N51" s="116"/>
      <c r="O51" s="117" t="s">
        <v>190</v>
      </c>
      <c r="P51" s="118"/>
    </row>
    <row r="52" s="87" customFormat="1" ht="54.75" customHeight="1" spans="1:16">
      <c r="A52" s="97">
        <f t="shared" si="2"/>
        <v>47</v>
      </c>
      <c r="B52" s="98" t="s">
        <v>516</v>
      </c>
      <c r="C52" s="99" t="s">
        <v>239</v>
      </c>
      <c r="D52" s="100">
        <v>1</v>
      </c>
      <c r="E52" s="101">
        <v>1514000</v>
      </c>
      <c r="F52" s="101">
        <f t="shared" si="0"/>
        <v>757000</v>
      </c>
      <c r="G52" s="101">
        <f t="shared" si="1"/>
        <v>757000</v>
      </c>
      <c r="H52" s="102" t="s">
        <v>18</v>
      </c>
      <c r="I52" s="102" t="s">
        <v>18</v>
      </c>
      <c r="J52" s="116" t="s">
        <v>92</v>
      </c>
      <c r="K52" s="116"/>
      <c r="L52" s="116"/>
      <c r="M52" s="116"/>
      <c r="N52" s="116"/>
      <c r="O52" s="117" t="s">
        <v>190</v>
      </c>
      <c r="P52" s="118"/>
    </row>
    <row r="53" s="87" customFormat="1" ht="54.75" customHeight="1" spans="1:16">
      <c r="A53" s="97">
        <f t="shared" si="2"/>
        <v>48</v>
      </c>
      <c r="B53" s="98" t="s">
        <v>517</v>
      </c>
      <c r="C53" s="99" t="s">
        <v>239</v>
      </c>
      <c r="D53" s="100">
        <v>1</v>
      </c>
      <c r="E53" s="101">
        <v>1514000</v>
      </c>
      <c r="F53" s="101">
        <f t="shared" si="0"/>
        <v>757000</v>
      </c>
      <c r="G53" s="101">
        <f t="shared" si="1"/>
        <v>757000</v>
      </c>
      <c r="H53" s="102" t="s">
        <v>18</v>
      </c>
      <c r="I53" s="102" t="s">
        <v>18</v>
      </c>
      <c r="J53" s="116" t="s">
        <v>92</v>
      </c>
      <c r="K53" s="116"/>
      <c r="L53" s="116"/>
      <c r="M53" s="116"/>
      <c r="N53" s="116"/>
      <c r="O53" s="117" t="s">
        <v>190</v>
      </c>
      <c r="P53" s="118"/>
    </row>
    <row r="54" s="87" customFormat="1" ht="54.75" customHeight="1" spans="1:16">
      <c r="A54" s="97">
        <f t="shared" si="2"/>
        <v>49</v>
      </c>
      <c r="B54" s="98" t="s">
        <v>518</v>
      </c>
      <c r="C54" s="99" t="s">
        <v>239</v>
      </c>
      <c r="D54" s="100">
        <v>1</v>
      </c>
      <c r="E54" s="101">
        <v>1514000</v>
      </c>
      <c r="F54" s="101">
        <f t="shared" si="0"/>
        <v>757000</v>
      </c>
      <c r="G54" s="101">
        <f t="shared" si="1"/>
        <v>757000</v>
      </c>
      <c r="H54" s="102" t="s">
        <v>18</v>
      </c>
      <c r="I54" s="102" t="s">
        <v>18</v>
      </c>
      <c r="J54" s="116" t="s">
        <v>92</v>
      </c>
      <c r="K54" s="116"/>
      <c r="L54" s="116"/>
      <c r="M54" s="116"/>
      <c r="N54" s="116"/>
      <c r="O54" s="117" t="s">
        <v>190</v>
      </c>
      <c r="P54" s="118"/>
    </row>
    <row r="55" ht="18" spans="1:16">
      <c r="A55" s="103"/>
      <c r="B55" s="104" t="s">
        <v>69</v>
      </c>
      <c r="C55" s="105" t="s">
        <v>16</v>
      </c>
      <c r="D55" s="106" t="s">
        <v>18</v>
      </c>
      <c r="E55" s="107">
        <f>SUM(E6:E54)</f>
        <v>87266000</v>
      </c>
      <c r="F55" s="107">
        <f>SUM(F6:F54)</f>
        <v>43633000</v>
      </c>
      <c r="G55" s="107">
        <f>SUM(G6:G54)</f>
        <v>43633000</v>
      </c>
      <c r="H55" s="108" t="s">
        <v>18</v>
      </c>
      <c r="I55" s="108" t="s">
        <v>18</v>
      </c>
      <c r="J55" s="117" t="s">
        <v>16</v>
      </c>
      <c r="K55" s="117" t="s">
        <v>16</v>
      </c>
      <c r="L55" s="107">
        <f>SUM(L6:L6)</f>
        <v>0</v>
      </c>
      <c r="M55" s="107">
        <f>SUM(M6:M6)</f>
        <v>0</v>
      </c>
      <c r="N55" s="119" t="s">
        <v>18</v>
      </c>
      <c r="O55" s="120" t="s">
        <v>18</v>
      </c>
      <c r="P55" s="121"/>
    </row>
    <row r="56" ht="16.5" spans="1:15">
      <c r="A56" s="109"/>
      <c r="B56" s="110"/>
      <c r="C56" s="109"/>
      <c r="D56" s="111"/>
      <c r="E56" s="112"/>
      <c r="F56" s="112"/>
      <c r="G56" s="109"/>
      <c r="H56" s="109"/>
      <c r="I56" s="109"/>
      <c r="J56" s="109"/>
      <c r="K56" s="109"/>
      <c r="L56" s="109"/>
      <c r="M56" s="109"/>
      <c r="N56" s="109"/>
      <c r="O56" s="109"/>
    </row>
    <row r="57" spans="6:6">
      <c r="F57" s="113"/>
    </row>
    <row r="59" ht="16.5" spans="4:15">
      <c r="D59" s="114"/>
      <c r="L59" s="122" t="s">
        <v>70</v>
      </c>
      <c r="M59" s="122"/>
      <c r="N59" s="122"/>
      <c r="O59" s="122"/>
    </row>
    <row r="60" ht="16.5" spans="12:15">
      <c r="L60" s="122" t="s">
        <v>259</v>
      </c>
      <c r="M60" s="122"/>
      <c r="N60" s="122"/>
      <c r="O60" s="122"/>
    </row>
  </sheetData>
  <mergeCells count="67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41:N41"/>
    <mergeCell ref="J42:N42"/>
    <mergeCell ref="J43:N43"/>
    <mergeCell ref="J44:N44"/>
    <mergeCell ref="J45:N45"/>
    <mergeCell ref="J46:N46"/>
    <mergeCell ref="J47:N47"/>
    <mergeCell ref="J48:N48"/>
    <mergeCell ref="J49:N49"/>
    <mergeCell ref="J50:N50"/>
    <mergeCell ref="J51:N51"/>
    <mergeCell ref="J52:N52"/>
    <mergeCell ref="J53:N53"/>
    <mergeCell ref="J54:N54"/>
    <mergeCell ref="L59:O59"/>
    <mergeCell ref="L60:O60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2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8.71428571428571" style="87" customWidth="1"/>
    <col min="17" max="16384" width="9.14285714285714" style="87"/>
  </cols>
  <sheetData>
    <row r="1" ht="23.25" customHeight="1" spans="1:15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132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460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99.95" customHeight="1" spans="1:16">
      <c r="A6" s="97">
        <v>1</v>
      </c>
      <c r="B6" s="98" t="s">
        <v>133</v>
      </c>
      <c r="C6" s="99" t="s">
        <v>401</v>
      </c>
      <c r="D6" s="100">
        <v>1</v>
      </c>
      <c r="E6" s="101">
        <v>998500</v>
      </c>
      <c r="F6" s="101">
        <v>998500</v>
      </c>
      <c r="G6" s="101">
        <f>F6</f>
        <v>998500</v>
      </c>
      <c r="H6" s="102" t="s">
        <v>18</v>
      </c>
      <c r="I6" s="102" t="s">
        <v>18</v>
      </c>
      <c r="J6" s="116" t="s">
        <v>134</v>
      </c>
      <c r="K6" s="116"/>
      <c r="L6" s="116"/>
      <c r="M6" s="116"/>
      <c r="N6" s="116"/>
      <c r="O6" s="117" t="s">
        <v>190</v>
      </c>
      <c r="P6" s="118"/>
    </row>
    <row r="7" ht="18" spans="1:16">
      <c r="A7" s="103"/>
      <c r="B7" s="104" t="s">
        <v>69</v>
      </c>
      <c r="C7" s="105" t="s">
        <v>16</v>
      </c>
      <c r="D7" s="106" t="s">
        <v>18</v>
      </c>
      <c r="E7" s="107">
        <f>SUM(E6:E6)</f>
        <v>998500</v>
      </c>
      <c r="F7" s="107">
        <f>SUM(F6:F6)</f>
        <v>998500</v>
      </c>
      <c r="G7" s="107">
        <f>SUM(G6:G6)</f>
        <v>998500</v>
      </c>
      <c r="H7" s="108" t="s">
        <v>18</v>
      </c>
      <c r="I7" s="108" t="s">
        <v>18</v>
      </c>
      <c r="J7" s="117" t="s">
        <v>16</v>
      </c>
      <c r="K7" s="117" t="s">
        <v>16</v>
      </c>
      <c r="L7" s="107">
        <f>SUM(L6:L6)</f>
        <v>0</v>
      </c>
      <c r="M7" s="107">
        <f>SUM(M6:M6)</f>
        <v>0</v>
      </c>
      <c r="N7" s="119" t="s">
        <v>18</v>
      </c>
      <c r="O7" s="120" t="s">
        <v>18</v>
      </c>
      <c r="P7" s="121"/>
    </row>
    <row r="8" ht="16.5" spans="1:15">
      <c r="A8" s="109"/>
      <c r="B8" s="110"/>
      <c r="C8" s="109"/>
      <c r="D8" s="111"/>
      <c r="E8" s="112"/>
      <c r="F8" s="112"/>
      <c r="G8" s="109"/>
      <c r="H8" s="109"/>
      <c r="I8" s="109"/>
      <c r="J8" s="109"/>
      <c r="K8" s="109"/>
      <c r="L8" s="109"/>
      <c r="M8" s="109"/>
      <c r="N8" s="109"/>
      <c r="O8" s="109"/>
    </row>
    <row r="9" spans="6:6">
      <c r="F9" s="113"/>
    </row>
    <row r="11" ht="16.5" spans="4:15">
      <c r="D11" s="114"/>
      <c r="L11" s="122" t="s">
        <v>70</v>
      </c>
      <c r="M11" s="122"/>
      <c r="N11" s="122"/>
      <c r="O11" s="122"/>
    </row>
    <row r="12" ht="16.5" spans="12:15">
      <c r="L12" s="122" t="s">
        <v>259</v>
      </c>
      <c r="M12" s="122"/>
      <c r="N12" s="122"/>
      <c r="O12" s="122"/>
    </row>
  </sheetData>
  <mergeCells count="19">
    <mergeCell ref="A1:O1"/>
    <mergeCell ref="A2:B2"/>
    <mergeCell ref="C2:E2"/>
    <mergeCell ref="G2:O2"/>
    <mergeCell ref="D3:E3"/>
    <mergeCell ref="J3:M3"/>
    <mergeCell ref="J6:N6"/>
    <mergeCell ref="L11:O11"/>
    <mergeCell ref="L12:O1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91"/>
  <sheetViews>
    <sheetView view="pageBreakPreview" zoomScaleNormal="100" workbookViewId="0">
      <pane ySplit="7" topLeftCell="A35" activePane="bottomLeft" state="frozen"/>
      <selection/>
      <selection pane="bottomLeft" activeCell="D40" sqref="D37:D40"/>
    </sheetView>
  </sheetViews>
  <sheetFormatPr defaultColWidth="9" defaultRowHeight="15"/>
  <cols>
    <col min="1" max="1" width="4.42857142857143" style="47" customWidth="1"/>
    <col min="2" max="2" width="8.14285714285714" style="47" customWidth="1"/>
    <col min="3" max="3" width="7" style="47" customWidth="1"/>
    <col min="4" max="4" width="36.1428571428571" style="47" customWidth="1"/>
    <col min="5" max="5" width="7" style="47" customWidth="1"/>
    <col min="6" max="6" width="9.57142857142857" style="47" customWidth="1"/>
    <col min="7" max="7" width="8.14285714285714" style="47" customWidth="1"/>
    <col min="8" max="8" width="12.8571428571429" style="47" customWidth="1"/>
    <col min="9" max="10" width="10.1428571428571" style="47" customWidth="1"/>
    <col min="11" max="12" width="7.85714285714286" style="47" customWidth="1"/>
    <col min="13" max="13" width="7.28571428571429" style="47" customWidth="1"/>
    <col min="14" max="14" width="7.57142857142857" style="47" customWidth="1"/>
    <col min="15" max="15" width="8.71428571428571" style="47" customWidth="1"/>
    <col min="16" max="16" width="8.28571428571429" style="47" customWidth="1"/>
    <col min="17" max="17" width="6.85714285714286" style="47" customWidth="1"/>
    <col min="18" max="18" width="8" style="47" customWidth="1"/>
    <col min="19" max="16384" width="9.14285714285714" style="47"/>
  </cols>
  <sheetData>
    <row r="1" s="41" customFormat="1" ht="26.25" spans="1:18">
      <c r="A1" s="48" t="s">
        <v>519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="41" customFormat="1" ht="18.75" spans="1:18">
      <c r="A2" s="49" t="s">
        <v>520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="41" customFormat="1" customHeight="1" spans="1:18">
      <c r="A3" s="50" t="s">
        <v>521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="42" customFormat="1" ht="18" customHeight="1" spans="1:18">
      <c r="A4" s="51" t="s">
        <v>522</v>
      </c>
      <c r="B4" s="51"/>
      <c r="C4" s="51"/>
      <c r="D4" s="51"/>
      <c r="E4" s="51"/>
      <c r="F4" s="51"/>
      <c r="G4" s="51"/>
      <c r="H4" s="51"/>
      <c r="I4" s="62" t="str">
        <f>Abstract!L2</f>
        <v>ekg &amp; Qjojh] 2023</v>
      </c>
      <c r="J4" s="62"/>
      <c r="K4" s="62"/>
      <c r="L4" s="62"/>
      <c r="M4" s="62"/>
      <c r="N4" s="62"/>
      <c r="O4" s="62"/>
      <c r="P4" s="62"/>
      <c r="Q4" s="62"/>
      <c r="R4" s="62"/>
    </row>
    <row r="5" s="43" customFormat="1" ht="57" customHeight="1" spans="1:18">
      <c r="A5" s="52" t="s">
        <v>523</v>
      </c>
      <c r="B5" s="52" t="s">
        <v>524</v>
      </c>
      <c r="C5" s="52" t="s">
        <v>525</v>
      </c>
      <c r="D5" s="52" t="s">
        <v>3</v>
      </c>
      <c r="E5" s="52" t="s">
        <v>526</v>
      </c>
      <c r="F5" s="52" t="s">
        <v>527</v>
      </c>
      <c r="G5" s="52" t="s">
        <v>528</v>
      </c>
      <c r="H5" s="52" t="s">
        <v>529</v>
      </c>
      <c r="I5" s="52" t="s">
        <v>530</v>
      </c>
      <c r="J5" s="52" t="s">
        <v>531</v>
      </c>
      <c r="K5" s="52" t="s">
        <v>532</v>
      </c>
      <c r="L5" s="52" t="s">
        <v>533</v>
      </c>
      <c r="M5" s="52" t="s">
        <v>534</v>
      </c>
      <c r="N5" s="52" t="s">
        <v>535</v>
      </c>
      <c r="O5" s="52"/>
      <c r="P5" s="52" t="s">
        <v>536</v>
      </c>
      <c r="Q5" s="52" t="s">
        <v>537</v>
      </c>
      <c r="R5" s="52" t="s">
        <v>83</v>
      </c>
    </row>
    <row r="6" s="44" customFormat="1" ht="16.5" customHeight="1" spans="1:18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63" t="s">
        <v>12</v>
      </c>
      <c r="O6" s="63" t="s">
        <v>13</v>
      </c>
      <c r="P6" s="52"/>
      <c r="Q6" s="52"/>
      <c r="R6" s="52"/>
    </row>
    <row r="7" s="45" customFormat="1" ht="15.75" spans="1:18">
      <c r="A7" s="53">
        <v>1</v>
      </c>
      <c r="B7" s="53">
        <v>2</v>
      </c>
      <c r="C7" s="53">
        <v>3</v>
      </c>
      <c r="D7" s="53">
        <v>4</v>
      </c>
      <c r="E7" s="53">
        <v>5</v>
      </c>
      <c r="F7" s="53">
        <v>6</v>
      </c>
      <c r="G7" s="53">
        <v>7</v>
      </c>
      <c r="H7" s="53">
        <v>8</v>
      </c>
      <c r="I7" s="53">
        <v>9</v>
      </c>
      <c r="J7" s="53">
        <v>10</v>
      </c>
      <c r="K7" s="53">
        <v>11</v>
      </c>
      <c r="L7" s="53">
        <v>12</v>
      </c>
      <c r="M7" s="53">
        <v>13</v>
      </c>
      <c r="N7" s="53">
        <v>14</v>
      </c>
      <c r="O7" s="53">
        <v>15</v>
      </c>
      <c r="P7" s="53">
        <v>16</v>
      </c>
      <c r="Q7" s="53">
        <v>17</v>
      </c>
      <c r="R7" s="53">
        <v>18</v>
      </c>
    </row>
    <row r="8" s="45" customFormat="1" ht="45.75" spans="1:18">
      <c r="A8" s="54">
        <v>1</v>
      </c>
      <c r="B8" s="55" t="s">
        <v>538</v>
      </c>
      <c r="C8" s="56" t="s">
        <v>539</v>
      </c>
      <c r="D8" s="57" t="s">
        <v>540</v>
      </c>
      <c r="E8" s="58">
        <v>0.15</v>
      </c>
      <c r="F8" s="59" t="s">
        <v>541</v>
      </c>
      <c r="G8" s="60">
        <v>6.17</v>
      </c>
      <c r="H8" s="61" t="s">
        <v>173</v>
      </c>
      <c r="I8" s="64" t="s">
        <v>542</v>
      </c>
      <c r="J8" s="64" t="s">
        <v>543</v>
      </c>
      <c r="K8" s="64" t="s">
        <v>18</v>
      </c>
      <c r="L8" s="65" t="s">
        <v>544</v>
      </c>
      <c r="M8" s="66">
        <v>6.16843</v>
      </c>
      <c r="N8" s="58">
        <v>0</v>
      </c>
      <c r="O8" s="58">
        <v>6.12001</v>
      </c>
      <c r="P8" s="67">
        <f t="shared" ref="P8:P23" si="0">O8/M8</f>
        <v>0.992150352682935</v>
      </c>
      <c r="Q8" s="68">
        <v>1</v>
      </c>
      <c r="R8" s="61" t="s">
        <v>16</v>
      </c>
    </row>
    <row r="9" s="45" customFormat="1" ht="39.95" customHeight="1" spans="1:18">
      <c r="A9" s="54">
        <f>A8+1</f>
        <v>2</v>
      </c>
      <c r="B9" s="55" t="s">
        <v>538</v>
      </c>
      <c r="C9" s="56" t="s">
        <v>539</v>
      </c>
      <c r="D9" s="57" t="s">
        <v>545</v>
      </c>
      <c r="E9" s="58">
        <v>0.15</v>
      </c>
      <c r="F9" s="59" t="s">
        <v>541</v>
      </c>
      <c r="G9" s="60">
        <v>9.39</v>
      </c>
      <c r="H9" s="61" t="s">
        <v>173</v>
      </c>
      <c r="I9" s="64" t="s">
        <v>542</v>
      </c>
      <c r="J9" s="64" t="s">
        <v>543</v>
      </c>
      <c r="K9" s="64" t="s">
        <v>18</v>
      </c>
      <c r="L9" s="65" t="s">
        <v>544</v>
      </c>
      <c r="M9" s="66">
        <v>9.37964</v>
      </c>
      <c r="N9" s="58">
        <v>0</v>
      </c>
      <c r="O9" s="58">
        <v>9.29424</v>
      </c>
      <c r="P9" s="67">
        <f t="shared" si="0"/>
        <v>0.990895172949068</v>
      </c>
      <c r="Q9" s="68">
        <v>1</v>
      </c>
      <c r="R9" s="61" t="s">
        <v>16</v>
      </c>
    </row>
    <row r="10" s="45" customFormat="1" ht="39.95" customHeight="1" spans="1:18">
      <c r="A10" s="54">
        <f t="shared" ref="A10:A73" si="1">A9+1</f>
        <v>3</v>
      </c>
      <c r="B10" s="55" t="s">
        <v>538</v>
      </c>
      <c r="C10" s="56" t="s">
        <v>539</v>
      </c>
      <c r="D10" s="57" t="s">
        <v>546</v>
      </c>
      <c r="E10" s="58">
        <v>0.13</v>
      </c>
      <c r="F10" s="59" t="s">
        <v>541</v>
      </c>
      <c r="G10" s="60">
        <v>8.83</v>
      </c>
      <c r="H10" s="61" t="s">
        <v>173</v>
      </c>
      <c r="I10" s="64" t="s">
        <v>542</v>
      </c>
      <c r="J10" s="64" t="s">
        <v>543</v>
      </c>
      <c r="K10" s="64" t="s">
        <v>18</v>
      </c>
      <c r="L10" s="65" t="s">
        <v>544</v>
      </c>
      <c r="M10" s="66">
        <v>8.82069</v>
      </c>
      <c r="N10" s="58">
        <v>0</v>
      </c>
      <c r="O10" s="58">
        <v>8.743</v>
      </c>
      <c r="P10" s="67">
        <f t="shared" si="0"/>
        <v>0.991192299015156</v>
      </c>
      <c r="Q10" s="68">
        <v>1</v>
      </c>
      <c r="R10" s="61" t="s">
        <v>16</v>
      </c>
    </row>
    <row r="11" s="45" customFormat="1" ht="39.95" customHeight="1" spans="1:18">
      <c r="A11" s="54">
        <f t="shared" si="1"/>
        <v>4</v>
      </c>
      <c r="B11" s="55" t="s">
        <v>538</v>
      </c>
      <c r="C11" s="56" t="s">
        <v>539</v>
      </c>
      <c r="D11" s="57" t="s">
        <v>547</v>
      </c>
      <c r="E11" s="58">
        <v>0.1</v>
      </c>
      <c r="F11" s="59" t="s">
        <v>541</v>
      </c>
      <c r="G11" s="60">
        <v>7.52</v>
      </c>
      <c r="H11" s="61" t="s">
        <v>173</v>
      </c>
      <c r="I11" s="64" t="s">
        <v>542</v>
      </c>
      <c r="J11" s="64" t="s">
        <v>543</v>
      </c>
      <c r="K11" s="64" t="s">
        <v>18</v>
      </c>
      <c r="L11" s="65" t="s">
        <v>544</v>
      </c>
      <c r="M11" s="66">
        <v>7.5108462</v>
      </c>
      <c r="N11" s="58">
        <v>0</v>
      </c>
      <c r="O11" s="58">
        <v>7.41852</v>
      </c>
      <c r="P11" s="67">
        <f t="shared" si="0"/>
        <v>0.987707616752957</v>
      </c>
      <c r="Q11" s="68">
        <v>1</v>
      </c>
      <c r="R11" s="61" t="s">
        <v>16</v>
      </c>
    </row>
    <row r="12" s="45" customFormat="1" ht="39.95" customHeight="1" spans="1:18">
      <c r="A12" s="54">
        <f t="shared" si="1"/>
        <v>5</v>
      </c>
      <c r="B12" s="55" t="s">
        <v>538</v>
      </c>
      <c r="C12" s="56" t="s">
        <v>539</v>
      </c>
      <c r="D12" s="57" t="s">
        <v>548</v>
      </c>
      <c r="E12" s="58">
        <v>0.1</v>
      </c>
      <c r="F12" s="59" t="s">
        <v>541</v>
      </c>
      <c r="G12" s="60">
        <v>6.35</v>
      </c>
      <c r="H12" s="61" t="s">
        <v>173</v>
      </c>
      <c r="I12" s="64" t="s">
        <v>542</v>
      </c>
      <c r="J12" s="64" t="s">
        <v>543</v>
      </c>
      <c r="K12" s="64" t="s">
        <v>18</v>
      </c>
      <c r="L12" s="65" t="s">
        <v>544</v>
      </c>
      <c r="M12" s="66">
        <v>6.34954</v>
      </c>
      <c r="N12" s="58">
        <v>0</v>
      </c>
      <c r="O12" s="58">
        <v>6.29372</v>
      </c>
      <c r="P12" s="67">
        <f t="shared" si="0"/>
        <v>0.991208811976931</v>
      </c>
      <c r="Q12" s="68">
        <v>1</v>
      </c>
      <c r="R12" s="61" t="s">
        <v>16</v>
      </c>
    </row>
    <row r="13" s="45" customFormat="1" ht="39.95" customHeight="1" spans="1:18">
      <c r="A13" s="54">
        <f t="shared" si="1"/>
        <v>6</v>
      </c>
      <c r="B13" s="55" t="s">
        <v>538</v>
      </c>
      <c r="C13" s="56" t="s">
        <v>539</v>
      </c>
      <c r="D13" s="57" t="s">
        <v>549</v>
      </c>
      <c r="E13" s="58">
        <v>0.1</v>
      </c>
      <c r="F13" s="59" t="s">
        <v>541</v>
      </c>
      <c r="G13" s="60">
        <v>9.03</v>
      </c>
      <c r="H13" s="61" t="s">
        <v>173</v>
      </c>
      <c r="I13" s="64" t="s">
        <v>542</v>
      </c>
      <c r="J13" s="64" t="s">
        <v>543</v>
      </c>
      <c r="K13" s="64" t="s">
        <v>18</v>
      </c>
      <c r="L13" s="65" t="s">
        <v>544</v>
      </c>
      <c r="M13" s="66">
        <v>9.02104</v>
      </c>
      <c r="N13" s="58">
        <v>0</v>
      </c>
      <c r="O13" s="58">
        <v>8.95402</v>
      </c>
      <c r="P13" s="67">
        <f t="shared" si="0"/>
        <v>0.992570701382546</v>
      </c>
      <c r="Q13" s="68">
        <v>1</v>
      </c>
      <c r="R13" s="61" t="s">
        <v>16</v>
      </c>
    </row>
    <row r="14" s="45" customFormat="1" ht="39.95" customHeight="1" spans="1:18">
      <c r="A14" s="54">
        <f t="shared" si="1"/>
        <v>7</v>
      </c>
      <c r="B14" s="55" t="s">
        <v>538</v>
      </c>
      <c r="C14" s="56" t="s">
        <v>539</v>
      </c>
      <c r="D14" s="57" t="s">
        <v>550</v>
      </c>
      <c r="E14" s="58">
        <v>0.1</v>
      </c>
      <c r="F14" s="59" t="s">
        <v>541</v>
      </c>
      <c r="G14" s="60">
        <v>8.06</v>
      </c>
      <c r="H14" s="61" t="s">
        <v>173</v>
      </c>
      <c r="I14" s="64" t="s">
        <v>542</v>
      </c>
      <c r="J14" s="64" t="s">
        <v>543</v>
      </c>
      <c r="K14" s="64" t="s">
        <v>18</v>
      </c>
      <c r="L14" s="65" t="s">
        <v>544</v>
      </c>
      <c r="M14" s="66">
        <v>8.04783</v>
      </c>
      <c r="N14" s="58">
        <v>0</v>
      </c>
      <c r="O14" s="58">
        <v>7.92296</v>
      </c>
      <c r="P14" s="67">
        <f t="shared" si="0"/>
        <v>0.984484016188215</v>
      </c>
      <c r="Q14" s="68">
        <v>1</v>
      </c>
      <c r="R14" s="61" t="s">
        <v>16</v>
      </c>
    </row>
    <row r="15" s="45" customFormat="1" ht="39.95" customHeight="1" spans="1:18">
      <c r="A15" s="54">
        <f t="shared" si="1"/>
        <v>8</v>
      </c>
      <c r="B15" s="55" t="s">
        <v>538</v>
      </c>
      <c r="C15" s="56" t="s">
        <v>539</v>
      </c>
      <c r="D15" s="57" t="s">
        <v>551</v>
      </c>
      <c r="E15" s="58">
        <v>0.15</v>
      </c>
      <c r="F15" s="59" t="s">
        <v>541</v>
      </c>
      <c r="G15" s="60">
        <v>9.67</v>
      </c>
      <c r="H15" s="61" t="s">
        <v>173</v>
      </c>
      <c r="I15" s="64" t="s">
        <v>542</v>
      </c>
      <c r="J15" s="64" t="s">
        <v>543</v>
      </c>
      <c r="K15" s="64" t="s">
        <v>18</v>
      </c>
      <c r="L15" s="65" t="s">
        <v>544</v>
      </c>
      <c r="M15" s="66">
        <v>9.66222</v>
      </c>
      <c r="N15" s="58">
        <v>0</v>
      </c>
      <c r="O15" s="58">
        <v>9.57351</v>
      </c>
      <c r="P15" s="67">
        <f t="shared" si="0"/>
        <v>0.990818880133137</v>
      </c>
      <c r="Q15" s="68">
        <v>1</v>
      </c>
      <c r="R15" s="61" t="s">
        <v>16</v>
      </c>
    </row>
    <row r="16" s="45" customFormat="1" ht="39.95" customHeight="1" spans="1:18">
      <c r="A16" s="54">
        <f t="shared" si="1"/>
        <v>9</v>
      </c>
      <c r="B16" s="55" t="s">
        <v>538</v>
      </c>
      <c r="C16" s="56" t="s">
        <v>539</v>
      </c>
      <c r="D16" s="57" t="s">
        <v>552</v>
      </c>
      <c r="E16" s="58">
        <v>0.133</v>
      </c>
      <c r="F16" s="59" t="s">
        <v>541</v>
      </c>
      <c r="G16" s="60">
        <v>10.77</v>
      </c>
      <c r="H16" s="61" t="s">
        <v>173</v>
      </c>
      <c r="I16" s="64" t="s">
        <v>542</v>
      </c>
      <c r="J16" s="64" t="s">
        <v>543</v>
      </c>
      <c r="K16" s="64" t="s">
        <v>18</v>
      </c>
      <c r="L16" s="65" t="s">
        <v>544</v>
      </c>
      <c r="M16" s="66">
        <v>10.64889</v>
      </c>
      <c r="N16" s="58">
        <v>1.7014</v>
      </c>
      <c r="O16" s="58">
        <f>8.84543+1.7014</f>
        <v>10.54683</v>
      </c>
      <c r="P16" s="67">
        <f t="shared" si="0"/>
        <v>0.990415902502514</v>
      </c>
      <c r="Q16" s="68">
        <v>1</v>
      </c>
      <c r="R16" s="61" t="s">
        <v>16</v>
      </c>
    </row>
    <row r="17" s="45" customFormat="1" ht="39.95" customHeight="1" spans="1:18">
      <c r="A17" s="54">
        <f t="shared" si="1"/>
        <v>10</v>
      </c>
      <c r="B17" s="55" t="s">
        <v>538</v>
      </c>
      <c r="C17" s="56" t="s">
        <v>539</v>
      </c>
      <c r="D17" s="57" t="s">
        <v>553</v>
      </c>
      <c r="E17" s="58">
        <v>0.15</v>
      </c>
      <c r="F17" s="59" t="s">
        <v>541</v>
      </c>
      <c r="G17" s="60">
        <v>10.54</v>
      </c>
      <c r="H17" s="61" t="s">
        <v>173</v>
      </c>
      <c r="I17" s="64" t="s">
        <v>542</v>
      </c>
      <c r="J17" s="64" t="s">
        <v>543</v>
      </c>
      <c r="K17" s="64" t="s">
        <v>18</v>
      </c>
      <c r="L17" s="65" t="s">
        <v>544</v>
      </c>
      <c r="M17" s="66">
        <v>10.51357</v>
      </c>
      <c r="N17" s="58">
        <v>0</v>
      </c>
      <c r="O17" s="58">
        <v>10.32806</v>
      </c>
      <c r="P17" s="67">
        <f t="shared" si="0"/>
        <v>0.982355184775485</v>
      </c>
      <c r="Q17" s="68">
        <v>1</v>
      </c>
      <c r="R17" s="61" t="s">
        <v>16</v>
      </c>
    </row>
    <row r="18" s="45" customFormat="1" ht="39.95" customHeight="1" spans="1:18">
      <c r="A18" s="54">
        <f t="shared" si="1"/>
        <v>11</v>
      </c>
      <c r="B18" s="55" t="s">
        <v>538</v>
      </c>
      <c r="C18" s="56" t="s">
        <v>539</v>
      </c>
      <c r="D18" s="57" t="s">
        <v>554</v>
      </c>
      <c r="E18" s="58">
        <v>0.14</v>
      </c>
      <c r="F18" s="59" t="s">
        <v>541</v>
      </c>
      <c r="G18" s="60">
        <v>10.78</v>
      </c>
      <c r="H18" s="61" t="s">
        <v>173</v>
      </c>
      <c r="I18" s="64" t="s">
        <v>542</v>
      </c>
      <c r="J18" s="64" t="s">
        <v>543</v>
      </c>
      <c r="K18" s="64" t="s">
        <v>18</v>
      </c>
      <c r="L18" s="65" t="s">
        <v>544</v>
      </c>
      <c r="M18" s="66">
        <v>10.76898</v>
      </c>
      <c r="N18" s="58">
        <v>0</v>
      </c>
      <c r="O18" s="58">
        <v>10.67077</v>
      </c>
      <c r="P18" s="67">
        <f t="shared" si="0"/>
        <v>0.990880287640983</v>
      </c>
      <c r="Q18" s="68">
        <v>1</v>
      </c>
      <c r="R18" s="61" t="s">
        <v>16</v>
      </c>
    </row>
    <row r="19" s="45" customFormat="1" ht="39.95" customHeight="1" spans="1:18">
      <c r="A19" s="54">
        <f t="shared" si="1"/>
        <v>12</v>
      </c>
      <c r="B19" s="55" t="s">
        <v>538</v>
      </c>
      <c r="C19" s="56" t="s">
        <v>539</v>
      </c>
      <c r="D19" s="57" t="s">
        <v>555</v>
      </c>
      <c r="E19" s="58">
        <v>0.15</v>
      </c>
      <c r="F19" s="59" t="s">
        <v>541</v>
      </c>
      <c r="G19" s="60">
        <v>9.94</v>
      </c>
      <c r="H19" s="61" t="s">
        <v>173</v>
      </c>
      <c r="I19" s="64" t="s">
        <v>542</v>
      </c>
      <c r="J19" s="64" t="s">
        <v>543</v>
      </c>
      <c r="K19" s="64" t="s">
        <v>18</v>
      </c>
      <c r="L19" s="65" t="s">
        <v>544</v>
      </c>
      <c r="M19" s="66">
        <v>9.93494</v>
      </c>
      <c r="N19" s="58">
        <v>0</v>
      </c>
      <c r="O19" s="58">
        <v>9.842</v>
      </c>
      <c r="P19" s="67">
        <f t="shared" si="0"/>
        <v>0.990645137263033</v>
      </c>
      <c r="Q19" s="68">
        <v>1</v>
      </c>
      <c r="R19" s="61" t="s">
        <v>16</v>
      </c>
    </row>
    <row r="20" s="45" customFormat="1" ht="39.95" customHeight="1" spans="1:18">
      <c r="A20" s="54">
        <f t="shared" si="1"/>
        <v>13</v>
      </c>
      <c r="B20" s="55" t="s">
        <v>538</v>
      </c>
      <c r="C20" s="56" t="s">
        <v>539</v>
      </c>
      <c r="D20" s="57" t="s">
        <v>556</v>
      </c>
      <c r="E20" s="58">
        <v>0.15</v>
      </c>
      <c r="F20" s="59" t="s">
        <v>541</v>
      </c>
      <c r="G20" s="60">
        <v>10.72</v>
      </c>
      <c r="H20" s="61" t="s">
        <v>173</v>
      </c>
      <c r="I20" s="64" t="s">
        <v>542</v>
      </c>
      <c r="J20" s="64" t="s">
        <v>543</v>
      </c>
      <c r="K20" s="64" t="s">
        <v>18</v>
      </c>
      <c r="L20" s="65" t="s">
        <v>544</v>
      </c>
      <c r="M20" s="66">
        <v>10.70897</v>
      </c>
      <c r="N20" s="58">
        <v>0</v>
      </c>
      <c r="O20" s="58">
        <v>10.60546</v>
      </c>
      <c r="P20" s="67">
        <f t="shared" si="0"/>
        <v>0.990334271176406</v>
      </c>
      <c r="Q20" s="68">
        <v>1</v>
      </c>
      <c r="R20" s="61" t="s">
        <v>16</v>
      </c>
    </row>
    <row r="21" s="45" customFormat="1" ht="39.95" customHeight="1" spans="1:18">
      <c r="A21" s="54">
        <f t="shared" si="1"/>
        <v>14</v>
      </c>
      <c r="B21" s="55" t="s">
        <v>538</v>
      </c>
      <c r="C21" s="56" t="s">
        <v>539</v>
      </c>
      <c r="D21" s="57" t="s">
        <v>557</v>
      </c>
      <c r="E21" s="58">
        <v>0.137</v>
      </c>
      <c r="F21" s="59" t="s">
        <v>541</v>
      </c>
      <c r="G21" s="60">
        <v>10.67</v>
      </c>
      <c r="H21" s="61" t="s">
        <v>173</v>
      </c>
      <c r="I21" s="64" t="s">
        <v>542</v>
      </c>
      <c r="J21" s="64" t="s">
        <v>543</v>
      </c>
      <c r="K21" s="64" t="s">
        <v>18</v>
      </c>
      <c r="L21" s="65" t="s">
        <v>544</v>
      </c>
      <c r="M21" s="66">
        <v>10.65727</v>
      </c>
      <c r="N21" s="58">
        <v>0</v>
      </c>
      <c r="O21" s="58">
        <v>10.553</v>
      </c>
      <c r="P21" s="67">
        <f t="shared" si="0"/>
        <v>0.990216068467816</v>
      </c>
      <c r="Q21" s="68">
        <v>1</v>
      </c>
      <c r="R21" s="61" t="s">
        <v>16</v>
      </c>
    </row>
    <row r="22" s="45" customFormat="1" ht="39.95" customHeight="1" spans="1:18">
      <c r="A22" s="54">
        <f t="shared" si="1"/>
        <v>15</v>
      </c>
      <c r="B22" s="55" t="s">
        <v>538</v>
      </c>
      <c r="C22" s="56" t="s">
        <v>539</v>
      </c>
      <c r="D22" s="57" t="s">
        <v>558</v>
      </c>
      <c r="E22" s="58">
        <v>0.08</v>
      </c>
      <c r="F22" s="59" t="s">
        <v>541</v>
      </c>
      <c r="G22" s="60">
        <v>6.92</v>
      </c>
      <c r="H22" s="61" t="s">
        <v>173</v>
      </c>
      <c r="I22" s="64" t="s">
        <v>542</v>
      </c>
      <c r="J22" s="64" t="s">
        <v>543</v>
      </c>
      <c r="K22" s="64" t="s">
        <v>18</v>
      </c>
      <c r="L22" s="65" t="s">
        <v>544</v>
      </c>
      <c r="M22" s="66">
        <v>6.91844</v>
      </c>
      <c r="N22" s="58">
        <v>0</v>
      </c>
      <c r="O22" s="58">
        <v>6.843</v>
      </c>
      <c r="P22" s="67">
        <f t="shared" si="0"/>
        <v>0.989095807725441</v>
      </c>
      <c r="Q22" s="68">
        <v>1</v>
      </c>
      <c r="R22" s="61" t="s">
        <v>16</v>
      </c>
    </row>
    <row r="23" s="45" customFormat="1" ht="39.95" customHeight="1" spans="1:18">
      <c r="A23" s="54">
        <f t="shared" si="1"/>
        <v>16</v>
      </c>
      <c r="B23" s="55" t="s">
        <v>538</v>
      </c>
      <c r="C23" s="56" t="s">
        <v>539</v>
      </c>
      <c r="D23" s="57" t="s">
        <v>559</v>
      </c>
      <c r="E23" s="58">
        <v>0.14</v>
      </c>
      <c r="F23" s="59" t="s">
        <v>541</v>
      </c>
      <c r="G23" s="60">
        <v>13.09</v>
      </c>
      <c r="H23" s="61" t="s">
        <v>173</v>
      </c>
      <c r="I23" s="64" t="s">
        <v>560</v>
      </c>
      <c r="J23" s="64" t="s">
        <v>561</v>
      </c>
      <c r="K23" s="64" t="s">
        <v>18</v>
      </c>
      <c r="L23" s="65" t="s">
        <v>544</v>
      </c>
      <c r="M23" s="66">
        <v>12.6805</v>
      </c>
      <c r="N23" s="58">
        <v>0</v>
      </c>
      <c r="O23" s="58">
        <v>12.53</v>
      </c>
      <c r="P23" s="67">
        <f t="shared" si="0"/>
        <v>0.988131382831907</v>
      </c>
      <c r="Q23" s="68">
        <v>1</v>
      </c>
      <c r="R23" s="61" t="s">
        <v>16</v>
      </c>
    </row>
    <row r="24" s="45" customFormat="1" ht="39.95" customHeight="1" spans="1:18">
      <c r="A24" s="54">
        <f t="shared" si="1"/>
        <v>17</v>
      </c>
      <c r="B24" s="55" t="s">
        <v>538</v>
      </c>
      <c r="C24" s="56" t="s">
        <v>539</v>
      </c>
      <c r="D24" s="57" t="s">
        <v>562</v>
      </c>
      <c r="E24" s="58">
        <v>0.07</v>
      </c>
      <c r="F24" s="59" t="s">
        <v>541</v>
      </c>
      <c r="G24" s="60">
        <v>5.21</v>
      </c>
      <c r="H24" s="61" t="s">
        <v>173</v>
      </c>
      <c r="I24" s="64" t="s">
        <v>542</v>
      </c>
      <c r="J24" s="64" t="s">
        <v>543</v>
      </c>
      <c r="K24" s="64" t="s">
        <v>18</v>
      </c>
      <c r="L24" s="65" t="s">
        <v>544</v>
      </c>
      <c r="M24" s="66">
        <v>5.20741</v>
      </c>
      <c r="N24" s="58">
        <v>0</v>
      </c>
      <c r="O24" s="58">
        <v>5.159</v>
      </c>
      <c r="P24" s="67">
        <f t="shared" ref="P24:P41" si="2">O24/M24</f>
        <v>0.99070363193987</v>
      </c>
      <c r="Q24" s="68">
        <v>1</v>
      </c>
      <c r="R24" s="61" t="s">
        <v>16</v>
      </c>
    </row>
    <row r="25" s="45" customFormat="1" ht="30.75" spans="1:18">
      <c r="A25" s="54">
        <f t="shared" si="1"/>
        <v>18</v>
      </c>
      <c r="B25" s="55" t="s">
        <v>538</v>
      </c>
      <c r="C25" s="56" t="s">
        <v>539</v>
      </c>
      <c r="D25" s="57" t="s">
        <v>563</v>
      </c>
      <c r="E25" s="58">
        <v>0.15</v>
      </c>
      <c r="F25" s="59" t="s">
        <v>541</v>
      </c>
      <c r="G25" s="60">
        <v>7.81</v>
      </c>
      <c r="H25" s="61" t="s">
        <v>173</v>
      </c>
      <c r="I25" s="64" t="s">
        <v>542</v>
      </c>
      <c r="J25" s="64" t="s">
        <v>543</v>
      </c>
      <c r="K25" s="64" t="s">
        <v>18</v>
      </c>
      <c r="L25" s="65" t="s">
        <v>544</v>
      </c>
      <c r="M25" s="66">
        <v>7.80207</v>
      </c>
      <c r="N25" s="58">
        <v>0</v>
      </c>
      <c r="O25" s="58">
        <v>7.73966</v>
      </c>
      <c r="P25" s="67">
        <f t="shared" si="2"/>
        <v>0.992000840802505</v>
      </c>
      <c r="Q25" s="68">
        <v>1</v>
      </c>
      <c r="R25" s="61" t="s">
        <v>16</v>
      </c>
    </row>
    <row r="26" s="45" customFormat="1" ht="39.95" customHeight="1" spans="1:18">
      <c r="A26" s="54">
        <f t="shared" si="1"/>
        <v>19</v>
      </c>
      <c r="B26" s="55" t="s">
        <v>538</v>
      </c>
      <c r="C26" s="56" t="s">
        <v>539</v>
      </c>
      <c r="D26" s="57" t="s">
        <v>564</v>
      </c>
      <c r="E26" s="58">
        <v>0.13</v>
      </c>
      <c r="F26" s="59" t="s">
        <v>541</v>
      </c>
      <c r="G26" s="60">
        <v>10.57</v>
      </c>
      <c r="H26" s="61" t="s">
        <v>173</v>
      </c>
      <c r="I26" s="64" t="s">
        <v>542</v>
      </c>
      <c r="J26" s="64" t="s">
        <v>543</v>
      </c>
      <c r="K26" s="64" t="s">
        <v>18</v>
      </c>
      <c r="L26" s="65" t="s">
        <v>544</v>
      </c>
      <c r="M26" s="66">
        <v>10.56454</v>
      </c>
      <c r="N26" s="58">
        <v>0</v>
      </c>
      <c r="O26" s="58">
        <v>10.45618</v>
      </c>
      <c r="P26" s="67">
        <f t="shared" si="2"/>
        <v>0.989743046076781</v>
      </c>
      <c r="Q26" s="68">
        <v>1</v>
      </c>
      <c r="R26" s="61" t="s">
        <v>16</v>
      </c>
    </row>
    <row r="27" s="45" customFormat="1" ht="39.95" customHeight="1" spans="1:18">
      <c r="A27" s="54">
        <f t="shared" si="1"/>
        <v>20</v>
      </c>
      <c r="B27" s="55" t="s">
        <v>538</v>
      </c>
      <c r="C27" s="56" t="s">
        <v>539</v>
      </c>
      <c r="D27" s="57" t="s">
        <v>565</v>
      </c>
      <c r="E27" s="58">
        <v>0.06</v>
      </c>
      <c r="F27" s="59" t="s">
        <v>541</v>
      </c>
      <c r="G27" s="60">
        <v>4.47</v>
      </c>
      <c r="H27" s="61" t="s">
        <v>173</v>
      </c>
      <c r="I27" s="64" t="s">
        <v>542</v>
      </c>
      <c r="J27" s="64" t="s">
        <v>543</v>
      </c>
      <c r="K27" s="64" t="s">
        <v>18</v>
      </c>
      <c r="L27" s="65" t="s">
        <v>544</v>
      </c>
      <c r="M27" s="66">
        <v>4.46199</v>
      </c>
      <c r="N27" s="58">
        <v>0</v>
      </c>
      <c r="O27" s="58">
        <v>4.404</v>
      </c>
      <c r="P27" s="67">
        <f t="shared" si="2"/>
        <v>0.987003556709002</v>
      </c>
      <c r="Q27" s="68">
        <v>1</v>
      </c>
      <c r="R27" s="61" t="s">
        <v>16</v>
      </c>
    </row>
    <row r="28" s="45" customFormat="1" ht="39.95" customHeight="1" spans="1:18">
      <c r="A28" s="54">
        <f t="shared" si="1"/>
        <v>21</v>
      </c>
      <c r="B28" s="55" t="s">
        <v>538</v>
      </c>
      <c r="C28" s="56" t="s">
        <v>539</v>
      </c>
      <c r="D28" s="57" t="s">
        <v>566</v>
      </c>
      <c r="E28" s="58">
        <v>0.117</v>
      </c>
      <c r="F28" s="59" t="s">
        <v>541</v>
      </c>
      <c r="G28" s="60">
        <v>7.26</v>
      </c>
      <c r="H28" s="61" t="s">
        <v>173</v>
      </c>
      <c r="I28" s="64" t="s">
        <v>542</v>
      </c>
      <c r="J28" s="64" t="s">
        <v>543</v>
      </c>
      <c r="K28" s="64" t="s">
        <v>18</v>
      </c>
      <c r="L28" s="65" t="s">
        <v>544</v>
      </c>
      <c r="M28" s="66">
        <v>7.25317</v>
      </c>
      <c r="N28" s="58">
        <v>0</v>
      </c>
      <c r="O28" s="58">
        <v>7.18194</v>
      </c>
      <c r="P28" s="67">
        <f t="shared" si="2"/>
        <v>0.990179466357468</v>
      </c>
      <c r="Q28" s="68">
        <v>1</v>
      </c>
      <c r="R28" s="61" t="s">
        <v>16</v>
      </c>
    </row>
    <row r="29" s="45" customFormat="1" ht="39.95" customHeight="1" spans="1:18">
      <c r="A29" s="54">
        <f t="shared" si="1"/>
        <v>22</v>
      </c>
      <c r="B29" s="55" t="s">
        <v>538</v>
      </c>
      <c r="C29" s="56" t="s">
        <v>539</v>
      </c>
      <c r="D29" s="57" t="s">
        <v>567</v>
      </c>
      <c r="E29" s="58">
        <v>0.136</v>
      </c>
      <c r="F29" s="59" t="s">
        <v>541</v>
      </c>
      <c r="G29" s="60">
        <v>9.61</v>
      </c>
      <c r="H29" s="61" t="s">
        <v>173</v>
      </c>
      <c r="I29" s="64" t="s">
        <v>542</v>
      </c>
      <c r="J29" s="64" t="s">
        <v>543</v>
      </c>
      <c r="K29" s="64" t="s">
        <v>18</v>
      </c>
      <c r="L29" s="65" t="s">
        <v>544</v>
      </c>
      <c r="M29" s="66">
        <v>9.60038</v>
      </c>
      <c r="N29" s="58">
        <v>0</v>
      </c>
      <c r="O29" s="58">
        <v>9.516</v>
      </c>
      <c r="P29" s="67">
        <f t="shared" si="2"/>
        <v>0.991210764573902</v>
      </c>
      <c r="Q29" s="68">
        <v>1</v>
      </c>
      <c r="R29" s="61" t="s">
        <v>16</v>
      </c>
    </row>
    <row r="30" s="45" customFormat="1" ht="30.75" spans="1:18">
      <c r="A30" s="54">
        <f t="shared" si="1"/>
        <v>23</v>
      </c>
      <c r="B30" s="55" t="s">
        <v>538</v>
      </c>
      <c r="C30" s="56" t="s">
        <v>539</v>
      </c>
      <c r="D30" s="57" t="s">
        <v>568</v>
      </c>
      <c r="E30" s="58">
        <v>0.12</v>
      </c>
      <c r="F30" s="59" t="s">
        <v>541</v>
      </c>
      <c r="G30" s="60">
        <v>7.95</v>
      </c>
      <c r="H30" s="61" t="s">
        <v>173</v>
      </c>
      <c r="I30" s="64" t="s">
        <v>542</v>
      </c>
      <c r="J30" s="64" t="s">
        <v>543</v>
      </c>
      <c r="K30" s="64" t="s">
        <v>18</v>
      </c>
      <c r="L30" s="65" t="s">
        <v>544</v>
      </c>
      <c r="M30" s="66">
        <v>7.94044</v>
      </c>
      <c r="N30" s="58">
        <v>0</v>
      </c>
      <c r="O30" s="58">
        <v>7.854</v>
      </c>
      <c r="P30" s="67">
        <f t="shared" si="2"/>
        <v>0.989113953382936</v>
      </c>
      <c r="Q30" s="68">
        <v>1</v>
      </c>
      <c r="R30" s="61" t="s">
        <v>16</v>
      </c>
    </row>
    <row r="31" s="45" customFormat="1" ht="30.75" spans="1:18">
      <c r="A31" s="54">
        <f t="shared" si="1"/>
        <v>24</v>
      </c>
      <c r="B31" s="55" t="s">
        <v>538</v>
      </c>
      <c r="C31" s="56" t="s">
        <v>539</v>
      </c>
      <c r="D31" s="57" t="s">
        <v>569</v>
      </c>
      <c r="E31" s="58">
        <v>0.1</v>
      </c>
      <c r="F31" s="59" t="s">
        <v>541</v>
      </c>
      <c r="G31" s="60">
        <v>8.95</v>
      </c>
      <c r="H31" s="61" t="s">
        <v>173</v>
      </c>
      <c r="I31" s="64" t="s">
        <v>542</v>
      </c>
      <c r="J31" s="64" t="s">
        <v>543</v>
      </c>
      <c r="K31" s="64" t="s">
        <v>18</v>
      </c>
      <c r="L31" s="65" t="s">
        <v>544</v>
      </c>
      <c r="M31" s="66">
        <v>8.93909</v>
      </c>
      <c r="N31" s="58">
        <v>0</v>
      </c>
      <c r="O31" s="58">
        <v>8.855</v>
      </c>
      <c r="P31" s="67">
        <f t="shared" si="2"/>
        <v>0.990593002195973</v>
      </c>
      <c r="Q31" s="68">
        <v>1</v>
      </c>
      <c r="R31" s="61" t="s">
        <v>16</v>
      </c>
    </row>
    <row r="32" s="45" customFormat="1" ht="30.75" spans="1:18">
      <c r="A32" s="54">
        <f t="shared" si="1"/>
        <v>25</v>
      </c>
      <c r="B32" s="55" t="s">
        <v>538</v>
      </c>
      <c r="C32" s="56" t="s">
        <v>539</v>
      </c>
      <c r="D32" s="57" t="s">
        <v>570</v>
      </c>
      <c r="E32" s="58">
        <v>0.1</v>
      </c>
      <c r="F32" s="59" t="s">
        <v>541</v>
      </c>
      <c r="G32" s="60">
        <v>10.75</v>
      </c>
      <c r="H32" s="61" t="s">
        <v>173</v>
      </c>
      <c r="I32" s="64" t="s">
        <v>542</v>
      </c>
      <c r="J32" s="64" t="s">
        <v>543</v>
      </c>
      <c r="K32" s="64" t="s">
        <v>18</v>
      </c>
      <c r="L32" s="65" t="s">
        <v>544</v>
      </c>
      <c r="M32" s="66">
        <v>10.73821</v>
      </c>
      <c r="N32" s="58">
        <v>0</v>
      </c>
      <c r="O32" s="58">
        <v>10.62931</v>
      </c>
      <c r="P32" s="67">
        <f t="shared" si="2"/>
        <v>0.989858644969692</v>
      </c>
      <c r="Q32" s="68">
        <v>1</v>
      </c>
      <c r="R32" s="61" t="s">
        <v>16</v>
      </c>
    </row>
    <row r="33" s="45" customFormat="1" ht="30.75" spans="1:18">
      <c r="A33" s="54">
        <f t="shared" si="1"/>
        <v>26</v>
      </c>
      <c r="B33" s="55" t="s">
        <v>538</v>
      </c>
      <c r="C33" s="56" t="s">
        <v>539</v>
      </c>
      <c r="D33" s="57" t="s">
        <v>571</v>
      </c>
      <c r="E33" s="58">
        <v>0.2</v>
      </c>
      <c r="F33" s="59" t="s">
        <v>541</v>
      </c>
      <c r="G33" s="60">
        <v>10.59</v>
      </c>
      <c r="H33" s="61" t="s">
        <v>173</v>
      </c>
      <c r="I33" s="64" t="s">
        <v>542</v>
      </c>
      <c r="J33" s="64" t="s">
        <v>543</v>
      </c>
      <c r="K33" s="64" t="s">
        <v>18</v>
      </c>
      <c r="L33" s="65" t="s">
        <v>544</v>
      </c>
      <c r="M33" s="66">
        <v>10.57896</v>
      </c>
      <c r="N33" s="58">
        <v>0</v>
      </c>
      <c r="O33" s="58">
        <v>10.469</v>
      </c>
      <c r="P33" s="67">
        <f t="shared" si="2"/>
        <v>0.989605783555283</v>
      </c>
      <c r="Q33" s="68">
        <v>1</v>
      </c>
      <c r="R33" s="61" t="s">
        <v>16</v>
      </c>
    </row>
    <row r="34" s="45" customFormat="1" ht="120.75" spans="1:18">
      <c r="A34" s="54">
        <f t="shared" si="1"/>
        <v>27</v>
      </c>
      <c r="B34" s="55" t="s">
        <v>538</v>
      </c>
      <c r="C34" s="56" t="s">
        <v>539</v>
      </c>
      <c r="D34" s="57" t="s">
        <v>572</v>
      </c>
      <c r="E34" s="58">
        <v>0.484</v>
      </c>
      <c r="F34" s="59" t="s">
        <v>541</v>
      </c>
      <c r="G34" s="60">
        <v>29.51</v>
      </c>
      <c r="H34" s="61" t="s">
        <v>173</v>
      </c>
      <c r="I34" s="64" t="s">
        <v>542</v>
      </c>
      <c r="J34" s="64" t="s">
        <v>543</v>
      </c>
      <c r="K34" s="64" t="s">
        <v>18</v>
      </c>
      <c r="L34" s="65" t="s">
        <v>573</v>
      </c>
      <c r="M34" s="66">
        <v>29.20306</v>
      </c>
      <c r="N34" s="58">
        <v>14.387</v>
      </c>
      <c r="O34" s="58">
        <f>13.563+14.387</f>
        <v>27.95</v>
      </c>
      <c r="P34" s="67">
        <f t="shared" si="2"/>
        <v>0.957091482878849</v>
      </c>
      <c r="Q34" s="68">
        <v>1</v>
      </c>
      <c r="R34" s="61" t="s">
        <v>574</v>
      </c>
    </row>
    <row r="35" s="45" customFormat="1" ht="30.75" spans="1:18">
      <c r="A35" s="54">
        <f t="shared" si="1"/>
        <v>28</v>
      </c>
      <c r="B35" s="55" t="s">
        <v>538</v>
      </c>
      <c r="C35" s="56" t="s">
        <v>539</v>
      </c>
      <c r="D35" s="57" t="s">
        <v>575</v>
      </c>
      <c r="E35" s="58">
        <v>0.1</v>
      </c>
      <c r="F35" s="59" t="s">
        <v>541</v>
      </c>
      <c r="G35" s="60">
        <v>8.19</v>
      </c>
      <c r="H35" s="61" t="s">
        <v>173</v>
      </c>
      <c r="I35" s="64" t="s">
        <v>542</v>
      </c>
      <c r="J35" s="64" t="s">
        <v>543</v>
      </c>
      <c r="K35" s="64" t="s">
        <v>18</v>
      </c>
      <c r="L35" s="65" t="s">
        <v>544</v>
      </c>
      <c r="M35" s="66">
        <v>8.1774</v>
      </c>
      <c r="N35" s="58">
        <v>0</v>
      </c>
      <c r="O35" s="58">
        <v>8.033</v>
      </c>
      <c r="P35" s="67">
        <f t="shared" si="2"/>
        <v>0.982341575561914</v>
      </c>
      <c r="Q35" s="68">
        <v>1</v>
      </c>
      <c r="R35" s="61" t="s">
        <v>16</v>
      </c>
    </row>
    <row r="36" s="45" customFormat="1" ht="30.75" spans="1:18">
      <c r="A36" s="54">
        <f t="shared" si="1"/>
        <v>29</v>
      </c>
      <c r="B36" s="55" t="s">
        <v>538</v>
      </c>
      <c r="C36" s="56" t="s">
        <v>539</v>
      </c>
      <c r="D36" s="57" t="s">
        <v>576</v>
      </c>
      <c r="E36" s="58">
        <v>0.15</v>
      </c>
      <c r="F36" s="59" t="s">
        <v>541</v>
      </c>
      <c r="G36" s="60">
        <v>10.76</v>
      </c>
      <c r="H36" s="61" t="s">
        <v>173</v>
      </c>
      <c r="I36" s="64" t="s">
        <v>542</v>
      </c>
      <c r="J36" s="64" t="s">
        <v>543</v>
      </c>
      <c r="K36" s="64" t="s">
        <v>18</v>
      </c>
      <c r="L36" s="65" t="s">
        <v>544</v>
      </c>
      <c r="M36" s="66">
        <v>10.73458</v>
      </c>
      <c r="N36" s="58">
        <v>0</v>
      </c>
      <c r="O36" s="58">
        <v>10.57267</v>
      </c>
      <c r="P36" s="67">
        <f t="shared" si="2"/>
        <v>0.984916969271271</v>
      </c>
      <c r="Q36" s="68">
        <v>1</v>
      </c>
      <c r="R36" s="61" t="s">
        <v>16</v>
      </c>
    </row>
    <row r="37" s="45" customFormat="1" ht="30.75" spans="1:18">
      <c r="A37" s="54">
        <f t="shared" si="1"/>
        <v>30</v>
      </c>
      <c r="B37" s="55" t="s">
        <v>538</v>
      </c>
      <c r="C37" s="56" t="s">
        <v>539</v>
      </c>
      <c r="D37" s="57" t="s">
        <v>577</v>
      </c>
      <c r="E37" s="58">
        <v>0.5</v>
      </c>
      <c r="F37" s="59" t="s">
        <v>541</v>
      </c>
      <c r="G37" s="60">
        <v>8.85</v>
      </c>
      <c r="H37" s="61" t="s">
        <v>173</v>
      </c>
      <c r="I37" s="64" t="s">
        <v>542</v>
      </c>
      <c r="J37" s="64" t="s">
        <v>543</v>
      </c>
      <c r="K37" s="64" t="s">
        <v>18</v>
      </c>
      <c r="L37" s="65" t="s">
        <v>544</v>
      </c>
      <c r="M37" s="66">
        <v>8.8409</v>
      </c>
      <c r="N37" s="58">
        <v>0</v>
      </c>
      <c r="O37" s="58">
        <v>8.764</v>
      </c>
      <c r="P37" s="67">
        <f t="shared" si="2"/>
        <v>0.991301790541687</v>
      </c>
      <c r="Q37" s="68">
        <v>1</v>
      </c>
      <c r="R37" s="61" t="s">
        <v>16</v>
      </c>
    </row>
    <row r="38" s="45" customFormat="1" ht="30.75" spans="1:18">
      <c r="A38" s="54">
        <f t="shared" si="1"/>
        <v>31</v>
      </c>
      <c r="B38" s="55" t="s">
        <v>538</v>
      </c>
      <c r="C38" s="56" t="s">
        <v>539</v>
      </c>
      <c r="D38" s="57" t="s">
        <v>578</v>
      </c>
      <c r="E38" s="58">
        <v>0.64</v>
      </c>
      <c r="F38" s="59" t="s">
        <v>541</v>
      </c>
      <c r="G38" s="60">
        <v>10.75</v>
      </c>
      <c r="H38" s="61" t="s">
        <v>173</v>
      </c>
      <c r="I38" s="64" t="s">
        <v>542</v>
      </c>
      <c r="J38" s="64" t="s">
        <v>543</v>
      </c>
      <c r="K38" s="64" t="s">
        <v>18</v>
      </c>
      <c r="L38" s="65" t="s">
        <v>544</v>
      </c>
      <c r="M38" s="66">
        <v>10.73695</v>
      </c>
      <c r="N38" s="58">
        <v>0</v>
      </c>
      <c r="O38" s="58">
        <v>10.645</v>
      </c>
      <c r="P38" s="67">
        <f t="shared" si="2"/>
        <v>0.991436115470408</v>
      </c>
      <c r="Q38" s="68">
        <v>1</v>
      </c>
      <c r="R38" s="61" t="s">
        <v>16</v>
      </c>
    </row>
    <row r="39" s="45" customFormat="1" ht="45.75" spans="1:18">
      <c r="A39" s="54">
        <f t="shared" si="1"/>
        <v>32</v>
      </c>
      <c r="B39" s="55" t="s">
        <v>538</v>
      </c>
      <c r="C39" s="56" t="s">
        <v>579</v>
      </c>
      <c r="D39" s="57" t="s">
        <v>580</v>
      </c>
      <c r="E39" s="58">
        <v>0.1</v>
      </c>
      <c r="F39" s="59" t="s">
        <v>581</v>
      </c>
      <c r="G39" s="60">
        <v>7.99</v>
      </c>
      <c r="H39" s="61" t="s">
        <v>173</v>
      </c>
      <c r="I39" s="64" t="s">
        <v>542</v>
      </c>
      <c r="J39" s="64" t="s">
        <v>543</v>
      </c>
      <c r="K39" s="64" t="s">
        <v>18</v>
      </c>
      <c r="L39" s="65" t="s">
        <v>544</v>
      </c>
      <c r="M39" s="66">
        <v>7.98598</v>
      </c>
      <c r="N39" s="58">
        <v>0</v>
      </c>
      <c r="O39" s="58">
        <v>7.91483</v>
      </c>
      <c r="P39" s="67">
        <f t="shared" si="2"/>
        <v>0.991090636340186</v>
      </c>
      <c r="Q39" s="68">
        <v>1</v>
      </c>
      <c r="R39" s="61" t="s">
        <v>16</v>
      </c>
    </row>
    <row r="40" s="45" customFormat="1" ht="45.75" spans="1:18">
      <c r="A40" s="54">
        <f t="shared" si="1"/>
        <v>33</v>
      </c>
      <c r="B40" s="55" t="s">
        <v>538</v>
      </c>
      <c r="C40" s="56" t="s">
        <v>579</v>
      </c>
      <c r="D40" s="57" t="s">
        <v>582</v>
      </c>
      <c r="E40" s="58">
        <v>0.1</v>
      </c>
      <c r="F40" s="59" t="s">
        <v>581</v>
      </c>
      <c r="G40" s="60">
        <v>10.79</v>
      </c>
      <c r="H40" s="61" t="s">
        <v>173</v>
      </c>
      <c r="I40" s="64" t="s">
        <v>542</v>
      </c>
      <c r="J40" s="64" t="s">
        <v>543</v>
      </c>
      <c r="K40" s="64" t="s">
        <v>18</v>
      </c>
      <c r="L40" s="65" t="s">
        <v>544</v>
      </c>
      <c r="M40" s="66">
        <v>10.78657</v>
      </c>
      <c r="N40" s="58">
        <v>0</v>
      </c>
      <c r="O40" s="58">
        <v>10.67</v>
      </c>
      <c r="P40" s="67">
        <f t="shared" si="2"/>
        <v>0.989193042830112</v>
      </c>
      <c r="Q40" s="68">
        <v>1</v>
      </c>
      <c r="R40" s="61" t="s">
        <v>16</v>
      </c>
    </row>
    <row r="41" s="45" customFormat="1" ht="30.75" spans="1:18">
      <c r="A41" s="54">
        <f t="shared" si="1"/>
        <v>34</v>
      </c>
      <c r="B41" s="55" t="s">
        <v>538</v>
      </c>
      <c r="C41" s="56" t="s">
        <v>579</v>
      </c>
      <c r="D41" s="57" t="s">
        <v>583</v>
      </c>
      <c r="E41" s="58">
        <v>0.1</v>
      </c>
      <c r="F41" s="59" t="s">
        <v>581</v>
      </c>
      <c r="G41" s="60">
        <v>10.58</v>
      </c>
      <c r="H41" s="61" t="s">
        <v>173</v>
      </c>
      <c r="I41" s="64" t="s">
        <v>542</v>
      </c>
      <c r="J41" s="64" t="s">
        <v>543</v>
      </c>
      <c r="K41" s="64" t="s">
        <v>18</v>
      </c>
      <c r="L41" s="65" t="s">
        <v>544</v>
      </c>
      <c r="M41" s="66">
        <v>10.56968</v>
      </c>
      <c r="N41" s="58">
        <v>0</v>
      </c>
      <c r="O41" s="58">
        <v>10.46021</v>
      </c>
      <c r="P41" s="67">
        <f t="shared" si="2"/>
        <v>0.989643016628696</v>
      </c>
      <c r="Q41" s="68">
        <v>1</v>
      </c>
      <c r="R41" s="61" t="s">
        <v>16</v>
      </c>
    </row>
    <row r="42" s="45" customFormat="1" ht="57" spans="1:18">
      <c r="A42" s="54">
        <f t="shared" si="1"/>
        <v>35</v>
      </c>
      <c r="B42" s="55" t="s">
        <v>538</v>
      </c>
      <c r="C42" s="56" t="s">
        <v>579</v>
      </c>
      <c r="D42" s="57" t="s">
        <v>584</v>
      </c>
      <c r="E42" s="58">
        <v>0.075</v>
      </c>
      <c r="F42" s="59" t="s">
        <v>581</v>
      </c>
      <c r="G42" s="60">
        <v>7.94</v>
      </c>
      <c r="H42" s="61" t="s">
        <v>173</v>
      </c>
      <c r="I42" s="64" t="s">
        <v>18</v>
      </c>
      <c r="J42" s="64" t="s">
        <v>18</v>
      </c>
      <c r="K42" s="64" t="s">
        <v>18</v>
      </c>
      <c r="L42" s="65" t="s">
        <v>18</v>
      </c>
      <c r="M42" s="66" t="s">
        <v>18</v>
      </c>
      <c r="N42" s="58" t="s">
        <v>18</v>
      </c>
      <c r="O42" s="58" t="s">
        <v>18</v>
      </c>
      <c r="P42" s="64" t="s">
        <v>18</v>
      </c>
      <c r="Q42" s="68" t="s">
        <v>18</v>
      </c>
      <c r="R42" s="69" t="s">
        <v>585</v>
      </c>
    </row>
    <row r="43" s="45" customFormat="1" ht="45.75" spans="1:18">
      <c r="A43" s="54">
        <f t="shared" si="1"/>
        <v>36</v>
      </c>
      <c r="B43" s="55" t="s">
        <v>538</v>
      </c>
      <c r="C43" s="56" t="s">
        <v>579</v>
      </c>
      <c r="D43" s="57" t="s">
        <v>586</v>
      </c>
      <c r="E43" s="58">
        <v>0.1</v>
      </c>
      <c r="F43" s="59" t="s">
        <v>581</v>
      </c>
      <c r="G43" s="60">
        <v>4.62</v>
      </c>
      <c r="H43" s="61" t="s">
        <v>173</v>
      </c>
      <c r="I43" s="64" t="s">
        <v>542</v>
      </c>
      <c r="J43" s="64" t="s">
        <v>543</v>
      </c>
      <c r="K43" s="64" t="s">
        <v>18</v>
      </c>
      <c r="L43" s="65" t="s">
        <v>544</v>
      </c>
      <c r="M43" s="66">
        <v>4.6065145</v>
      </c>
      <c r="N43" s="58">
        <v>0</v>
      </c>
      <c r="O43" s="58">
        <v>4.43435</v>
      </c>
      <c r="P43" s="67">
        <f t="shared" ref="P43:P51" si="3">O43/M43</f>
        <v>0.962625863871697</v>
      </c>
      <c r="Q43" s="68">
        <v>1</v>
      </c>
      <c r="R43" s="61" t="s">
        <v>16</v>
      </c>
    </row>
    <row r="44" s="45" customFormat="1" ht="45.75" spans="1:18">
      <c r="A44" s="54">
        <f t="shared" si="1"/>
        <v>37</v>
      </c>
      <c r="B44" s="55" t="s">
        <v>538</v>
      </c>
      <c r="C44" s="56" t="s">
        <v>579</v>
      </c>
      <c r="D44" s="57" t="s">
        <v>587</v>
      </c>
      <c r="E44" s="58">
        <v>0.1</v>
      </c>
      <c r="F44" s="59" t="s">
        <v>581</v>
      </c>
      <c r="G44" s="60">
        <v>5.91</v>
      </c>
      <c r="H44" s="61" t="s">
        <v>173</v>
      </c>
      <c r="I44" s="64" t="s">
        <v>542</v>
      </c>
      <c r="J44" s="64" t="s">
        <v>543</v>
      </c>
      <c r="K44" s="64" t="s">
        <v>18</v>
      </c>
      <c r="L44" s="65" t="s">
        <v>544</v>
      </c>
      <c r="M44" s="66">
        <v>5.90389</v>
      </c>
      <c r="N44" s="58">
        <v>0</v>
      </c>
      <c r="O44" s="58">
        <v>5.83013</v>
      </c>
      <c r="P44" s="67">
        <f t="shared" si="3"/>
        <v>0.987506542296689</v>
      </c>
      <c r="Q44" s="68">
        <v>1</v>
      </c>
      <c r="R44" s="61" t="s">
        <v>16</v>
      </c>
    </row>
    <row r="45" s="45" customFormat="1" ht="30.75" spans="1:18">
      <c r="A45" s="54">
        <f t="shared" si="1"/>
        <v>38</v>
      </c>
      <c r="B45" s="55" t="s">
        <v>538</v>
      </c>
      <c r="C45" s="56" t="s">
        <v>579</v>
      </c>
      <c r="D45" s="57" t="s">
        <v>588</v>
      </c>
      <c r="E45" s="58">
        <v>0.1</v>
      </c>
      <c r="F45" s="59" t="s">
        <v>581</v>
      </c>
      <c r="G45" s="60">
        <v>8.14</v>
      </c>
      <c r="H45" s="61" t="s">
        <v>173</v>
      </c>
      <c r="I45" s="64" t="s">
        <v>542</v>
      </c>
      <c r="J45" s="64" t="s">
        <v>543</v>
      </c>
      <c r="K45" s="64" t="s">
        <v>18</v>
      </c>
      <c r="L45" s="65" t="s">
        <v>544</v>
      </c>
      <c r="M45" s="66">
        <v>8.1343</v>
      </c>
      <c r="N45" s="58">
        <v>0</v>
      </c>
      <c r="O45" s="58">
        <v>8.05345</v>
      </c>
      <c r="P45" s="67">
        <f t="shared" si="3"/>
        <v>0.990060607550742</v>
      </c>
      <c r="Q45" s="68">
        <v>1</v>
      </c>
      <c r="R45" s="61" t="s">
        <v>16</v>
      </c>
    </row>
    <row r="46" s="45" customFormat="1" ht="45.75" spans="1:18">
      <c r="A46" s="54">
        <f t="shared" si="1"/>
        <v>39</v>
      </c>
      <c r="B46" s="55" t="s">
        <v>538</v>
      </c>
      <c r="C46" s="56" t="s">
        <v>579</v>
      </c>
      <c r="D46" s="57" t="s">
        <v>589</v>
      </c>
      <c r="E46" s="58">
        <v>0.1</v>
      </c>
      <c r="F46" s="59" t="s">
        <v>581</v>
      </c>
      <c r="G46" s="60">
        <v>8.25</v>
      </c>
      <c r="H46" s="61" t="s">
        <v>173</v>
      </c>
      <c r="I46" s="64" t="s">
        <v>542</v>
      </c>
      <c r="J46" s="64" t="s">
        <v>543</v>
      </c>
      <c r="K46" s="64" t="s">
        <v>18</v>
      </c>
      <c r="L46" s="65" t="s">
        <v>544</v>
      </c>
      <c r="M46" s="66">
        <v>8.24249</v>
      </c>
      <c r="N46" s="58">
        <v>0</v>
      </c>
      <c r="O46" s="58">
        <v>8.16324</v>
      </c>
      <c r="P46" s="67">
        <f t="shared" si="3"/>
        <v>0.99038518700053</v>
      </c>
      <c r="Q46" s="68">
        <v>1</v>
      </c>
      <c r="R46" s="61" t="s">
        <v>16</v>
      </c>
    </row>
    <row r="47" s="45" customFormat="1" ht="45.75" spans="1:18">
      <c r="A47" s="54">
        <f t="shared" si="1"/>
        <v>40</v>
      </c>
      <c r="B47" s="55" t="s">
        <v>538</v>
      </c>
      <c r="C47" s="56" t="s">
        <v>579</v>
      </c>
      <c r="D47" s="57" t="s">
        <v>590</v>
      </c>
      <c r="E47" s="58">
        <v>0.1</v>
      </c>
      <c r="F47" s="59" t="s">
        <v>581</v>
      </c>
      <c r="G47" s="60">
        <v>6.2</v>
      </c>
      <c r="H47" s="61" t="s">
        <v>173</v>
      </c>
      <c r="I47" s="64" t="s">
        <v>542</v>
      </c>
      <c r="J47" s="64" t="s">
        <v>543</v>
      </c>
      <c r="K47" s="64" t="s">
        <v>18</v>
      </c>
      <c r="L47" s="65" t="s">
        <v>544</v>
      </c>
      <c r="M47" s="66">
        <v>6.19545</v>
      </c>
      <c r="N47" s="58">
        <v>0</v>
      </c>
      <c r="O47" s="58">
        <v>6.13187</v>
      </c>
      <c r="P47" s="67">
        <f t="shared" si="3"/>
        <v>0.989737630034945</v>
      </c>
      <c r="Q47" s="68">
        <v>1</v>
      </c>
      <c r="R47" s="61" t="s">
        <v>16</v>
      </c>
    </row>
    <row r="48" s="45" customFormat="1" ht="45.75" spans="1:18">
      <c r="A48" s="54">
        <f t="shared" si="1"/>
        <v>41</v>
      </c>
      <c r="B48" s="55" t="s">
        <v>538</v>
      </c>
      <c r="C48" s="56" t="s">
        <v>579</v>
      </c>
      <c r="D48" s="57" t="s">
        <v>591</v>
      </c>
      <c r="E48" s="58">
        <v>0.1</v>
      </c>
      <c r="F48" s="59" t="s">
        <v>581</v>
      </c>
      <c r="G48" s="60">
        <v>7.92</v>
      </c>
      <c r="H48" s="61" t="s">
        <v>173</v>
      </c>
      <c r="I48" s="64" t="s">
        <v>542</v>
      </c>
      <c r="J48" s="64" t="s">
        <v>543</v>
      </c>
      <c r="K48" s="64" t="s">
        <v>18</v>
      </c>
      <c r="L48" s="65" t="s">
        <v>544</v>
      </c>
      <c r="M48" s="66">
        <v>7.91279</v>
      </c>
      <c r="N48" s="58">
        <v>0</v>
      </c>
      <c r="O48" s="58">
        <v>7.8271</v>
      </c>
      <c r="P48" s="67">
        <f t="shared" si="3"/>
        <v>0.98917069706134</v>
      </c>
      <c r="Q48" s="68">
        <v>1</v>
      </c>
      <c r="R48" s="61" t="s">
        <v>16</v>
      </c>
    </row>
    <row r="49" s="45" customFormat="1" ht="45.75" spans="1:18">
      <c r="A49" s="54">
        <f t="shared" si="1"/>
        <v>42</v>
      </c>
      <c r="B49" s="55" t="s">
        <v>538</v>
      </c>
      <c r="C49" s="56" t="s">
        <v>579</v>
      </c>
      <c r="D49" s="57" t="s">
        <v>592</v>
      </c>
      <c r="E49" s="58">
        <v>0.054</v>
      </c>
      <c r="F49" s="59" t="s">
        <v>581</v>
      </c>
      <c r="G49" s="60">
        <v>2.59</v>
      </c>
      <c r="H49" s="61" t="s">
        <v>173</v>
      </c>
      <c r="I49" s="64" t="s">
        <v>542</v>
      </c>
      <c r="J49" s="64" t="s">
        <v>543</v>
      </c>
      <c r="K49" s="64" t="s">
        <v>18</v>
      </c>
      <c r="L49" s="65" t="s">
        <v>544</v>
      </c>
      <c r="M49" s="66">
        <v>2.5872819</v>
      </c>
      <c r="N49" s="58">
        <v>0</v>
      </c>
      <c r="O49" s="58">
        <v>2.56282</v>
      </c>
      <c r="P49" s="67">
        <f t="shared" si="3"/>
        <v>0.990545328670989</v>
      </c>
      <c r="Q49" s="68">
        <v>1</v>
      </c>
      <c r="R49" s="61" t="s">
        <v>16</v>
      </c>
    </row>
    <row r="50" s="45" customFormat="1" ht="30.75" spans="1:18">
      <c r="A50" s="54">
        <f t="shared" si="1"/>
        <v>43</v>
      </c>
      <c r="B50" s="55" t="s">
        <v>538</v>
      </c>
      <c r="C50" s="56" t="s">
        <v>579</v>
      </c>
      <c r="D50" s="57" t="s">
        <v>593</v>
      </c>
      <c r="E50" s="58">
        <v>0.1</v>
      </c>
      <c r="F50" s="59" t="s">
        <v>581</v>
      </c>
      <c r="G50" s="60">
        <v>6.63</v>
      </c>
      <c r="H50" s="61" t="s">
        <v>173</v>
      </c>
      <c r="I50" s="64" t="s">
        <v>542</v>
      </c>
      <c r="J50" s="64" t="s">
        <v>543</v>
      </c>
      <c r="K50" s="64" t="s">
        <v>18</v>
      </c>
      <c r="L50" s="65" t="s">
        <v>544</v>
      </c>
      <c r="M50" s="66">
        <v>6.622933</v>
      </c>
      <c r="N50" s="58">
        <v>0</v>
      </c>
      <c r="O50" s="58">
        <v>6.55868</v>
      </c>
      <c r="P50" s="67">
        <f t="shared" si="3"/>
        <v>0.990298407065268</v>
      </c>
      <c r="Q50" s="68">
        <v>1</v>
      </c>
      <c r="R50" s="61" t="s">
        <v>16</v>
      </c>
    </row>
    <row r="51" s="45" customFormat="1" ht="30.75" spans="1:18">
      <c r="A51" s="54">
        <f t="shared" si="1"/>
        <v>44</v>
      </c>
      <c r="B51" s="55" t="s">
        <v>538</v>
      </c>
      <c r="C51" s="56" t="s">
        <v>579</v>
      </c>
      <c r="D51" s="57" t="s">
        <v>594</v>
      </c>
      <c r="E51" s="58">
        <v>0.1</v>
      </c>
      <c r="F51" s="59" t="s">
        <v>581</v>
      </c>
      <c r="G51" s="60">
        <v>4.05</v>
      </c>
      <c r="H51" s="61" t="s">
        <v>173</v>
      </c>
      <c r="I51" s="64" t="s">
        <v>542</v>
      </c>
      <c r="J51" s="64" t="s">
        <v>543</v>
      </c>
      <c r="K51" s="64" t="s">
        <v>18</v>
      </c>
      <c r="L51" s="65" t="s">
        <v>544</v>
      </c>
      <c r="M51" s="66">
        <v>4.04541</v>
      </c>
      <c r="N51" s="58">
        <v>0</v>
      </c>
      <c r="O51" s="58">
        <v>4.01418</v>
      </c>
      <c r="P51" s="67">
        <f t="shared" si="3"/>
        <v>0.992280139713898</v>
      </c>
      <c r="Q51" s="68">
        <v>1</v>
      </c>
      <c r="R51" s="61" t="s">
        <v>16</v>
      </c>
    </row>
    <row r="52" s="45" customFormat="1" ht="30.75" spans="1:18">
      <c r="A52" s="54">
        <f t="shared" si="1"/>
        <v>45</v>
      </c>
      <c r="B52" s="55" t="s">
        <v>538</v>
      </c>
      <c r="C52" s="56" t="s">
        <v>579</v>
      </c>
      <c r="D52" s="57" t="s">
        <v>595</v>
      </c>
      <c r="E52" s="58">
        <v>0.1</v>
      </c>
      <c r="F52" s="59" t="s">
        <v>581</v>
      </c>
      <c r="G52" s="60">
        <v>9.42</v>
      </c>
      <c r="H52" s="61" t="s">
        <v>173</v>
      </c>
      <c r="I52" s="64" t="s">
        <v>542</v>
      </c>
      <c r="J52" s="64" t="s">
        <v>543</v>
      </c>
      <c r="K52" s="64" t="s">
        <v>18</v>
      </c>
      <c r="L52" s="65" t="s">
        <v>544</v>
      </c>
      <c r="M52" s="66">
        <v>9.41795</v>
      </c>
      <c r="N52" s="58">
        <v>0</v>
      </c>
      <c r="O52" s="58">
        <v>9.32689</v>
      </c>
      <c r="P52" s="67">
        <f t="shared" ref="P52:P81" si="4">O52/M52</f>
        <v>0.990331229195313</v>
      </c>
      <c r="Q52" s="68">
        <v>1</v>
      </c>
      <c r="R52" s="61" t="s">
        <v>16</v>
      </c>
    </row>
    <row r="53" s="45" customFormat="1" ht="30.75" spans="1:18">
      <c r="A53" s="54">
        <f t="shared" si="1"/>
        <v>46</v>
      </c>
      <c r="B53" s="55" t="s">
        <v>538</v>
      </c>
      <c r="C53" s="56" t="s">
        <v>579</v>
      </c>
      <c r="D53" s="57" t="s">
        <v>596</v>
      </c>
      <c r="E53" s="58">
        <v>0.135</v>
      </c>
      <c r="F53" s="59" t="s">
        <v>581</v>
      </c>
      <c r="G53" s="60">
        <v>6.32</v>
      </c>
      <c r="H53" s="61" t="s">
        <v>173</v>
      </c>
      <c r="I53" s="64" t="s">
        <v>542</v>
      </c>
      <c r="J53" s="64" t="s">
        <v>543</v>
      </c>
      <c r="K53" s="64" t="s">
        <v>18</v>
      </c>
      <c r="L53" s="65" t="s">
        <v>544</v>
      </c>
      <c r="M53" s="66">
        <v>6.3135</v>
      </c>
      <c r="N53" s="58">
        <v>0</v>
      </c>
      <c r="O53" s="58">
        <v>6.25085</v>
      </c>
      <c r="P53" s="67">
        <f t="shared" si="4"/>
        <v>0.99007681951374</v>
      </c>
      <c r="Q53" s="68">
        <v>1</v>
      </c>
      <c r="R53" s="61" t="s">
        <v>16</v>
      </c>
    </row>
    <row r="54" s="45" customFormat="1" ht="30.75" spans="1:18">
      <c r="A54" s="54">
        <f t="shared" si="1"/>
        <v>47</v>
      </c>
      <c r="B54" s="55" t="s">
        <v>538</v>
      </c>
      <c r="C54" s="56" t="s">
        <v>579</v>
      </c>
      <c r="D54" s="57" t="s">
        <v>597</v>
      </c>
      <c r="E54" s="58">
        <v>0.1</v>
      </c>
      <c r="F54" s="59" t="s">
        <v>581</v>
      </c>
      <c r="G54" s="60">
        <v>6.22</v>
      </c>
      <c r="H54" s="61" t="s">
        <v>173</v>
      </c>
      <c r="I54" s="64" t="s">
        <v>542</v>
      </c>
      <c r="J54" s="64" t="s">
        <v>543</v>
      </c>
      <c r="K54" s="64" t="s">
        <v>18</v>
      </c>
      <c r="L54" s="65" t="s">
        <v>544</v>
      </c>
      <c r="M54" s="66">
        <v>6.21831</v>
      </c>
      <c r="N54" s="58">
        <v>0</v>
      </c>
      <c r="O54" s="58">
        <v>6.15682</v>
      </c>
      <c r="P54" s="67">
        <f t="shared" si="4"/>
        <v>0.990111461152628</v>
      </c>
      <c r="Q54" s="68">
        <v>1</v>
      </c>
      <c r="R54" s="61" t="s">
        <v>16</v>
      </c>
    </row>
    <row r="55" s="45" customFormat="1" ht="30.75" spans="1:18">
      <c r="A55" s="54">
        <f t="shared" si="1"/>
        <v>48</v>
      </c>
      <c r="B55" s="55" t="s">
        <v>538</v>
      </c>
      <c r="C55" s="56" t="s">
        <v>579</v>
      </c>
      <c r="D55" s="57" t="s">
        <v>598</v>
      </c>
      <c r="E55" s="58">
        <v>0.1</v>
      </c>
      <c r="F55" s="59" t="s">
        <v>581</v>
      </c>
      <c r="G55" s="60">
        <v>9.57</v>
      </c>
      <c r="H55" s="61" t="s">
        <v>173</v>
      </c>
      <c r="I55" s="64" t="s">
        <v>542</v>
      </c>
      <c r="J55" s="64" t="s">
        <v>543</v>
      </c>
      <c r="K55" s="64" t="s">
        <v>18</v>
      </c>
      <c r="L55" s="65" t="s">
        <v>544</v>
      </c>
      <c r="M55" s="66">
        <v>9.5698</v>
      </c>
      <c r="N55" s="58">
        <v>0</v>
      </c>
      <c r="O55" s="58">
        <v>9.4816</v>
      </c>
      <c r="P55" s="67">
        <f t="shared" si="4"/>
        <v>0.990783506447366</v>
      </c>
      <c r="Q55" s="68">
        <v>1</v>
      </c>
      <c r="R55" s="61" t="s">
        <v>16</v>
      </c>
    </row>
    <row r="56" s="45" customFormat="1" ht="45.75" spans="1:18">
      <c r="A56" s="54">
        <f t="shared" si="1"/>
        <v>49</v>
      </c>
      <c r="B56" s="55" t="s">
        <v>538</v>
      </c>
      <c r="C56" s="56" t="s">
        <v>579</v>
      </c>
      <c r="D56" s="57" t="s">
        <v>599</v>
      </c>
      <c r="E56" s="58">
        <v>0.1</v>
      </c>
      <c r="F56" s="59" t="s">
        <v>581</v>
      </c>
      <c r="G56" s="60">
        <v>9.11</v>
      </c>
      <c r="H56" s="61" t="s">
        <v>173</v>
      </c>
      <c r="I56" s="64" t="s">
        <v>542</v>
      </c>
      <c r="J56" s="64" t="s">
        <v>543</v>
      </c>
      <c r="K56" s="64" t="s">
        <v>18</v>
      </c>
      <c r="L56" s="65" t="s">
        <v>544</v>
      </c>
      <c r="M56" s="66">
        <v>9.10029</v>
      </c>
      <c r="N56" s="58">
        <v>0</v>
      </c>
      <c r="O56" s="58">
        <v>8.99628</v>
      </c>
      <c r="P56" s="67">
        <f t="shared" si="4"/>
        <v>0.988570693900964</v>
      </c>
      <c r="Q56" s="68">
        <v>1</v>
      </c>
      <c r="R56" s="61" t="s">
        <v>16</v>
      </c>
    </row>
    <row r="57" s="45" customFormat="1" ht="30.75" spans="1:18">
      <c r="A57" s="54">
        <f t="shared" si="1"/>
        <v>50</v>
      </c>
      <c r="B57" s="55" t="s">
        <v>538</v>
      </c>
      <c r="C57" s="56" t="s">
        <v>579</v>
      </c>
      <c r="D57" s="57" t="s">
        <v>600</v>
      </c>
      <c r="E57" s="58">
        <v>0.124</v>
      </c>
      <c r="F57" s="59" t="s">
        <v>581</v>
      </c>
      <c r="G57" s="60">
        <v>4.06</v>
      </c>
      <c r="H57" s="61" t="s">
        <v>173</v>
      </c>
      <c r="I57" s="64" t="s">
        <v>542</v>
      </c>
      <c r="J57" s="64" t="s">
        <v>543</v>
      </c>
      <c r="K57" s="64" t="s">
        <v>18</v>
      </c>
      <c r="L57" s="65" t="s">
        <v>544</v>
      </c>
      <c r="M57" s="66">
        <v>4.05663</v>
      </c>
      <c r="N57" s="58">
        <v>0</v>
      </c>
      <c r="O57" s="58">
        <v>4.03344</v>
      </c>
      <c r="P57" s="67">
        <f t="shared" si="4"/>
        <v>0.994283432307112</v>
      </c>
      <c r="Q57" s="68">
        <v>1</v>
      </c>
      <c r="R57" s="61" t="s">
        <v>16</v>
      </c>
    </row>
    <row r="58" s="45" customFormat="1" ht="30.75" spans="1:18">
      <c r="A58" s="54">
        <f t="shared" si="1"/>
        <v>51</v>
      </c>
      <c r="B58" s="55" t="s">
        <v>538</v>
      </c>
      <c r="C58" s="56" t="s">
        <v>579</v>
      </c>
      <c r="D58" s="57" t="s">
        <v>601</v>
      </c>
      <c r="E58" s="58">
        <v>0.145</v>
      </c>
      <c r="F58" s="59" t="s">
        <v>581</v>
      </c>
      <c r="G58" s="60">
        <v>6.33</v>
      </c>
      <c r="H58" s="61" t="s">
        <v>173</v>
      </c>
      <c r="I58" s="64" t="s">
        <v>542</v>
      </c>
      <c r="J58" s="64" t="s">
        <v>543</v>
      </c>
      <c r="K58" s="64" t="s">
        <v>18</v>
      </c>
      <c r="L58" s="65" t="s">
        <v>544</v>
      </c>
      <c r="M58" s="66">
        <v>6.32343</v>
      </c>
      <c r="N58" s="58">
        <v>0</v>
      </c>
      <c r="O58" s="58">
        <v>6.27017</v>
      </c>
      <c r="P58" s="67">
        <f t="shared" si="4"/>
        <v>0.991577355960294</v>
      </c>
      <c r="Q58" s="68">
        <v>1</v>
      </c>
      <c r="R58" s="61" t="s">
        <v>16</v>
      </c>
    </row>
    <row r="59" s="45" customFormat="1" ht="30.75" spans="1:18">
      <c r="A59" s="54">
        <f t="shared" si="1"/>
        <v>52</v>
      </c>
      <c r="B59" s="55" t="s">
        <v>538</v>
      </c>
      <c r="C59" s="56" t="s">
        <v>579</v>
      </c>
      <c r="D59" s="57" t="s">
        <v>602</v>
      </c>
      <c r="E59" s="58">
        <v>0.1</v>
      </c>
      <c r="F59" s="59" t="s">
        <v>581</v>
      </c>
      <c r="G59" s="60">
        <v>6.57</v>
      </c>
      <c r="H59" s="61" t="s">
        <v>173</v>
      </c>
      <c r="I59" s="64" t="s">
        <v>542</v>
      </c>
      <c r="J59" s="64" t="s">
        <v>543</v>
      </c>
      <c r="K59" s="64" t="s">
        <v>18</v>
      </c>
      <c r="L59" s="65" t="s">
        <v>544</v>
      </c>
      <c r="M59" s="66">
        <v>6.56986</v>
      </c>
      <c r="N59" s="58">
        <v>0</v>
      </c>
      <c r="O59" s="58">
        <v>6.52148</v>
      </c>
      <c r="P59" s="67">
        <f t="shared" si="4"/>
        <v>0.992636068348488</v>
      </c>
      <c r="Q59" s="68">
        <v>1</v>
      </c>
      <c r="R59" s="61" t="s">
        <v>16</v>
      </c>
    </row>
    <row r="60" s="45" customFormat="1" ht="30.75" spans="1:18">
      <c r="A60" s="54">
        <f t="shared" si="1"/>
        <v>53</v>
      </c>
      <c r="B60" s="55" t="s">
        <v>538</v>
      </c>
      <c r="C60" s="56" t="s">
        <v>579</v>
      </c>
      <c r="D60" s="57" t="s">
        <v>603</v>
      </c>
      <c r="E60" s="58">
        <v>0.1</v>
      </c>
      <c r="F60" s="59" t="s">
        <v>581</v>
      </c>
      <c r="G60" s="60">
        <v>6.12</v>
      </c>
      <c r="H60" s="61" t="s">
        <v>173</v>
      </c>
      <c r="I60" s="64" t="s">
        <v>542</v>
      </c>
      <c r="J60" s="64" t="s">
        <v>543</v>
      </c>
      <c r="K60" s="64" t="s">
        <v>18</v>
      </c>
      <c r="L60" s="65" t="s">
        <v>544</v>
      </c>
      <c r="M60" s="66">
        <v>6.11382</v>
      </c>
      <c r="N60" s="58">
        <v>0</v>
      </c>
      <c r="O60" s="58">
        <v>6.0425</v>
      </c>
      <c r="P60" s="67">
        <f t="shared" si="4"/>
        <v>0.988334625487829</v>
      </c>
      <c r="Q60" s="68">
        <v>1</v>
      </c>
      <c r="R60" s="61" t="s">
        <v>16</v>
      </c>
    </row>
    <row r="61" s="45" customFormat="1" ht="30.75" spans="1:18">
      <c r="A61" s="54">
        <f t="shared" si="1"/>
        <v>54</v>
      </c>
      <c r="B61" s="55" t="s">
        <v>538</v>
      </c>
      <c r="C61" s="56" t="s">
        <v>579</v>
      </c>
      <c r="D61" s="57" t="s">
        <v>604</v>
      </c>
      <c r="E61" s="58">
        <v>0.1</v>
      </c>
      <c r="F61" s="59" t="s">
        <v>581</v>
      </c>
      <c r="G61" s="60">
        <v>10.31</v>
      </c>
      <c r="H61" s="61" t="s">
        <v>173</v>
      </c>
      <c r="I61" s="64" t="s">
        <v>542</v>
      </c>
      <c r="J61" s="64" t="s">
        <v>543</v>
      </c>
      <c r="K61" s="64" t="s">
        <v>18</v>
      </c>
      <c r="L61" s="65" t="s">
        <v>544</v>
      </c>
      <c r="M61" s="66">
        <v>10.3043583</v>
      </c>
      <c r="N61" s="58">
        <v>0</v>
      </c>
      <c r="O61" s="58">
        <v>10.1891</v>
      </c>
      <c r="P61" s="67">
        <f t="shared" si="4"/>
        <v>0.988814606728107</v>
      </c>
      <c r="Q61" s="68">
        <v>1</v>
      </c>
      <c r="R61" s="61" t="s">
        <v>16</v>
      </c>
    </row>
    <row r="62" s="45" customFormat="1" ht="30.75" spans="1:18">
      <c r="A62" s="54">
        <f t="shared" si="1"/>
        <v>55</v>
      </c>
      <c r="B62" s="55" t="s">
        <v>538</v>
      </c>
      <c r="C62" s="56" t="s">
        <v>579</v>
      </c>
      <c r="D62" s="57" t="s">
        <v>605</v>
      </c>
      <c r="E62" s="58">
        <v>0.1</v>
      </c>
      <c r="F62" s="59" t="s">
        <v>581</v>
      </c>
      <c r="G62" s="60">
        <v>6.76</v>
      </c>
      <c r="H62" s="61" t="s">
        <v>173</v>
      </c>
      <c r="I62" s="64" t="s">
        <v>542</v>
      </c>
      <c r="J62" s="64" t="s">
        <v>543</v>
      </c>
      <c r="K62" s="64" t="s">
        <v>18</v>
      </c>
      <c r="L62" s="65" t="s">
        <v>544</v>
      </c>
      <c r="M62" s="66">
        <v>6.75976</v>
      </c>
      <c r="N62" s="58">
        <v>0</v>
      </c>
      <c r="O62" s="58">
        <v>6.69427</v>
      </c>
      <c r="P62" s="67">
        <f t="shared" si="4"/>
        <v>0.990311786217262</v>
      </c>
      <c r="Q62" s="68">
        <v>1</v>
      </c>
      <c r="R62" s="61" t="s">
        <v>16</v>
      </c>
    </row>
    <row r="63" s="45" customFormat="1" ht="60.75" spans="1:18">
      <c r="A63" s="54">
        <f t="shared" si="1"/>
        <v>56</v>
      </c>
      <c r="B63" s="55" t="s">
        <v>538</v>
      </c>
      <c r="C63" s="56" t="s">
        <v>579</v>
      </c>
      <c r="D63" s="57" t="s">
        <v>606</v>
      </c>
      <c r="E63" s="58">
        <v>0.1</v>
      </c>
      <c r="F63" s="59" t="s">
        <v>581</v>
      </c>
      <c r="G63" s="60">
        <v>7.89</v>
      </c>
      <c r="H63" s="61" t="s">
        <v>173</v>
      </c>
      <c r="I63" s="64" t="s">
        <v>542</v>
      </c>
      <c r="J63" s="64" t="s">
        <v>543</v>
      </c>
      <c r="K63" s="64" t="s">
        <v>18</v>
      </c>
      <c r="L63" s="65" t="s">
        <v>544</v>
      </c>
      <c r="M63" s="66">
        <v>7.88598</v>
      </c>
      <c r="N63" s="58">
        <v>0</v>
      </c>
      <c r="O63" s="58">
        <v>7.80616</v>
      </c>
      <c r="P63" s="67">
        <f t="shared" si="4"/>
        <v>0.989878239610042</v>
      </c>
      <c r="Q63" s="68">
        <v>1</v>
      </c>
      <c r="R63" s="61" t="s">
        <v>16</v>
      </c>
    </row>
    <row r="64" s="45" customFormat="1" ht="45.75" spans="1:18">
      <c r="A64" s="54">
        <f t="shared" si="1"/>
        <v>57</v>
      </c>
      <c r="B64" s="55" t="s">
        <v>538</v>
      </c>
      <c r="C64" s="56" t="s">
        <v>579</v>
      </c>
      <c r="D64" s="57" t="s">
        <v>607</v>
      </c>
      <c r="E64" s="58">
        <v>0.1</v>
      </c>
      <c r="F64" s="59" t="s">
        <v>581</v>
      </c>
      <c r="G64" s="60">
        <v>9.1</v>
      </c>
      <c r="H64" s="61" t="s">
        <v>173</v>
      </c>
      <c r="I64" s="64" t="s">
        <v>542</v>
      </c>
      <c r="J64" s="64" t="s">
        <v>543</v>
      </c>
      <c r="K64" s="64" t="s">
        <v>18</v>
      </c>
      <c r="L64" s="65" t="s">
        <v>544</v>
      </c>
      <c r="M64" s="66">
        <v>9.09935</v>
      </c>
      <c r="N64" s="58">
        <v>0</v>
      </c>
      <c r="O64" s="58">
        <v>8.994</v>
      </c>
      <c r="P64" s="67">
        <f t="shared" si="4"/>
        <v>0.98842224994093</v>
      </c>
      <c r="Q64" s="68">
        <v>1</v>
      </c>
      <c r="R64" s="61" t="s">
        <v>16</v>
      </c>
    </row>
    <row r="65" s="45" customFormat="1" ht="30.75" spans="1:18">
      <c r="A65" s="54">
        <f t="shared" si="1"/>
        <v>58</v>
      </c>
      <c r="B65" s="55" t="s">
        <v>538</v>
      </c>
      <c r="C65" s="56" t="s">
        <v>579</v>
      </c>
      <c r="D65" s="57" t="s">
        <v>608</v>
      </c>
      <c r="E65" s="58">
        <v>0.1</v>
      </c>
      <c r="F65" s="59" t="s">
        <v>581</v>
      </c>
      <c r="G65" s="60">
        <v>8.77</v>
      </c>
      <c r="H65" s="61" t="s">
        <v>173</v>
      </c>
      <c r="I65" s="64" t="s">
        <v>542</v>
      </c>
      <c r="J65" s="64" t="s">
        <v>543</v>
      </c>
      <c r="K65" s="64" t="s">
        <v>18</v>
      </c>
      <c r="L65" s="65" t="s">
        <v>544</v>
      </c>
      <c r="M65" s="66">
        <v>8.76793</v>
      </c>
      <c r="N65" s="58">
        <v>0</v>
      </c>
      <c r="O65" s="58">
        <v>8.68322</v>
      </c>
      <c r="P65" s="67">
        <f t="shared" si="4"/>
        <v>0.990338654619734</v>
      </c>
      <c r="Q65" s="68">
        <v>1</v>
      </c>
      <c r="R65" s="61" t="s">
        <v>16</v>
      </c>
    </row>
    <row r="66" s="45" customFormat="1" ht="45.75" spans="1:18">
      <c r="A66" s="54">
        <f t="shared" si="1"/>
        <v>59</v>
      </c>
      <c r="B66" s="55" t="s">
        <v>538</v>
      </c>
      <c r="C66" s="56" t="s">
        <v>579</v>
      </c>
      <c r="D66" s="57" t="s">
        <v>609</v>
      </c>
      <c r="E66" s="58">
        <v>0.073</v>
      </c>
      <c r="F66" s="59" t="s">
        <v>581</v>
      </c>
      <c r="G66" s="60">
        <v>2.84</v>
      </c>
      <c r="H66" s="61" t="s">
        <v>173</v>
      </c>
      <c r="I66" s="64" t="s">
        <v>542</v>
      </c>
      <c r="J66" s="64" t="s">
        <v>543</v>
      </c>
      <c r="K66" s="64" t="s">
        <v>18</v>
      </c>
      <c r="L66" s="65" t="s">
        <v>544</v>
      </c>
      <c r="M66" s="66">
        <v>2.83437</v>
      </c>
      <c r="N66" s="58">
        <v>0</v>
      </c>
      <c r="O66" s="58">
        <v>2.82235</v>
      </c>
      <c r="P66" s="67">
        <f t="shared" si="4"/>
        <v>0.995759198693184</v>
      </c>
      <c r="Q66" s="68">
        <v>1</v>
      </c>
      <c r="R66" s="61" t="s">
        <v>16</v>
      </c>
    </row>
    <row r="67" s="45" customFormat="1" ht="30.75" spans="1:18">
      <c r="A67" s="54">
        <f t="shared" si="1"/>
        <v>60</v>
      </c>
      <c r="B67" s="55" t="s">
        <v>538</v>
      </c>
      <c r="C67" s="56" t="s">
        <v>579</v>
      </c>
      <c r="D67" s="57" t="s">
        <v>610</v>
      </c>
      <c r="E67" s="58">
        <v>0.1</v>
      </c>
      <c r="F67" s="59" t="s">
        <v>581</v>
      </c>
      <c r="G67" s="60">
        <v>7.25</v>
      </c>
      <c r="H67" s="61" t="s">
        <v>173</v>
      </c>
      <c r="I67" s="64" t="s">
        <v>542</v>
      </c>
      <c r="J67" s="64" t="s">
        <v>543</v>
      </c>
      <c r="K67" s="64" t="s">
        <v>18</v>
      </c>
      <c r="L67" s="65" t="s">
        <v>544</v>
      </c>
      <c r="M67" s="66">
        <v>7.2475</v>
      </c>
      <c r="N67" s="58">
        <v>0</v>
      </c>
      <c r="O67" s="58">
        <v>7.17773</v>
      </c>
      <c r="P67" s="67">
        <f t="shared" si="4"/>
        <v>0.990373232149017</v>
      </c>
      <c r="Q67" s="68">
        <v>1</v>
      </c>
      <c r="R67" s="61" t="s">
        <v>16</v>
      </c>
    </row>
    <row r="68" s="45" customFormat="1" ht="30.75" spans="1:18">
      <c r="A68" s="54">
        <f t="shared" si="1"/>
        <v>61</v>
      </c>
      <c r="B68" s="55" t="s">
        <v>538</v>
      </c>
      <c r="C68" s="56" t="s">
        <v>579</v>
      </c>
      <c r="D68" s="57" t="s">
        <v>611</v>
      </c>
      <c r="E68" s="58">
        <v>0.097</v>
      </c>
      <c r="F68" s="59" t="s">
        <v>581</v>
      </c>
      <c r="G68" s="60">
        <v>3.59</v>
      </c>
      <c r="H68" s="61" t="s">
        <v>173</v>
      </c>
      <c r="I68" s="64" t="s">
        <v>542</v>
      </c>
      <c r="J68" s="64" t="s">
        <v>543</v>
      </c>
      <c r="K68" s="64" t="s">
        <v>18</v>
      </c>
      <c r="L68" s="65" t="s">
        <v>544</v>
      </c>
      <c r="M68" s="66">
        <v>3.58623</v>
      </c>
      <c r="N68" s="58">
        <v>0</v>
      </c>
      <c r="O68" s="58">
        <v>3.54923</v>
      </c>
      <c r="P68" s="67">
        <f t="shared" si="4"/>
        <v>0.989682758774535</v>
      </c>
      <c r="Q68" s="68">
        <v>1</v>
      </c>
      <c r="R68" s="61" t="s">
        <v>16</v>
      </c>
    </row>
    <row r="69" s="45" customFormat="1" ht="30.75" spans="1:18">
      <c r="A69" s="54">
        <f t="shared" si="1"/>
        <v>62</v>
      </c>
      <c r="B69" s="55" t="s">
        <v>538</v>
      </c>
      <c r="C69" s="56" t="s">
        <v>579</v>
      </c>
      <c r="D69" s="57" t="s">
        <v>612</v>
      </c>
      <c r="E69" s="58">
        <v>0.1</v>
      </c>
      <c r="F69" s="59" t="s">
        <v>581</v>
      </c>
      <c r="G69" s="60">
        <v>8.92</v>
      </c>
      <c r="H69" s="61" t="s">
        <v>173</v>
      </c>
      <c r="I69" s="64" t="s">
        <v>542</v>
      </c>
      <c r="J69" s="64" t="s">
        <v>543</v>
      </c>
      <c r="K69" s="64" t="s">
        <v>18</v>
      </c>
      <c r="L69" s="65" t="s">
        <v>544</v>
      </c>
      <c r="M69" s="66">
        <v>8.91719</v>
      </c>
      <c r="N69" s="58">
        <v>0</v>
      </c>
      <c r="O69" s="58">
        <v>8.83826</v>
      </c>
      <c r="P69" s="67">
        <f t="shared" si="4"/>
        <v>0.991148556888437</v>
      </c>
      <c r="Q69" s="68">
        <v>1</v>
      </c>
      <c r="R69" s="61" t="s">
        <v>16</v>
      </c>
    </row>
    <row r="70" s="45" customFormat="1" ht="45.75" spans="1:18">
      <c r="A70" s="54">
        <f t="shared" si="1"/>
        <v>63</v>
      </c>
      <c r="B70" s="55" t="s">
        <v>538</v>
      </c>
      <c r="C70" s="56" t="s">
        <v>579</v>
      </c>
      <c r="D70" s="57" t="s">
        <v>613</v>
      </c>
      <c r="E70" s="58">
        <v>0.1</v>
      </c>
      <c r="F70" s="59" t="s">
        <v>581</v>
      </c>
      <c r="G70" s="60">
        <v>8.15</v>
      </c>
      <c r="H70" s="61" t="s">
        <v>173</v>
      </c>
      <c r="I70" s="64" t="s">
        <v>542</v>
      </c>
      <c r="J70" s="64" t="s">
        <v>543</v>
      </c>
      <c r="K70" s="64" t="s">
        <v>18</v>
      </c>
      <c r="L70" s="65" t="s">
        <v>544</v>
      </c>
      <c r="M70" s="66">
        <v>8.14576</v>
      </c>
      <c r="N70" s="58">
        <v>0</v>
      </c>
      <c r="O70" s="58">
        <v>8.06339</v>
      </c>
      <c r="P70" s="67">
        <f t="shared" si="4"/>
        <v>0.989887990807488</v>
      </c>
      <c r="Q70" s="68">
        <v>1</v>
      </c>
      <c r="R70" s="61" t="s">
        <v>16</v>
      </c>
    </row>
    <row r="71" s="45" customFormat="1" ht="45.75" spans="1:18">
      <c r="A71" s="54">
        <f t="shared" si="1"/>
        <v>64</v>
      </c>
      <c r="B71" s="55" t="s">
        <v>538</v>
      </c>
      <c r="C71" s="56" t="s">
        <v>579</v>
      </c>
      <c r="D71" s="57" t="s">
        <v>614</v>
      </c>
      <c r="E71" s="58">
        <v>0.1</v>
      </c>
      <c r="F71" s="59" t="s">
        <v>581</v>
      </c>
      <c r="G71" s="60">
        <v>8.88</v>
      </c>
      <c r="H71" s="61" t="s">
        <v>173</v>
      </c>
      <c r="I71" s="64" t="s">
        <v>542</v>
      </c>
      <c r="J71" s="64" t="s">
        <v>543</v>
      </c>
      <c r="K71" s="64" t="s">
        <v>18</v>
      </c>
      <c r="L71" s="65" t="s">
        <v>544</v>
      </c>
      <c r="M71" s="66">
        <v>8.87765</v>
      </c>
      <c r="N71" s="58">
        <v>0</v>
      </c>
      <c r="O71" s="58">
        <v>8.79339</v>
      </c>
      <c r="P71" s="67">
        <f t="shared" si="4"/>
        <v>0.990508749500149</v>
      </c>
      <c r="Q71" s="68">
        <v>1</v>
      </c>
      <c r="R71" s="61" t="s">
        <v>16</v>
      </c>
    </row>
    <row r="72" s="45" customFormat="1" ht="45.75" spans="1:18">
      <c r="A72" s="54">
        <f t="shared" si="1"/>
        <v>65</v>
      </c>
      <c r="B72" s="55" t="s">
        <v>538</v>
      </c>
      <c r="C72" s="56" t="s">
        <v>579</v>
      </c>
      <c r="D72" s="57" t="s">
        <v>615</v>
      </c>
      <c r="E72" s="58">
        <v>0.1</v>
      </c>
      <c r="F72" s="59" t="s">
        <v>581</v>
      </c>
      <c r="G72" s="60">
        <v>9.38</v>
      </c>
      <c r="H72" s="61" t="s">
        <v>173</v>
      </c>
      <c r="I72" s="64" t="s">
        <v>542</v>
      </c>
      <c r="J72" s="64" t="s">
        <v>543</v>
      </c>
      <c r="K72" s="64" t="s">
        <v>18</v>
      </c>
      <c r="L72" s="65" t="s">
        <v>544</v>
      </c>
      <c r="M72" s="66">
        <v>9.37771</v>
      </c>
      <c r="N72" s="58">
        <v>0</v>
      </c>
      <c r="O72" s="58">
        <v>9.28596</v>
      </c>
      <c r="P72" s="67">
        <f t="shared" si="4"/>
        <v>0.990216161514911</v>
      </c>
      <c r="Q72" s="68">
        <v>1</v>
      </c>
      <c r="R72" s="61" t="s">
        <v>16</v>
      </c>
    </row>
    <row r="73" s="45" customFormat="1" ht="30.75" spans="1:18">
      <c r="A73" s="54">
        <f t="shared" si="1"/>
        <v>66</v>
      </c>
      <c r="B73" s="55" t="s">
        <v>538</v>
      </c>
      <c r="C73" s="56" t="s">
        <v>579</v>
      </c>
      <c r="D73" s="57" t="s">
        <v>616</v>
      </c>
      <c r="E73" s="58">
        <v>0.1</v>
      </c>
      <c r="F73" s="59" t="s">
        <v>581</v>
      </c>
      <c r="G73" s="60">
        <v>4.81</v>
      </c>
      <c r="H73" s="61" t="s">
        <v>173</v>
      </c>
      <c r="I73" s="64" t="s">
        <v>542</v>
      </c>
      <c r="J73" s="64" t="s">
        <v>543</v>
      </c>
      <c r="K73" s="64" t="s">
        <v>18</v>
      </c>
      <c r="L73" s="65" t="s">
        <v>544</v>
      </c>
      <c r="M73" s="66">
        <v>4.80855</v>
      </c>
      <c r="N73" s="58">
        <v>0</v>
      </c>
      <c r="O73" s="58">
        <v>4.75684</v>
      </c>
      <c r="P73" s="67">
        <f t="shared" si="4"/>
        <v>0.989246238471057</v>
      </c>
      <c r="Q73" s="68">
        <v>1</v>
      </c>
      <c r="R73" s="61" t="s">
        <v>16</v>
      </c>
    </row>
    <row r="74" s="45" customFormat="1" ht="45.75" spans="1:18">
      <c r="A74" s="54">
        <f t="shared" ref="A74:A81" si="5">A73+1</f>
        <v>67</v>
      </c>
      <c r="B74" s="55" t="s">
        <v>538</v>
      </c>
      <c r="C74" s="56" t="s">
        <v>579</v>
      </c>
      <c r="D74" s="57" t="s">
        <v>617</v>
      </c>
      <c r="E74" s="58">
        <v>0.1</v>
      </c>
      <c r="F74" s="59" t="s">
        <v>581</v>
      </c>
      <c r="G74" s="60">
        <v>8.4</v>
      </c>
      <c r="H74" s="61" t="s">
        <v>173</v>
      </c>
      <c r="I74" s="64" t="s">
        <v>542</v>
      </c>
      <c r="J74" s="64" t="s">
        <v>543</v>
      </c>
      <c r="K74" s="64" t="s">
        <v>18</v>
      </c>
      <c r="L74" s="65" t="s">
        <v>544</v>
      </c>
      <c r="M74" s="66">
        <v>8.39538</v>
      </c>
      <c r="N74" s="58">
        <v>0</v>
      </c>
      <c r="O74" s="58">
        <v>8.314</v>
      </c>
      <c r="P74" s="67">
        <f t="shared" si="4"/>
        <v>0.990306573377262</v>
      </c>
      <c r="Q74" s="68">
        <v>1</v>
      </c>
      <c r="R74" s="61" t="s">
        <v>16</v>
      </c>
    </row>
    <row r="75" s="45" customFormat="1" ht="30.75" spans="1:18">
      <c r="A75" s="54">
        <f t="shared" si="5"/>
        <v>68</v>
      </c>
      <c r="B75" s="55" t="s">
        <v>538</v>
      </c>
      <c r="C75" s="56" t="s">
        <v>579</v>
      </c>
      <c r="D75" s="57" t="s">
        <v>618</v>
      </c>
      <c r="E75" s="58">
        <v>0.1</v>
      </c>
      <c r="F75" s="59" t="s">
        <v>581</v>
      </c>
      <c r="G75" s="60">
        <v>9.18</v>
      </c>
      <c r="H75" s="61" t="s">
        <v>173</v>
      </c>
      <c r="I75" s="64" t="s">
        <v>542</v>
      </c>
      <c r="J75" s="64" t="s">
        <v>543</v>
      </c>
      <c r="K75" s="64" t="s">
        <v>18</v>
      </c>
      <c r="L75" s="65" t="s">
        <v>544</v>
      </c>
      <c r="M75" s="66">
        <v>9.17801</v>
      </c>
      <c r="N75" s="58">
        <v>0</v>
      </c>
      <c r="O75" s="58">
        <v>9.08163</v>
      </c>
      <c r="P75" s="67">
        <f t="shared" si="4"/>
        <v>0.989498812923499</v>
      </c>
      <c r="Q75" s="68">
        <v>1</v>
      </c>
      <c r="R75" s="61" t="s">
        <v>16</v>
      </c>
    </row>
    <row r="76" s="45" customFormat="1" ht="45.75" spans="1:18">
      <c r="A76" s="54">
        <f t="shared" si="5"/>
        <v>69</v>
      </c>
      <c r="B76" s="55" t="s">
        <v>538</v>
      </c>
      <c r="C76" s="56" t="s">
        <v>579</v>
      </c>
      <c r="D76" s="57" t="s">
        <v>619</v>
      </c>
      <c r="E76" s="58">
        <v>0.092</v>
      </c>
      <c r="F76" s="59" t="s">
        <v>620</v>
      </c>
      <c r="G76" s="60">
        <v>3.96</v>
      </c>
      <c r="H76" s="61" t="s">
        <v>173</v>
      </c>
      <c r="I76" s="64" t="s">
        <v>542</v>
      </c>
      <c r="J76" s="64" t="s">
        <v>543</v>
      </c>
      <c r="K76" s="64" t="s">
        <v>18</v>
      </c>
      <c r="L76" s="65" t="s">
        <v>544</v>
      </c>
      <c r="M76" s="66">
        <v>3.956</v>
      </c>
      <c r="N76" s="58">
        <v>0</v>
      </c>
      <c r="O76" s="58">
        <v>3.92221</v>
      </c>
      <c r="P76" s="67">
        <f t="shared" si="4"/>
        <v>0.991458543983822</v>
      </c>
      <c r="Q76" s="68">
        <v>1</v>
      </c>
      <c r="R76" s="61" t="s">
        <v>16</v>
      </c>
    </row>
    <row r="77" s="45" customFormat="1" ht="45.75" spans="1:18">
      <c r="A77" s="54">
        <f t="shared" si="5"/>
        <v>70</v>
      </c>
      <c r="B77" s="55" t="s">
        <v>538</v>
      </c>
      <c r="C77" s="56" t="s">
        <v>579</v>
      </c>
      <c r="D77" s="57" t="s">
        <v>621</v>
      </c>
      <c r="E77" s="58">
        <v>0.093</v>
      </c>
      <c r="F77" s="59" t="s">
        <v>620</v>
      </c>
      <c r="G77" s="60">
        <v>4.75</v>
      </c>
      <c r="H77" s="61" t="s">
        <v>173</v>
      </c>
      <c r="I77" s="64" t="s">
        <v>542</v>
      </c>
      <c r="J77" s="64" t="s">
        <v>543</v>
      </c>
      <c r="K77" s="64" t="s">
        <v>18</v>
      </c>
      <c r="L77" s="65" t="s">
        <v>544</v>
      </c>
      <c r="M77" s="66">
        <v>4.7496713</v>
      </c>
      <c r="N77" s="58">
        <v>0</v>
      </c>
      <c r="O77" s="58">
        <v>4.70667</v>
      </c>
      <c r="P77" s="67">
        <f t="shared" si="4"/>
        <v>0.990946468232444</v>
      </c>
      <c r="Q77" s="68">
        <v>1</v>
      </c>
      <c r="R77" s="61" t="s">
        <v>16</v>
      </c>
    </row>
    <row r="78" s="45" customFormat="1" ht="45.75" spans="1:18">
      <c r="A78" s="54">
        <f t="shared" si="5"/>
        <v>71</v>
      </c>
      <c r="B78" s="55" t="s">
        <v>538</v>
      </c>
      <c r="C78" s="56" t="s">
        <v>579</v>
      </c>
      <c r="D78" s="57" t="s">
        <v>622</v>
      </c>
      <c r="E78" s="58">
        <v>0.1</v>
      </c>
      <c r="F78" s="59" t="s">
        <v>620</v>
      </c>
      <c r="G78" s="60">
        <v>10.07</v>
      </c>
      <c r="H78" s="61" t="s">
        <v>173</v>
      </c>
      <c r="I78" s="64" t="s">
        <v>542</v>
      </c>
      <c r="J78" s="64" t="s">
        <v>543</v>
      </c>
      <c r="K78" s="64" t="s">
        <v>18</v>
      </c>
      <c r="L78" s="65" t="s">
        <v>544</v>
      </c>
      <c r="M78" s="66">
        <v>10.0597</v>
      </c>
      <c r="N78" s="58">
        <v>0</v>
      </c>
      <c r="O78" s="58">
        <v>9.97328</v>
      </c>
      <c r="P78" s="67">
        <f t="shared" si="4"/>
        <v>0.991409286559241</v>
      </c>
      <c r="Q78" s="68">
        <v>1</v>
      </c>
      <c r="R78" s="61" t="s">
        <v>16</v>
      </c>
    </row>
    <row r="79" s="45" customFormat="1" ht="45.75" spans="1:18">
      <c r="A79" s="54">
        <f t="shared" si="5"/>
        <v>72</v>
      </c>
      <c r="B79" s="55" t="s">
        <v>538</v>
      </c>
      <c r="C79" s="56" t="s">
        <v>579</v>
      </c>
      <c r="D79" s="57" t="s">
        <v>623</v>
      </c>
      <c r="E79" s="58">
        <v>0.092</v>
      </c>
      <c r="F79" s="59" t="s">
        <v>620</v>
      </c>
      <c r="G79" s="60">
        <v>4.21</v>
      </c>
      <c r="H79" s="61" t="s">
        <v>173</v>
      </c>
      <c r="I79" s="64" t="s">
        <v>542</v>
      </c>
      <c r="J79" s="64" t="s">
        <v>543</v>
      </c>
      <c r="K79" s="64" t="s">
        <v>18</v>
      </c>
      <c r="L79" s="65" t="s">
        <v>544</v>
      </c>
      <c r="M79" s="66">
        <v>4.20578</v>
      </c>
      <c r="N79" s="58">
        <v>0</v>
      </c>
      <c r="O79" s="58">
        <v>4.17014</v>
      </c>
      <c r="P79" s="67">
        <f t="shared" si="4"/>
        <v>0.99152594762446</v>
      </c>
      <c r="Q79" s="68">
        <v>1</v>
      </c>
      <c r="R79" s="61" t="s">
        <v>16</v>
      </c>
    </row>
    <row r="80" s="45" customFormat="1" ht="45.75" spans="1:18">
      <c r="A80" s="54">
        <f t="shared" si="5"/>
        <v>73</v>
      </c>
      <c r="B80" s="55" t="s">
        <v>538</v>
      </c>
      <c r="C80" s="56" t="s">
        <v>579</v>
      </c>
      <c r="D80" s="57" t="s">
        <v>624</v>
      </c>
      <c r="E80" s="58">
        <v>0.0715</v>
      </c>
      <c r="F80" s="59" t="s">
        <v>620</v>
      </c>
      <c r="G80" s="60">
        <v>3.64</v>
      </c>
      <c r="H80" s="61" t="s">
        <v>173</v>
      </c>
      <c r="I80" s="64" t="s">
        <v>542</v>
      </c>
      <c r="J80" s="64" t="s">
        <v>543</v>
      </c>
      <c r="K80" s="64" t="s">
        <v>18</v>
      </c>
      <c r="L80" s="65" t="s">
        <v>544</v>
      </c>
      <c r="M80" s="66">
        <v>3.6393779</v>
      </c>
      <c r="N80" s="58">
        <v>0</v>
      </c>
      <c r="O80" s="58">
        <v>3.59297</v>
      </c>
      <c r="P80" s="67">
        <f t="shared" si="4"/>
        <v>0.987248397590149</v>
      </c>
      <c r="Q80" s="68">
        <v>1</v>
      </c>
      <c r="R80" s="61" t="s">
        <v>16</v>
      </c>
    </row>
    <row r="81" s="45" customFormat="1" ht="45.75" spans="1:18">
      <c r="A81" s="54">
        <f t="shared" si="5"/>
        <v>74</v>
      </c>
      <c r="B81" s="55" t="s">
        <v>538</v>
      </c>
      <c r="C81" s="56" t="s">
        <v>579</v>
      </c>
      <c r="D81" s="57" t="s">
        <v>625</v>
      </c>
      <c r="E81" s="58">
        <v>0.1033</v>
      </c>
      <c r="F81" s="59" t="s">
        <v>620</v>
      </c>
      <c r="G81" s="60">
        <v>3.44</v>
      </c>
      <c r="H81" s="61" t="s">
        <v>173</v>
      </c>
      <c r="I81" s="64" t="s">
        <v>542</v>
      </c>
      <c r="J81" s="64" t="s">
        <v>543</v>
      </c>
      <c r="K81" s="64" t="s">
        <v>18</v>
      </c>
      <c r="L81" s="65" t="s">
        <v>544</v>
      </c>
      <c r="M81" s="66">
        <v>3.4397512</v>
      </c>
      <c r="N81" s="58">
        <v>0</v>
      </c>
      <c r="O81" s="58">
        <v>3.4017</v>
      </c>
      <c r="P81" s="67">
        <f t="shared" si="4"/>
        <v>0.988937804571447</v>
      </c>
      <c r="Q81" s="68">
        <v>1</v>
      </c>
      <c r="R81" s="61" t="s">
        <v>16</v>
      </c>
    </row>
    <row r="82" s="44" customFormat="1" ht="16.5" customHeight="1" spans="1:18">
      <c r="A82" s="70"/>
      <c r="B82" s="71"/>
      <c r="C82" s="72"/>
      <c r="D82" s="73" t="s">
        <v>69</v>
      </c>
      <c r="E82" s="74">
        <f>SUM(E8:E81)</f>
        <v>9.37179999999999</v>
      </c>
      <c r="F82" s="64" t="s">
        <v>18</v>
      </c>
      <c r="G82" s="75">
        <f>SUM(G8:G81)</f>
        <v>599.31</v>
      </c>
      <c r="H82" s="64" t="s">
        <v>18</v>
      </c>
      <c r="I82" s="64" t="s">
        <v>18</v>
      </c>
      <c r="J82" s="64" t="s">
        <v>18</v>
      </c>
      <c r="K82" s="64" t="s">
        <v>18</v>
      </c>
      <c r="L82" s="64" t="s">
        <v>18</v>
      </c>
      <c r="M82" s="75">
        <f>SUM(M8:M81)</f>
        <v>590.0838343</v>
      </c>
      <c r="N82" s="74">
        <f>SUM(N8:N81)</f>
        <v>16.0884</v>
      </c>
      <c r="O82" s="74">
        <f>SUM(O8:O81)</f>
        <v>582.98525</v>
      </c>
      <c r="P82" s="82" t="s">
        <v>18</v>
      </c>
      <c r="Q82" s="82" t="s">
        <v>18</v>
      </c>
      <c r="R82" s="86"/>
    </row>
    <row r="83" s="44" customFormat="1" ht="139.5" customHeight="1" spans="1:18">
      <c r="A83" s="76" t="s">
        <v>626</v>
      </c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</row>
    <row r="84" s="44" customFormat="1" ht="21" customHeight="1" spans="1:18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83"/>
      <c r="O84" s="77"/>
      <c r="P84" s="77"/>
      <c r="Q84" s="77"/>
      <c r="R84" s="77"/>
    </row>
    <row r="85" s="44" customFormat="1" customHeight="1" spans="1:18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84" t="s">
        <v>627</v>
      </c>
      <c r="N85" s="84"/>
      <c r="O85" s="84"/>
      <c r="P85" s="84"/>
      <c r="Q85" s="84"/>
      <c r="R85" s="84"/>
    </row>
    <row r="86" s="46" customFormat="1" ht="15.75" customHeight="1" spans="4:18">
      <c r="D86" s="79" t="s">
        <v>628</v>
      </c>
      <c r="E86" s="80"/>
      <c r="I86" s="47"/>
      <c r="M86" s="85" t="s">
        <v>173</v>
      </c>
      <c r="N86" s="85"/>
      <c r="O86" s="85"/>
      <c r="P86" s="85"/>
      <c r="Q86" s="85"/>
      <c r="R86" s="85"/>
    </row>
    <row r="87" ht="12.75" customHeight="1" spans="4:18">
      <c r="D87" s="80" t="s">
        <v>17</v>
      </c>
      <c r="E87" s="80">
        <v>73</v>
      </c>
      <c r="M87" s="85" t="s">
        <v>174</v>
      </c>
      <c r="N87" s="85"/>
      <c r="O87" s="85"/>
      <c r="P87" s="85"/>
      <c r="Q87" s="85"/>
      <c r="R87" s="85"/>
    </row>
    <row r="88" spans="4:5">
      <c r="D88" s="80" t="s">
        <v>23</v>
      </c>
      <c r="E88" s="80">
        <v>0</v>
      </c>
    </row>
    <row r="89" spans="4:5">
      <c r="D89" s="80" t="s">
        <v>85</v>
      </c>
      <c r="E89" s="80">
        <v>0</v>
      </c>
    </row>
    <row r="90" spans="4:5">
      <c r="D90" s="80" t="s">
        <v>629</v>
      </c>
      <c r="E90" s="80">
        <v>1</v>
      </c>
    </row>
    <row r="91" spans="4:5">
      <c r="D91" s="81" t="s">
        <v>69</v>
      </c>
      <c r="E91" s="80">
        <f>SUM(E87:E90)</f>
        <v>74</v>
      </c>
    </row>
  </sheetData>
  <mergeCells count="26">
    <mergeCell ref="A1:R1"/>
    <mergeCell ref="A2:R2"/>
    <mergeCell ref="A3:R3"/>
    <mergeCell ref="A4:H4"/>
    <mergeCell ref="I4:R4"/>
    <mergeCell ref="N5:O5"/>
    <mergeCell ref="A83:R83"/>
    <mergeCell ref="M85:R85"/>
    <mergeCell ref="M86:R86"/>
    <mergeCell ref="M87:R87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P5:P6"/>
    <mergeCell ref="Q5:Q6"/>
    <mergeCell ref="R5:R6"/>
  </mergeCells>
  <printOptions horizontalCentered="1"/>
  <pageMargins left="0.49" right="0.15" top="0.5" bottom="0.5" header="0.1" footer="0.1"/>
  <pageSetup paperSize="9" scale="78" orientation="landscape" verticalDpi="1200"/>
  <headerFooter>
    <oddHeader>&amp;R&amp;"Arial,Bold"&amp;7Page &amp;P of &amp;N</oddHeader>
    <oddFooter>&amp;L&amp;6&amp;Z&amp;F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34"/>
  <sheetViews>
    <sheetView zoomScale="90" zoomScaleNormal="90" zoomScaleSheetLayoutView="105" workbookViewId="0">
      <pane ySplit="4" topLeftCell="A5" activePane="bottomLeft" state="frozen"/>
      <selection/>
      <selection pane="bottomLeft" activeCell="L6" sqref="L6"/>
    </sheetView>
  </sheetViews>
  <sheetFormatPr defaultColWidth="9" defaultRowHeight="12.75"/>
  <cols>
    <col min="1" max="1" width="3.85714285714286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630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177</v>
      </c>
      <c r="B2" s="4"/>
      <c r="C2" s="5"/>
      <c r="D2" s="5"/>
      <c r="E2" s="5"/>
      <c r="F2" s="6"/>
      <c r="G2" s="36" t="str">
        <f>Abstract!L2</f>
        <v>ekg &amp; Qjojh] 2023</v>
      </c>
      <c r="H2" s="36"/>
      <c r="I2" s="36"/>
      <c r="J2" s="36"/>
      <c r="K2" s="36"/>
      <c r="L2" s="36"/>
      <c r="M2" s="36"/>
      <c r="N2" s="36"/>
      <c r="O2" s="36"/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631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632</v>
      </c>
      <c r="O3" s="10" t="s">
        <v>185</v>
      </c>
      <c r="P3" s="10" t="s">
        <v>460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66" spans="1:16">
      <c r="A6" s="14">
        <v>1</v>
      </c>
      <c r="B6" s="15" t="s">
        <v>633</v>
      </c>
      <c r="C6" s="16" t="s">
        <v>204</v>
      </c>
      <c r="D6" s="17">
        <v>1</v>
      </c>
      <c r="E6" s="18">
        <v>752000</v>
      </c>
      <c r="F6" s="18">
        <v>486293</v>
      </c>
      <c r="G6" s="18">
        <v>40293</v>
      </c>
      <c r="H6" s="37" t="s">
        <v>634</v>
      </c>
      <c r="I6" s="37" t="s">
        <v>635</v>
      </c>
      <c r="J6" s="29" t="s">
        <v>16</v>
      </c>
      <c r="K6" s="29" t="s">
        <v>17</v>
      </c>
      <c r="L6" s="38" t="s">
        <v>18</v>
      </c>
      <c r="M6" s="18">
        <v>40293</v>
      </c>
      <c r="N6" s="30">
        <v>1</v>
      </c>
      <c r="O6" s="39" t="s">
        <v>636</v>
      </c>
      <c r="P6" s="20"/>
    </row>
    <row r="7" ht="66" customHeight="1" spans="1:16">
      <c r="A7" s="14">
        <v>2</v>
      </c>
      <c r="B7" s="15" t="s">
        <v>637</v>
      </c>
      <c r="C7" s="16" t="s">
        <v>204</v>
      </c>
      <c r="D7" s="17">
        <v>1</v>
      </c>
      <c r="E7" s="18">
        <v>752000</v>
      </c>
      <c r="F7" s="18">
        <v>486293</v>
      </c>
      <c r="G7" s="18">
        <v>40293</v>
      </c>
      <c r="H7" s="37" t="s">
        <v>634</v>
      </c>
      <c r="I7" s="37" t="s">
        <v>635</v>
      </c>
      <c r="J7" s="29" t="s">
        <v>16</v>
      </c>
      <c r="K7" s="29" t="s">
        <v>17</v>
      </c>
      <c r="L7" s="38" t="s">
        <v>18</v>
      </c>
      <c r="M7" s="18">
        <v>40293</v>
      </c>
      <c r="N7" s="30">
        <v>1</v>
      </c>
      <c r="O7" s="39" t="s">
        <v>636</v>
      </c>
      <c r="P7" s="20"/>
    </row>
    <row r="8" ht="66" customHeight="1" spans="1:16">
      <c r="A8" s="14">
        <v>3</v>
      </c>
      <c r="B8" s="15" t="s">
        <v>638</v>
      </c>
      <c r="C8" s="16" t="s">
        <v>204</v>
      </c>
      <c r="D8" s="17">
        <v>1</v>
      </c>
      <c r="E8" s="18">
        <v>752000</v>
      </c>
      <c r="F8" s="18">
        <v>494131</v>
      </c>
      <c r="G8" s="18">
        <v>48131</v>
      </c>
      <c r="H8" s="37" t="s">
        <v>634</v>
      </c>
      <c r="I8" s="37" t="s">
        <v>635</v>
      </c>
      <c r="J8" s="29" t="s">
        <v>16</v>
      </c>
      <c r="K8" s="29" t="s">
        <v>17</v>
      </c>
      <c r="L8" s="38" t="s">
        <v>18</v>
      </c>
      <c r="M8" s="18">
        <v>48131</v>
      </c>
      <c r="N8" s="30">
        <v>1</v>
      </c>
      <c r="O8" s="39" t="s">
        <v>636</v>
      </c>
      <c r="P8" s="20"/>
    </row>
    <row r="9" ht="66" customHeight="1" spans="1:16">
      <c r="A9" s="14">
        <v>4</v>
      </c>
      <c r="B9" s="15" t="s">
        <v>639</v>
      </c>
      <c r="C9" s="16" t="s">
        <v>204</v>
      </c>
      <c r="D9" s="17">
        <v>1</v>
      </c>
      <c r="E9" s="18">
        <v>752000</v>
      </c>
      <c r="F9" s="18">
        <v>494131</v>
      </c>
      <c r="G9" s="18">
        <v>40000</v>
      </c>
      <c r="H9" s="37" t="s">
        <v>634</v>
      </c>
      <c r="I9" s="37" t="s">
        <v>635</v>
      </c>
      <c r="J9" s="29" t="s">
        <v>16</v>
      </c>
      <c r="K9" s="29" t="s">
        <v>17</v>
      </c>
      <c r="L9" s="38" t="s">
        <v>18</v>
      </c>
      <c r="M9" s="18">
        <v>40000</v>
      </c>
      <c r="N9" s="30">
        <v>1</v>
      </c>
      <c r="O9" s="39" t="s">
        <v>636</v>
      </c>
      <c r="P9" s="20"/>
    </row>
    <row r="10" ht="66" customHeight="1" spans="1:16">
      <c r="A10" s="14">
        <v>5</v>
      </c>
      <c r="B10" s="15" t="s">
        <v>640</v>
      </c>
      <c r="C10" s="16" t="s">
        <v>204</v>
      </c>
      <c r="D10" s="17">
        <v>1</v>
      </c>
      <c r="E10" s="18">
        <v>752000</v>
      </c>
      <c r="F10" s="18">
        <v>494000</v>
      </c>
      <c r="G10" s="18">
        <v>48000</v>
      </c>
      <c r="H10" s="37" t="s">
        <v>634</v>
      </c>
      <c r="I10" s="37" t="s">
        <v>635</v>
      </c>
      <c r="J10" s="29" t="s">
        <v>16</v>
      </c>
      <c r="K10" s="29" t="s">
        <v>17</v>
      </c>
      <c r="L10" s="38" t="s">
        <v>18</v>
      </c>
      <c r="M10" s="18">
        <v>48000</v>
      </c>
      <c r="N10" s="30">
        <v>1</v>
      </c>
      <c r="O10" s="39" t="s">
        <v>636</v>
      </c>
      <c r="P10" s="20"/>
    </row>
    <row r="11" ht="66" customHeight="1" spans="1:16">
      <c r="A11" s="14">
        <v>6</v>
      </c>
      <c r="B11" s="15" t="s">
        <v>641</v>
      </c>
      <c r="C11" s="16" t="s">
        <v>204</v>
      </c>
      <c r="D11" s="17">
        <v>1</v>
      </c>
      <c r="E11" s="18">
        <v>752000</v>
      </c>
      <c r="F11" s="18">
        <v>510000</v>
      </c>
      <c r="G11" s="18">
        <v>64000</v>
      </c>
      <c r="H11" s="37" t="s">
        <v>634</v>
      </c>
      <c r="I11" s="37" t="s">
        <v>635</v>
      </c>
      <c r="J11" s="29" t="s">
        <v>16</v>
      </c>
      <c r="K11" s="29" t="s">
        <v>17</v>
      </c>
      <c r="L11" s="38" t="s">
        <v>18</v>
      </c>
      <c r="M11" s="18">
        <v>64000</v>
      </c>
      <c r="N11" s="30">
        <v>1</v>
      </c>
      <c r="O11" s="39" t="s">
        <v>642</v>
      </c>
      <c r="P11" s="20"/>
    </row>
    <row r="12" ht="66" customHeight="1" spans="1:16">
      <c r="A12" s="14">
        <v>7</v>
      </c>
      <c r="B12" s="15" t="s">
        <v>643</v>
      </c>
      <c r="C12" s="16" t="s">
        <v>204</v>
      </c>
      <c r="D12" s="17">
        <v>1</v>
      </c>
      <c r="E12" s="18">
        <v>752000</v>
      </c>
      <c r="F12" s="18">
        <v>510000</v>
      </c>
      <c r="G12" s="18">
        <v>64000</v>
      </c>
      <c r="H12" s="37" t="s">
        <v>634</v>
      </c>
      <c r="I12" s="37" t="s">
        <v>635</v>
      </c>
      <c r="J12" s="29" t="s">
        <v>16</v>
      </c>
      <c r="K12" s="29" t="s">
        <v>17</v>
      </c>
      <c r="L12" s="38" t="s">
        <v>18</v>
      </c>
      <c r="M12" s="18">
        <v>64000</v>
      </c>
      <c r="N12" s="30">
        <v>1</v>
      </c>
      <c r="O12" s="39" t="s">
        <v>642</v>
      </c>
      <c r="P12" s="20"/>
    </row>
    <row r="13" ht="66" customHeight="1" spans="1:16">
      <c r="A13" s="14">
        <v>8</v>
      </c>
      <c r="B13" s="15" t="s">
        <v>644</v>
      </c>
      <c r="C13" s="16" t="s">
        <v>204</v>
      </c>
      <c r="D13" s="17">
        <v>1</v>
      </c>
      <c r="E13" s="18">
        <v>752000</v>
      </c>
      <c r="F13" s="18">
        <v>508000</v>
      </c>
      <c r="G13" s="18">
        <v>62000</v>
      </c>
      <c r="H13" s="37" t="s">
        <v>634</v>
      </c>
      <c r="I13" s="37" t="s">
        <v>635</v>
      </c>
      <c r="J13" s="29" t="s">
        <v>16</v>
      </c>
      <c r="K13" s="29" t="s">
        <v>17</v>
      </c>
      <c r="L13" s="38" t="s">
        <v>18</v>
      </c>
      <c r="M13" s="18">
        <v>62000</v>
      </c>
      <c r="N13" s="30">
        <v>1</v>
      </c>
      <c r="O13" s="39" t="s">
        <v>197</v>
      </c>
      <c r="P13" s="20"/>
    </row>
    <row r="14" ht="66" customHeight="1" spans="1:16">
      <c r="A14" s="14">
        <v>9</v>
      </c>
      <c r="B14" s="15" t="s">
        <v>645</v>
      </c>
      <c r="C14" s="16" t="s">
        <v>204</v>
      </c>
      <c r="D14" s="17">
        <v>1</v>
      </c>
      <c r="E14" s="18">
        <v>752000</v>
      </c>
      <c r="F14" s="18">
        <v>509000</v>
      </c>
      <c r="G14" s="18">
        <v>62000</v>
      </c>
      <c r="H14" s="37" t="s">
        <v>634</v>
      </c>
      <c r="I14" s="37" t="s">
        <v>635</v>
      </c>
      <c r="J14" s="29" t="s">
        <v>16</v>
      </c>
      <c r="K14" s="29" t="s">
        <v>17</v>
      </c>
      <c r="L14" s="38" t="s">
        <v>18</v>
      </c>
      <c r="M14" s="18">
        <v>62000</v>
      </c>
      <c r="N14" s="30">
        <v>1</v>
      </c>
      <c r="O14" s="39" t="s">
        <v>197</v>
      </c>
      <c r="P14" s="20"/>
    </row>
    <row r="15" ht="66" customHeight="1" spans="1:16">
      <c r="A15" s="14">
        <v>10</v>
      </c>
      <c r="B15" s="15" t="s">
        <v>646</v>
      </c>
      <c r="C15" s="226" t="s">
        <v>428</v>
      </c>
      <c r="D15" s="17">
        <v>1</v>
      </c>
      <c r="E15" s="18">
        <v>752000</v>
      </c>
      <c r="F15" s="18">
        <v>511000</v>
      </c>
      <c r="G15" s="18">
        <v>65000</v>
      </c>
      <c r="H15" s="37" t="s">
        <v>634</v>
      </c>
      <c r="I15" s="37" t="s">
        <v>635</v>
      </c>
      <c r="J15" s="29" t="s">
        <v>16</v>
      </c>
      <c r="K15" s="29" t="s">
        <v>17</v>
      </c>
      <c r="L15" s="38" t="s">
        <v>18</v>
      </c>
      <c r="M15" s="18">
        <v>65000</v>
      </c>
      <c r="N15" s="30">
        <v>1</v>
      </c>
      <c r="O15" s="39" t="s">
        <v>647</v>
      </c>
      <c r="P15" s="20"/>
    </row>
    <row r="16" ht="66" customHeight="1" spans="1:16">
      <c r="A16" s="14">
        <v>11</v>
      </c>
      <c r="B16" s="15" t="s">
        <v>648</v>
      </c>
      <c r="C16" s="16" t="s">
        <v>188</v>
      </c>
      <c r="D16" s="17">
        <v>1</v>
      </c>
      <c r="E16" s="18">
        <v>752000</v>
      </c>
      <c r="F16" s="18">
        <v>511000</v>
      </c>
      <c r="G16" s="18">
        <v>65000</v>
      </c>
      <c r="H16" s="37" t="s">
        <v>634</v>
      </c>
      <c r="I16" s="37" t="s">
        <v>635</v>
      </c>
      <c r="J16" s="29" t="s">
        <v>16</v>
      </c>
      <c r="K16" s="29" t="s">
        <v>17</v>
      </c>
      <c r="L16" s="38" t="s">
        <v>18</v>
      </c>
      <c r="M16" s="18">
        <v>65000</v>
      </c>
      <c r="N16" s="30">
        <v>1</v>
      </c>
      <c r="O16" s="39" t="s">
        <v>649</v>
      </c>
      <c r="P16" s="20"/>
    </row>
    <row r="17" ht="66" customHeight="1" spans="1:16">
      <c r="A17" s="14">
        <v>12</v>
      </c>
      <c r="B17" s="15" t="s">
        <v>650</v>
      </c>
      <c r="C17" s="16" t="s">
        <v>239</v>
      </c>
      <c r="D17" s="17">
        <v>1</v>
      </c>
      <c r="E17" s="18">
        <v>752000</v>
      </c>
      <c r="F17" s="18">
        <v>489000</v>
      </c>
      <c r="G17" s="18">
        <v>41000</v>
      </c>
      <c r="H17" s="37" t="s">
        <v>634</v>
      </c>
      <c r="I17" s="37" t="s">
        <v>635</v>
      </c>
      <c r="J17" s="29" t="s">
        <v>16</v>
      </c>
      <c r="K17" s="29" t="s">
        <v>17</v>
      </c>
      <c r="L17" s="38" t="s">
        <v>18</v>
      </c>
      <c r="M17" s="18">
        <v>41000</v>
      </c>
      <c r="N17" s="30">
        <v>1</v>
      </c>
      <c r="O17" s="39" t="s">
        <v>277</v>
      </c>
      <c r="P17" s="20"/>
    </row>
    <row r="18" ht="66" customHeight="1" spans="1:16">
      <c r="A18" s="14">
        <v>13</v>
      </c>
      <c r="B18" s="15" t="s">
        <v>651</v>
      </c>
      <c r="C18" s="16" t="s">
        <v>239</v>
      </c>
      <c r="D18" s="17">
        <v>1</v>
      </c>
      <c r="E18" s="18">
        <v>752000</v>
      </c>
      <c r="F18" s="18">
        <v>489000</v>
      </c>
      <c r="G18" s="18">
        <v>41000</v>
      </c>
      <c r="H18" s="37" t="s">
        <v>634</v>
      </c>
      <c r="I18" s="37" t="s">
        <v>635</v>
      </c>
      <c r="J18" s="29" t="s">
        <v>16</v>
      </c>
      <c r="K18" s="29" t="s">
        <v>17</v>
      </c>
      <c r="L18" s="38" t="s">
        <v>18</v>
      </c>
      <c r="M18" s="18">
        <v>41000</v>
      </c>
      <c r="N18" s="30">
        <v>1</v>
      </c>
      <c r="O18" s="39" t="s">
        <v>277</v>
      </c>
      <c r="P18" s="20"/>
    </row>
    <row r="19" ht="66" customHeight="1" spans="1:16">
      <c r="A19" s="14">
        <v>14</v>
      </c>
      <c r="B19" s="15" t="s">
        <v>652</v>
      </c>
      <c r="C19" s="16" t="s">
        <v>239</v>
      </c>
      <c r="D19" s="17">
        <v>1</v>
      </c>
      <c r="E19" s="18">
        <v>752000</v>
      </c>
      <c r="F19" s="18">
        <v>519000</v>
      </c>
      <c r="G19" s="18">
        <v>57000</v>
      </c>
      <c r="H19" s="37" t="s">
        <v>634</v>
      </c>
      <c r="I19" s="37" t="s">
        <v>635</v>
      </c>
      <c r="J19" s="29" t="s">
        <v>16</v>
      </c>
      <c r="K19" s="29" t="s">
        <v>17</v>
      </c>
      <c r="L19" s="38" t="s">
        <v>18</v>
      </c>
      <c r="M19" s="18">
        <v>57000</v>
      </c>
      <c r="N19" s="30">
        <v>1</v>
      </c>
      <c r="O19" s="29" t="s">
        <v>653</v>
      </c>
      <c r="P19" s="20"/>
    </row>
    <row r="20" ht="66" customHeight="1" spans="1:16">
      <c r="A20" s="14">
        <v>15</v>
      </c>
      <c r="B20" s="15" t="s">
        <v>654</v>
      </c>
      <c r="C20" s="16" t="s">
        <v>239</v>
      </c>
      <c r="D20" s="17">
        <v>1</v>
      </c>
      <c r="E20" s="18">
        <v>752000</v>
      </c>
      <c r="F20" s="18">
        <v>446000</v>
      </c>
      <c r="G20" s="38" t="s">
        <v>18</v>
      </c>
      <c r="H20" s="37" t="s">
        <v>634</v>
      </c>
      <c r="I20" s="37" t="s">
        <v>635</v>
      </c>
      <c r="J20" s="29" t="s">
        <v>16</v>
      </c>
      <c r="K20" s="29" t="s">
        <v>17</v>
      </c>
      <c r="L20" s="38" t="s">
        <v>18</v>
      </c>
      <c r="M20" s="38" t="s">
        <v>18</v>
      </c>
      <c r="N20" s="30">
        <v>1</v>
      </c>
      <c r="O20" s="29" t="s">
        <v>655</v>
      </c>
      <c r="P20" s="20"/>
    </row>
    <row r="21" ht="66" customHeight="1" spans="1:16">
      <c r="A21" s="14">
        <v>16</v>
      </c>
      <c r="B21" s="15" t="s">
        <v>656</v>
      </c>
      <c r="C21" s="16" t="s">
        <v>204</v>
      </c>
      <c r="D21" s="17">
        <v>1</v>
      </c>
      <c r="E21" s="18">
        <v>752000</v>
      </c>
      <c r="F21" s="18">
        <v>487000</v>
      </c>
      <c r="G21" s="18">
        <v>40000</v>
      </c>
      <c r="H21" s="37" t="s">
        <v>634</v>
      </c>
      <c r="I21" s="37" t="s">
        <v>635</v>
      </c>
      <c r="J21" s="29" t="s">
        <v>16</v>
      </c>
      <c r="K21" s="29" t="s">
        <v>17</v>
      </c>
      <c r="L21" s="38" t="s">
        <v>18</v>
      </c>
      <c r="M21" s="18">
        <v>40000</v>
      </c>
      <c r="N21" s="30">
        <v>1</v>
      </c>
      <c r="O21" s="29" t="s">
        <v>657</v>
      </c>
      <c r="P21" s="20"/>
    </row>
    <row r="22" ht="66" customHeight="1" spans="1:16">
      <c r="A22" s="14">
        <v>17</v>
      </c>
      <c r="B22" s="15" t="s">
        <v>658</v>
      </c>
      <c r="C22" s="16" t="s">
        <v>204</v>
      </c>
      <c r="D22" s="17">
        <v>1</v>
      </c>
      <c r="E22" s="18">
        <v>752000</v>
      </c>
      <c r="F22" s="18">
        <v>512000</v>
      </c>
      <c r="G22" s="18">
        <v>65000</v>
      </c>
      <c r="H22" s="37" t="s">
        <v>634</v>
      </c>
      <c r="I22" s="37" t="s">
        <v>635</v>
      </c>
      <c r="J22" s="29" t="s">
        <v>16</v>
      </c>
      <c r="K22" s="29" t="s">
        <v>17</v>
      </c>
      <c r="L22" s="38" t="s">
        <v>18</v>
      </c>
      <c r="M22" s="18">
        <v>65000</v>
      </c>
      <c r="N22" s="30">
        <v>1</v>
      </c>
      <c r="O22" s="29" t="s">
        <v>657</v>
      </c>
      <c r="P22" s="20"/>
    </row>
    <row r="23" ht="66" customHeight="1" spans="1:16">
      <c r="A23" s="14">
        <v>18</v>
      </c>
      <c r="B23" s="15" t="s">
        <v>659</v>
      </c>
      <c r="C23" s="16" t="s">
        <v>204</v>
      </c>
      <c r="D23" s="17">
        <v>1</v>
      </c>
      <c r="E23" s="18">
        <v>752000</v>
      </c>
      <c r="F23" s="18">
        <v>512000</v>
      </c>
      <c r="G23" s="18">
        <v>65000</v>
      </c>
      <c r="H23" s="37" t="s">
        <v>634</v>
      </c>
      <c r="I23" s="37" t="s">
        <v>635</v>
      </c>
      <c r="J23" s="29" t="s">
        <v>16</v>
      </c>
      <c r="K23" s="29" t="s">
        <v>17</v>
      </c>
      <c r="L23" s="38" t="s">
        <v>18</v>
      </c>
      <c r="M23" s="18">
        <v>65000</v>
      </c>
      <c r="N23" s="30">
        <v>1</v>
      </c>
      <c r="O23" s="29" t="s">
        <v>657</v>
      </c>
      <c r="P23" s="20"/>
    </row>
    <row r="24" ht="66" customHeight="1" spans="1:16">
      <c r="A24" s="14">
        <v>19</v>
      </c>
      <c r="B24" s="15" t="s">
        <v>660</v>
      </c>
      <c r="C24" s="16" t="s">
        <v>204</v>
      </c>
      <c r="D24" s="17">
        <v>1</v>
      </c>
      <c r="E24" s="18">
        <v>752000</v>
      </c>
      <c r="F24" s="18">
        <v>512000</v>
      </c>
      <c r="G24" s="18">
        <v>65000</v>
      </c>
      <c r="H24" s="37" t="s">
        <v>634</v>
      </c>
      <c r="I24" s="37" t="s">
        <v>635</v>
      </c>
      <c r="J24" s="29" t="s">
        <v>16</v>
      </c>
      <c r="K24" s="29" t="s">
        <v>17</v>
      </c>
      <c r="L24" s="38" t="s">
        <v>18</v>
      </c>
      <c r="M24" s="18">
        <v>65000</v>
      </c>
      <c r="N24" s="30">
        <v>1</v>
      </c>
      <c r="O24" s="29" t="s">
        <v>657</v>
      </c>
      <c r="P24" s="20"/>
    </row>
    <row r="25" ht="66" customHeight="1" spans="1:16">
      <c r="A25" s="14">
        <v>20</v>
      </c>
      <c r="B25" s="15" t="s">
        <v>661</v>
      </c>
      <c r="C25" s="16" t="s">
        <v>204</v>
      </c>
      <c r="D25" s="17">
        <v>1</v>
      </c>
      <c r="E25" s="18">
        <v>752000</v>
      </c>
      <c r="F25" s="18">
        <v>499000</v>
      </c>
      <c r="G25" s="18">
        <v>52000</v>
      </c>
      <c r="H25" s="37" t="s">
        <v>634</v>
      </c>
      <c r="I25" s="37" t="s">
        <v>635</v>
      </c>
      <c r="J25" s="29" t="s">
        <v>16</v>
      </c>
      <c r="K25" s="29" t="s">
        <v>17</v>
      </c>
      <c r="L25" s="38" t="s">
        <v>18</v>
      </c>
      <c r="M25" s="18">
        <v>52000</v>
      </c>
      <c r="N25" s="30">
        <v>1</v>
      </c>
      <c r="O25" s="29" t="s">
        <v>657</v>
      </c>
      <c r="P25" s="20"/>
    </row>
    <row r="26" ht="66" customHeight="1" spans="1:16">
      <c r="A26" s="14">
        <v>21</v>
      </c>
      <c r="B26" s="15" t="s">
        <v>662</v>
      </c>
      <c r="C26" s="16" t="s">
        <v>239</v>
      </c>
      <c r="D26" s="17">
        <v>1</v>
      </c>
      <c r="E26" s="18">
        <v>752000</v>
      </c>
      <c r="F26" s="18">
        <v>486000</v>
      </c>
      <c r="G26" s="18">
        <v>40000</v>
      </c>
      <c r="H26" s="37" t="s">
        <v>634</v>
      </c>
      <c r="I26" s="37" t="s">
        <v>635</v>
      </c>
      <c r="J26" s="29" t="s">
        <v>16</v>
      </c>
      <c r="K26" s="29" t="s">
        <v>17</v>
      </c>
      <c r="L26" s="38" t="s">
        <v>18</v>
      </c>
      <c r="M26" s="18">
        <v>40000</v>
      </c>
      <c r="N26" s="30">
        <v>1</v>
      </c>
      <c r="O26" s="29" t="s">
        <v>663</v>
      </c>
      <c r="P26" s="20"/>
    </row>
    <row r="27" ht="66" customHeight="1" spans="1:16">
      <c r="A27" s="14">
        <v>22</v>
      </c>
      <c r="B27" s="15" t="s">
        <v>664</v>
      </c>
      <c r="C27" s="16" t="s">
        <v>239</v>
      </c>
      <c r="D27" s="17">
        <v>1</v>
      </c>
      <c r="E27" s="18">
        <v>752000</v>
      </c>
      <c r="F27" s="18">
        <v>486000</v>
      </c>
      <c r="G27" s="18">
        <v>40000</v>
      </c>
      <c r="H27" s="37" t="s">
        <v>634</v>
      </c>
      <c r="I27" s="37" t="s">
        <v>635</v>
      </c>
      <c r="J27" s="29" t="s">
        <v>16</v>
      </c>
      <c r="K27" s="29" t="s">
        <v>17</v>
      </c>
      <c r="L27" s="38" t="s">
        <v>18</v>
      </c>
      <c r="M27" s="18">
        <v>40000</v>
      </c>
      <c r="N27" s="30">
        <v>1</v>
      </c>
      <c r="O27" s="29" t="s">
        <v>663</v>
      </c>
      <c r="P27" s="20"/>
    </row>
    <row r="28" s="1" customFormat="1" ht="34.5" customHeight="1" spans="1:16">
      <c r="A28" s="20"/>
      <c r="B28" s="21" t="s">
        <v>69</v>
      </c>
      <c r="C28" s="22"/>
      <c r="D28" s="23" t="s">
        <v>18</v>
      </c>
      <c r="E28" s="24">
        <f>SUM(E6:E27)</f>
        <v>16544000</v>
      </c>
      <c r="F28" s="24">
        <f>SUM(F6:F27)</f>
        <v>10950848</v>
      </c>
      <c r="G28" s="24">
        <f>SUM(G6:G27)</f>
        <v>1104717</v>
      </c>
      <c r="H28" s="10" t="s">
        <v>16</v>
      </c>
      <c r="I28" s="10" t="s">
        <v>16</v>
      </c>
      <c r="J28" s="10" t="s">
        <v>16</v>
      </c>
      <c r="K28" s="10" t="s">
        <v>16</v>
      </c>
      <c r="L28" s="24">
        <f>SUM(L6:L27)</f>
        <v>0</v>
      </c>
      <c r="M28" s="24">
        <f>SUM(M6:M27)</f>
        <v>1104717</v>
      </c>
      <c r="N28" s="10" t="s">
        <v>16</v>
      </c>
      <c r="O28" s="34"/>
      <c r="P28" s="33"/>
    </row>
    <row r="30" spans="12:12">
      <c r="L30" s="40"/>
    </row>
    <row r="32" ht="16.5" spans="12:15">
      <c r="L32" s="35" t="s">
        <v>70</v>
      </c>
      <c r="M32" s="35"/>
      <c r="N32" s="35"/>
      <c r="O32" s="35"/>
    </row>
    <row r="33" ht="16.5" spans="12:15">
      <c r="L33" s="35" t="s">
        <v>71</v>
      </c>
      <c r="M33" s="35"/>
      <c r="N33" s="35"/>
      <c r="O33" s="35"/>
    </row>
    <row r="34" ht="16.5" spans="12:15">
      <c r="L34" s="35" t="s">
        <v>72</v>
      </c>
      <c r="M34" s="35"/>
      <c r="N34" s="35"/>
      <c r="O34" s="35"/>
    </row>
  </sheetData>
  <mergeCells count="17">
    <mergeCell ref="A1:P1"/>
    <mergeCell ref="G2:O2"/>
    <mergeCell ref="D3:E3"/>
    <mergeCell ref="J3:M3"/>
    <mergeCell ref="L32:O32"/>
    <mergeCell ref="L33:O33"/>
    <mergeCell ref="L34:O34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50"/>
  <sheetViews>
    <sheetView view="pageBreakPreview" zoomScaleNormal="100" workbookViewId="0">
      <pane ySplit="5" topLeftCell="A30" activePane="bottomLeft" state="frozen"/>
      <selection/>
      <selection pane="bottomLeft" activeCell="L29" sqref="L29"/>
    </sheetView>
  </sheetViews>
  <sheetFormatPr defaultColWidth="9" defaultRowHeight="12.75"/>
  <cols>
    <col min="1" max="1" width="3.85714285714286" style="143" customWidth="1"/>
    <col min="2" max="2" width="34.4285714285714" style="143" customWidth="1"/>
    <col min="3" max="3" width="7.57142857142857" style="143" customWidth="1"/>
    <col min="4" max="4" width="9.42857142857143" style="143" customWidth="1"/>
    <col min="5" max="5" width="5.85714285714286" style="143" customWidth="1"/>
    <col min="6" max="6" width="5.71428571428571" style="143" customWidth="1"/>
    <col min="7" max="7" width="8" style="143" customWidth="1"/>
    <col min="8" max="8" width="9.42857142857143" style="143" customWidth="1"/>
    <col min="9" max="10" width="12.5714285714286" style="143" customWidth="1"/>
    <col min="11" max="11" width="11.5714285714286" style="143" customWidth="1"/>
    <col min="12" max="12" width="51.2857142857143" style="143" customWidth="1"/>
    <col min="13" max="16384" width="9.14285714285714" style="143"/>
  </cols>
  <sheetData>
    <row r="1" ht="26.25" spans="1:13">
      <c r="A1" s="187" t="s">
        <v>73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ht="17.25" customHeight="1" spans="1:13">
      <c r="A2" s="145"/>
      <c r="B2" s="145"/>
      <c r="C2" s="145"/>
      <c r="D2" s="145"/>
      <c r="E2" s="145"/>
      <c r="F2" s="146"/>
      <c r="G2" s="147"/>
      <c r="H2" s="145"/>
      <c r="I2" s="145"/>
      <c r="J2" s="145"/>
      <c r="K2" s="145"/>
      <c r="L2" s="169" t="s">
        <v>74</v>
      </c>
      <c r="M2" s="170"/>
    </row>
    <row r="3" ht="17.25" spans="1:15">
      <c r="A3" s="95" t="s">
        <v>2</v>
      </c>
      <c r="B3" s="189" t="s">
        <v>75</v>
      </c>
      <c r="C3" s="189" t="s">
        <v>76</v>
      </c>
      <c r="D3" s="95" t="s">
        <v>77</v>
      </c>
      <c r="E3" s="189" t="s">
        <v>78</v>
      </c>
      <c r="F3" s="189"/>
      <c r="G3" s="189"/>
      <c r="H3" s="190" t="s">
        <v>79</v>
      </c>
      <c r="I3" s="95" t="s">
        <v>80</v>
      </c>
      <c r="J3" s="95" t="s">
        <v>81</v>
      </c>
      <c r="K3" s="95" t="s">
        <v>82</v>
      </c>
      <c r="L3" s="189" t="s">
        <v>83</v>
      </c>
      <c r="M3" s="189" t="s">
        <v>84</v>
      </c>
      <c r="N3" s="166"/>
      <c r="O3" s="166"/>
    </row>
    <row r="4" ht="15.75" customHeight="1" spans="1:15">
      <c r="A4" s="95"/>
      <c r="B4" s="189"/>
      <c r="C4" s="189"/>
      <c r="D4" s="95"/>
      <c r="E4" s="189" t="s">
        <v>17</v>
      </c>
      <c r="F4" s="189" t="s">
        <v>23</v>
      </c>
      <c r="G4" s="189" t="s">
        <v>85</v>
      </c>
      <c r="H4" s="190"/>
      <c r="I4" s="95"/>
      <c r="J4" s="95"/>
      <c r="K4" s="95"/>
      <c r="L4" s="189"/>
      <c r="M4" s="189"/>
      <c r="N4" s="166"/>
      <c r="O4" s="166"/>
    </row>
    <row r="5" ht="17.25" spans="1:15">
      <c r="A5" s="189">
        <v>1</v>
      </c>
      <c r="B5" s="189">
        <v>2</v>
      </c>
      <c r="C5" s="189">
        <v>3</v>
      </c>
      <c r="D5" s="189">
        <v>4</v>
      </c>
      <c r="E5" s="189">
        <v>5</v>
      </c>
      <c r="F5" s="189">
        <v>6</v>
      </c>
      <c r="G5" s="189">
        <v>7</v>
      </c>
      <c r="H5" s="189">
        <v>8</v>
      </c>
      <c r="I5" s="189">
        <v>9</v>
      </c>
      <c r="J5" s="189">
        <v>10</v>
      </c>
      <c r="K5" s="189">
        <v>11</v>
      </c>
      <c r="L5" s="189">
        <v>12</v>
      </c>
      <c r="M5" s="189">
        <v>13</v>
      </c>
      <c r="N5" s="166"/>
      <c r="O5" s="166"/>
    </row>
    <row r="6" ht="19.5" customHeight="1" spans="1:13">
      <c r="A6" s="191" t="s">
        <v>86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8"/>
    </row>
    <row r="7" ht="45" customHeight="1" spans="1:13">
      <c r="A7" s="192">
        <v>1</v>
      </c>
      <c r="B7" s="193" t="s">
        <v>87</v>
      </c>
      <c r="C7" s="192" t="s">
        <v>88</v>
      </c>
      <c r="D7" s="192">
        <v>34</v>
      </c>
      <c r="E7" s="192">
        <v>34</v>
      </c>
      <c r="F7" s="192">
        <v>0</v>
      </c>
      <c r="G7" s="192">
        <v>0</v>
      </c>
      <c r="H7" s="192">
        <v>0</v>
      </c>
      <c r="I7" s="101">
        <f>'Naseer Khan 21-22'!E40</f>
        <v>17364200</v>
      </c>
      <c r="J7" s="101">
        <f>'Naseer Khan 21-22'!G40</f>
        <v>11174402</v>
      </c>
      <c r="K7" s="101">
        <f>'Naseer Khan 21-22'!M40</f>
        <v>11174402</v>
      </c>
      <c r="L7" s="199" t="s">
        <v>89</v>
      </c>
      <c r="M7" s="200" t="s">
        <v>90</v>
      </c>
    </row>
    <row r="8" ht="35.25" spans="1:13">
      <c r="A8" s="192">
        <v>2</v>
      </c>
      <c r="B8" s="193" t="s">
        <v>87</v>
      </c>
      <c r="C8" s="192" t="s">
        <v>91</v>
      </c>
      <c r="D8" s="192">
        <v>12</v>
      </c>
      <c r="E8" s="192">
        <v>0</v>
      </c>
      <c r="F8" s="192">
        <v>0</v>
      </c>
      <c r="G8" s="192">
        <v>12</v>
      </c>
      <c r="H8" s="192">
        <v>0</v>
      </c>
      <c r="I8" s="101">
        <f>'Naseer Khan 22-23'!E18</f>
        <v>6724500</v>
      </c>
      <c r="J8" s="101">
        <f>'Naseer Khan 22-23'!G18</f>
        <v>4034700</v>
      </c>
      <c r="K8" s="101">
        <f>'Naseer Khan 22-23'!M18</f>
        <v>0</v>
      </c>
      <c r="L8" s="199" t="s">
        <v>92</v>
      </c>
      <c r="M8" s="200" t="s">
        <v>93</v>
      </c>
    </row>
    <row r="9" ht="57" customHeight="1" spans="1:13">
      <c r="A9" s="192">
        <v>3</v>
      </c>
      <c r="B9" s="193" t="s">
        <v>94</v>
      </c>
      <c r="C9" s="192" t="s">
        <v>88</v>
      </c>
      <c r="D9" s="192">
        <v>34</v>
      </c>
      <c r="E9" s="192">
        <v>34</v>
      </c>
      <c r="F9" s="192">
        <v>0</v>
      </c>
      <c r="G9" s="192">
        <v>0</v>
      </c>
      <c r="H9" s="192">
        <v>0</v>
      </c>
      <c r="I9" s="101">
        <f>'Baldev Singh Aulakh 21-22'!E40</f>
        <v>17325500</v>
      </c>
      <c r="J9" s="101">
        <f>'Baldev Singh Aulakh 21-22'!G40</f>
        <v>7591066</v>
      </c>
      <c r="K9" s="101">
        <f>'Baldev Singh Aulakh 21-22'!M40</f>
        <v>7470267</v>
      </c>
      <c r="L9" s="199" t="s">
        <v>16</v>
      </c>
      <c r="M9" s="200" t="s">
        <v>95</v>
      </c>
    </row>
    <row r="10" ht="38.25" customHeight="1" spans="1:13">
      <c r="A10" s="192">
        <f>A9+1</f>
        <v>4</v>
      </c>
      <c r="B10" s="193" t="s">
        <v>94</v>
      </c>
      <c r="C10" s="192" t="s">
        <v>91</v>
      </c>
      <c r="D10" s="192">
        <v>39</v>
      </c>
      <c r="E10" s="192">
        <v>15</v>
      </c>
      <c r="F10" s="192">
        <v>23</v>
      </c>
      <c r="G10" s="192">
        <v>1</v>
      </c>
      <c r="H10" s="192">
        <v>0</v>
      </c>
      <c r="I10" s="101">
        <f>'Baldev Singh Aulakh22-23'!E47</f>
        <v>29803400</v>
      </c>
      <c r="J10" s="101">
        <f>'Baldev Singh Aulakh22-23'!G47</f>
        <v>17882040</v>
      </c>
      <c r="K10" s="101">
        <f>'Baldev Singh Aulakh22-23'!M47</f>
        <v>597300</v>
      </c>
      <c r="L10" s="199" t="s">
        <v>96</v>
      </c>
      <c r="M10" s="200" t="s">
        <v>97</v>
      </c>
    </row>
    <row r="11" ht="105" customHeight="1" spans="1:13">
      <c r="A11" s="192">
        <f>A10+1</f>
        <v>5</v>
      </c>
      <c r="B11" s="193" t="s">
        <v>98</v>
      </c>
      <c r="C11" s="192" t="s">
        <v>91</v>
      </c>
      <c r="D11" s="192">
        <v>41</v>
      </c>
      <c r="E11" s="192">
        <v>0</v>
      </c>
      <c r="F11" s="192">
        <v>0</v>
      </c>
      <c r="G11" s="192">
        <v>41</v>
      </c>
      <c r="H11" s="192">
        <v>0</v>
      </c>
      <c r="I11" s="101">
        <f>'Akash Saxena 22-23'!E47</f>
        <v>30139400</v>
      </c>
      <c r="J11" s="101">
        <f>'Akash Saxena 22-23'!G47</f>
        <v>18083640</v>
      </c>
      <c r="K11" s="101">
        <f>'Akash Saxena 22-23'!M47</f>
        <v>0</v>
      </c>
      <c r="L11" s="141" t="s">
        <v>99</v>
      </c>
      <c r="M11" s="200" t="s">
        <v>100</v>
      </c>
    </row>
    <row r="12" ht="18" spans="1:13">
      <c r="A12" s="192"/>
      <c r="B12" s="194" t="s">
        <v>101</v>
      </c>
      <c r="C12" s="195" t="s">
        <v>18</v>
      </c>
      <c r="D12" s="195">
        <f t="shared" ref="D12:K12" si="0">SUM(D7:D11)</f>
        <v>160</v>
      </c>
      <c r="E12" s="195">
        <f t="shared" si="0"/>
        <v>83</v>
      </c>
      <c r="F12" s="195">
        <f t="shared" si="0"/>
        <v>23</v>
      </c>
      <c r="G12" s="195">
        <f t="shared" si="0"/>
        <v>54</v>
      </c>
      <c r="H12" s="195">
        <f t="shared" si="0"/>
        <v>0</v>
      </c>
      <c r="I12" s="107">
        <f t="shared" si="0"/>
        <v>101357000</v>
      </c>
      <c r="J12" s="107">
        <f t="shared" si="0"/>
        <v>58765848</v>
      </c>
      <c r="K12" s="107">
        <f t="shared" si="0"/>
        <v>19241969</v>
      </c>
      <c r="L12" s="201" t="s">
        <v>16</v>
      </c>
      <c r="M12" s="200"/>
    </row>
    <row r="13" ht="19.5" customHeight="1" spans="1:13">
      <c r="A13" s="191" t="s">
        <v>102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200"/>
    </row>
    <row r="14" ht="57" customHeight="1" spans="1:13">
      <c r="A14" s="192">
        <v>1</v>
      </c>
      <c r="B14" s="193" t="s">
        <v>103</v>
      </c>
      <c r="C14" s="192" t="s">
        <v>91</v>
      </c>
      <c r="D14" s="192">
        <v>29</v>
      </c>
      <c r="E14" s="192">
        <v>5</v>
      </c>
      <c r="F14" s="192">
        <v>22</v>
      </c>
      <c r="G14" s="192">
        <v>1</v>
      </c>
      <c r="H14" s="192" t="s">
        <v>104</v>
      </c>
      <c r="I14" s="101">
        <f>'Dhanshyam Singh Lodhi 22-23'!E35</f>
        <v>20936600</v>
      </c>
      <c r="J14" s="101">
        <f>'Dhanshyam Singh Lodhi 22-23'!G35</f>
        <v>15702450</v>
      </c>
      <c r="K14" s="101">
        <f>'Dhanshyam Singh Lodhi 22-23'!M35</f>
        <v>0</v>
      </c>
      <c r="L14" s="141" t="s">
        <v>105</v>
      </c>
      <c r="M14" s="200" t="s">
        <v>106</v>
      </c>
    </row>
    <row r="15" ht="18" spans="1:13">
      <c r="A15" s="192"/>
      <c r="B15" s="194" t="s">
        <v>101</v>
      </c>
      <c r="C15" s="195" t="s">
        <v>18</v>
      </c>
      <c r="D15" s="195">
        <f t="shared" ref="D15:K15" si="1">D14</f>
        <v>29</v>
      </c>
      <c r="E15" s="195">
        <f t="shared" si="1"/>
        <v>5</v>
      </c>
      <c r="F15" s="195">
        <f t="shared" si="1"/>
        <v>22</v>
      </c>
      <c r="G15" s="195">
        <f t="shared" si="1"/>
        <v>1</v>
      </c>
      <c r="H15" s="195" t="str">
        <f t="shared" si="1"/>
        <v>0/1</v>
      </c>
      <c r="I15" s="107">
        <f t="shared" si="1"/>
        <v>20936600</v>
      </c>
      <c r="J15" s="107">
        <f t="shared" si="1"/>
        <v>15702450</v>
      </c>
      <c r="K15" s="107">
        <f t="shared" si="1"/>
        <v>0</v>
      </c>
      <c r="L15" s="201" t="s">
        <v>16</v>
      </c>
      <c r="M15" s="200"/>
    </row>
    <row r="16" ht="19.5" customHeight="1" spans="1:13">
      <c r="A16" s="191" t="s">
        <v>107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200"/>
    </row>
    <row r="17" ht="42.75" customHeight="1" spans="1:13">
      <c r="A17" s="192">
        <v>1</v>
      </c>
      <c r="B17" s="193" t="s">
        <v>108</v>
      </c>
      <c r="C17" s="192" t="s">
        <v>88</v>
      </c>
      <c r="D17" s="192">
        <v>2</v>
      </c>
      <c r="E17" s="192">
        <v>2</v>
      </c>
      <c r="F17" s="192">
        <v>0</v>
      </c>
      <c r="G17" s="192">
        <v>0</v>
      </c>
      <c r="H17" s="192">
        <v>0</v>
      </c>
      <c r="I17" s="101">
        <f>'Zila Gramay Vikas Sansthan'!E8</f>
        <v>831000</v>
      </c>
      <c r="J17" s="101">
        <f>'Zila Gramay Vikas Sansthan'!G8</f>
        <v>831000</v>
      </c>
      <c r="K17" s="101">
        <f>'Zila Gramay Vikas Sansthan'!M8</f>
        <v>776872</v>
      </c>
      <c r="L17" s="128"/>
      <c r="M17" s="200" t="s">
        <v>109</v>
      </c>
    </row>
    <row r="18" ht="18" spans="1:13">
      <c r="A18" s="192"/>
      <c r="B18" s="194" t="s">
        <v>101</v>
      </c>
      <c r="C18" s="195" t="s">
        <v>18</v>
      </c>
      <c r="D18" s="195">
        <f t="shared" ref="D18:K18" si="2">D17</f>
        <v>2</v>
      </c>
      <c r="E18" s="195">
        <f t="shared" si="2"/>
        <v>2</v>
      </c>
      <c r="F18" s="195">
        <f t="shared" si="2"/>
        <v>0</v>
      </c>
      <c r="G18" s="195">
        <f t="shared" si="2"/>
        <v>0</v>
      </c>
      <c r="H18" s="195">
        <f t="shared" si="2"/>
        <v>0</v>
      </c>
      <c r="I18" s="107">
        <f t="shared" si="2"/>
        <v>831000</v>
      </c>
      <c r="J18" s="107">
        <f t="shared" si="2"/>
        <v>831000</v>
      </c>
      <c r="K18" s="107">
        <f t="shared" si="2"/>
        <v>776872</v>
      </c>
      <c r="L18" s="201" t="s">
        <v>16</v>
      </c>
      <c r="M18" s="200"/>
    </row>
    <row r="19" ht="19.5" customHeight="1" spans="1:13">
      <c r="A19" s="191" t="s">
        <v>110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200"/>
    </row>
    <row r="20" ht="33" customHeight="1" spans="1:13">
      <c r="A20" s="192">
        <v>1</v>
      </c>
      <c r="B20" s="193" t="s">
        <v>111</v>
      </c>
      <c r="C20" s="192" t="s">
        <v>88</v>
      </c>
      <c r="D20" s="192">
        <v>2</v>
      </c>
      <c r="E20" s="192">
        <v>2</v>
      </c>
      <c r="F20" s="192">
        <v>0</v>
      </c>
      <c r="G20" s="192">
        <v>0</v>
      </c>
      <c r="H20" s="192">
        <v>0</v>
      </c>
      <c r="I20" s="101">
        <f>CDO!E8</f>
        <v>1361000</v>
      </c>
      <c r="J20" s="101">
        <f>CDO!G8</f>
        <v>1261512</v>
      </c>
      <c r="K20" s="101">
        <f>CDO!M8</f>
        <v>1261512</v>
      </c>
      <c r="L20" s="128"/>
      <c r="M20" s="200" t="s">
        <v>112</v>
      </c>
    </row>
    <row r="21" ht="18" spans="1:13">
      <c r="A21" s="192"/>
      <c r="B21" s="194" t="s">
        <v>101</v>
      </c>
      <c r="C21" s="195" t="s">
        <v>18</v>
      </c>
      <c r="D21" s="195">
        <f>D20</f>
        <v>2</v>
      </c>
      <c r="E21" s="195">
        <f>E20</f>
        <v>2</v>
      </c>
      <c r="F21" s="195">
        <f>F20</f>
        <v>0</v>
      </c>
      <c r="G21" s="195">
        <f>G20</f>
        <v>0</v>
      </c>
      <c r="H21" s="195">
        <f>H20</f>
        <v>0</v>
      </c>
      <c r="I21" s="107">
        <f>SUM(I20:I20)</f>
        <v>1361000</v>
      </c>
      <c r="J21" s="107">
        <f>SUM(J20:J20)</f>
        <v>1261512</v>
      </c>
      <c r="K21" s="107">
        <f>SUM(K20:K20)</f>
        <v>1261512</v>
      </c>
      <c r="L21" s="201" t="s">
        <v>16</v>
      </c>
      <c r="M21" s="200"/>
    </row>
    <row r="22" ht="19.5" customHeight="1" spans="1:13">
      <c r="A22" s="191" t="s">
        <v>113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200"/>
    </row>
    <row r="23" ht="45" customHeight="1" spans="1:13">
      <c r="A23" s="192">
        <v>1</v>
      </c>
      <c r="B23" s="193" t="s">
        <v>113</v>
      </c>
      <c r="C23" s="192" t="s">
        <v>88</v>
      </c>
      <c r="D23" s="192">
        <v>12</v>
      </c>
      <c r="E23" s="192">
        <v>7</v>
      </c>
      <c r="F23" s="192">
        <v>1</v>
      </c>
      <c r="G23" s="192">
        <v>0</v>
      </c>
      <c r="H23" s="219" t="s">
        <v>114</v>
      </c>
      <c r="I23" s="101">
        <f>'H&amp;W.C.'!E18</f>
        <v>5820000</v>
      </c>
      <c r="J23" s="101">
        <f>'H&amp;W.C.'!G18</f>
        <v>5820000</v>
      </c>
      <c r="K23" s="101">
        <f>'H&amp;W.C.'!M18</f>
        <v>3056429</v>
      </c>
      <c r="L23" s="201" t="s">
        <v>115</v>
      </c>
      <c r="M23" s="200" t="s">
        <v>116</v>
      </c>
    </row>
    <row r="24" ht="18" customHeight="1" spans="1:13">
      <c r="A24" s="192"/>
      <c r="B24" s="194" t="s">
        <v>101</v>
      </c>
      <c r="C24" s="195" t="s">
        <v>18</v>
      </c>
      <c r="D24" s="195">
        <f>D23</f>
        <v>12</v>
      </c>
      <c r="E24" s="195">
        <f>E23</f>
        <v>7</v>
      </c>
      <c r="F24" s="195">
        <f>F23</f>
        <v>1</v>
      </c>
      <c r="G24" s="195">
        <f>G23</f>
        <v>0</v>
      </c>
      <c r="H24" s="220" t="str">
        <f>H23</f>
        <v>2/2</v>
      </c>
      <c r="I24" s="107">
        <f>SUM(I23:I23)</f>
        <v>5820000</v>
      </c>
      <c r="J24" s="107">
        <f>SUM(J23:J23)</f>
        <v>5820000</v>
      </c>
      <c r="K24" s="107">
        <f>SUM(K23:K23)</f>
        <v>3056429</v>
      </c>
      <c r="L24" s="201" t="s">
        <v>16</v>
      </c>
      <c r="M24" s="200"/>
    </row>
    <row r="25" ht="19.5" customHeight="1" spans="1:13">
      <c r="A25" s="191" t="s">
        <v>117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200"/>
    </row>
    <row r="26" ht="35.25" spans="1:13">
      <c r="A26" s="192">
        <v>1</v>
      </c>
      <c r="B26" s="193" t="s">
        <v>118</v>
      </c>
      <c r="C26" s="192" t="s">
        <v>88</v>
      </c>
      <c r="D26" s="192">
        <v>1</v>
      </c>
      <c r="E26" s="192">
        <v>1</v>
      </c>
      <c r="F26" s="192">
        <v>0</v>
      </c>
      <c r="G26" s="192">
        <v>0</v>
      </c>
      <c r="H26" s="192">
        <v>0</v>
      </c>
      <c r="I26" s="101">
        <f>'Deputy Registrar Bilaspur'!E7</f>
        <v>461000</v>
      </c>
      <c r="J26" s="101">
        <f>'Deputy Registrar Bilaspur'!G7</f>
        <v>461000</v>
      </c>
      <c r="K26" s="101">
        <f>'Deputy Registrar Bilaspur'!M7</f>
        <v>426754</v>
      </c>
      <c r="L26" s="202" t="s">
        <v>16</v>
      </c>
      <c r="M26" s="200" t="s">
        <v>119</v>
      </c>
    </row>
    <row r="27" ht="18" spans="1:13">
      <c r="A27" s="192"/>
      <c r="B27" s="194" t="s">
        <v>101</v>
      </c>
      <c r="C27" s="195" t="s">
        <v>18</v>
      </c>
      <c r="D27" s="195">
        <f>D26</f>
        <v>1</v>
      </c>
      <c r="E27" s="195">
        <f>E26</f>
        <v>1</v>
      </c>
      <c r="F27" s="195">
        <f>F26</f>
        <v>0</v>
      </c>
      <c r="G27" s="195">
        <f>G26</f>
        <v>0</v>
      </c>
      <c r="H27" s="195">
        <f>H26</f>
        <v>0</v>
      </c>
      <c r="I27" s="107">
        <f>SUM(I26:I26)</f>
        <v>461000</v>
      </c>
      <c r="J27" s="107">
        <f>SUM(J26:J26)</f>
        <v>461000</v>
      </c>
      <c r="K27" s="107">
        <f>SUM(K26:K26)</f>
        <v>426754</v>
      </c>
      <c r="L27" s="201" t="s">
        <v>16</v>
      </c>
      <c r="M27" s="200"/>
    </row>
    <row r="28" ht="19.5" customHeight="1" spans="1:13">
      <c r="A28" s="191" t="s">
        <v>120</v>
      </c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200"/>
    </row>
    <row r="29" ht="51.75" spans="1:13">
      <c r="A29" s="192">
        <v>1</v>
      </c>
      <c r="B29" s="196" t="s">
        <v>121</v>
      </c>
      <c r="C29" s="192" t="s">
        <v>91</v>
      </c>
      <c r="D29" s="192">
        <v>4</v>
      </c>
      <c r="E29" s="192">
        <v>2</v>
      </c>
      <c r="F29" s="192">
        <v>0</v>
      </c>
      <c r="G29" s="192">
        <v>2</v>
      </c>
      <c r="H29" s="192">
        <v>0</v>
      </c>
      <c r="I29" s="101">
        <f>DIOS!E10</f>
        <v>1468000</v>
      </c>
      <c r="J29" s="101">
        <f>DIOS!G10</f>
        <v>1468000</v>
      </c>
      <c r="K29" s="101">
        <f>DIOS!M10</f>
        <v>833084</v>
      </c>
      <c r="L29" s="201" t="s">
        <v>122</v>
      </c>
      <c r="M29" s="200" t="s">
        <v>123</v>
      </c>
    </row>
    <row r="30" ht="18" spans="1:13">
      <c r="A30" s="192"/>
      <c r="B30" s="194" t="s">
        <v>101</v>
      </c>
      <c r="C30" s="195" t="s">
        <v>18</v>
      </c>
      <c r="D30" s="195">
        <f>D29</f>
        <v>4</v>
      </c>
      <c r="E30" s="195">
        <f>E29</f>
        <v>2</v>
      </c>
      <c r="F30" s="195">
        <f>F29</f>
        <v>0</v>
      </c>
      <c r="G30" s="195">
        <f>G29</f>
        <v>2</v>
      </c>
      <c r="H30" s="195">
        <f>H29</f>
        <v>0</v>
      </c>
      <c r="I30" s="107">
        <f>SUM(I29:I29)</f>
        <v>1468000</v>
      </c>
      <c r="J30" s="107">
        <f>SUM(J29:J29)</f>
        <v>1468000</v>
      </c>
      <c r="K30" s="107">
        <f>SUM(K29:K29)</f>
        <v>833084</v>
      </c>
      <c r="L30" s="201" t="s">
        <v>16</v>
      </c>
      <c r="M30" s="200"/>
    </row>
    <row r="31" ht="19.5" customHeight="1" spans="1:13">
      <c r="A31" s="191" t="s">
        <v>124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200"/>
    </row>
    <row r="32" ht="57" customHeight="1" spans="1:13">
      <c r="A32" s="192">
        <v>1</v>
      </c>
      <c r="B32" s="196" t="s">
        <v>125</v>
      </c>
      <c r="C32" s="192" t="s">
        <v>91</v>
      </c>
      <c r="D32" s="192">
        <v>1</v>
      </c>
      <c r="E32" s="192">
        <v>0</v>
      </c>
      <c r="F32" s="192">
        <v>0</v>
      </c>
      <c r="G32" s="192">
        <v>1</v>
      </c>
      <c r="H32" s="192">
        <v>0</v>
      </c>
      <c r="I32" s="101">
        <f>DPO!E7</f>
        <v>6000000</v>
      </c>
      <c r="J32" s="101">
        <f>DPO!G7</f>
        <v>2434686</v>
      </c>
      <c r="K32" s="101">
        <f>DPO!M7</f>
        <v>0</v>
      </c>
      <c r="L32" s="201" t="s">
        <v>126</v>
      </c>
      <c r="M32" s="200" t="s">
        <v>127</v>
      </c>
    </row>
    <row r="33" ht="18" spans="1:13">
      <c r="A33" s="192"/>
      <c r="B33" s="194" t="s">
        <v>101</v>
      </c>
      <c r="C33" s="195" t="s">
        <v>18</v>
      </c>
      <c r="D33" s="195">
        <f>D32</f>
        <v>1</v>
      </c>
      <c r="E33" s="195">
        <f>E32</f>
        <v>0</v>
      </c>
      <c r="F33" s="195">
        <f>F32</f>
        <v>0</v>
      </c>
      <c r="G33" s="195">
        <f>G32</f>
        <v>1</v>
      </c>
      <c r="H33" s="195">
        <f>H32</f>
        <v>0</v>
      </c>
      <c r="I33" s="107">
        <f>SUM(I32:I32)</f>
        <v>6000000</v>
      </c>
      <c r="J33" s="107">
        <f>SUM(J32:J32)</f>
        <v>2434686</v>
      </c>
      <c r="K33" s="107">
        <f>SUM(K32:K32)</f>
        <v>0</v>
      </c>
      <c r="L33" s="201" t="s">
        <v>16</v>
      </c>
      <c r="M33" s="200"/>
    </row>
    <row r="34" ht="19.5" customHeight="1" spans="1:13">
      <c r="A34" s="191" t="s">
        <v>128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200"/>
    </row>
    <row r="35" ht="36.75" customHeight="1" spans="1:13">
      <c r="A35" s="192">
        <v>1</v>
      </c>
      <c r="B35" s="196" t="s">
        <v>129</v>
      </c>
      <c r="C35" s="192" t="s">
        <v>91</v>
      </c>
      <c r="D35" s="192">
        <v>49</v>
      </c>
      <c r="E35" s="192">
        <v>0</v>
      </c>
      <c r="F35" s="192">
        <v>0</v>
      </c>
      <c r="G35" s="192">
        <v>49</v>
      </c>
      <c r="H35" s="192">
        <v>0</v>
      </c>
      <c r="I35" s="101">
        <f>School!E55</f>
        <v>87266000</v>
      </c>
      <c r="J35" s="101">
        <f>School!G55</f>
        <v>43633000</v>
      </c>
      <c r="K35" s="101">
        <f>School!M55</f>
        <v>0</v>
      </c>
      <c r="L35" s="201" t="s">
        <v>130</v>
      </c>
      <c r="M35" s="200" t="s">
        <v>131</v>
      </c>
    </row>
    <row r="36" ht="18" spans="1:13">
      <c r="A36" s="192"/>
      <c r="B36" s="194" t="s">
        <v>101</v>
      </c>
      <c r="C36" s="195" t="s">
        <v>18</v>
      </c>
      <c r="D36" s="195">
        <f>D35</f>
        <v>49</v>
      </c>
      <c r="E36" s="195">
        <f>E35</f>
        <v>0</v>
      </c>
      <c r="F36" s="195">
        <f>F35</f>
        <v>0</v>
      </c>
      <c r="G36" s="195">
        <f>G35</f>
        <v>49</v>
      </c>
      <c r="H36" s="195">
        <f>H35</f>
        <v>0</v>
      </c>
      <c r="I36" s="107">
        <f>SUM(I35:I35)</f>
        <v>87266000</v>
      </c>
      <c r="J36" s="107">
        <f>SUM(J35:J35)</f>
        <v>43633000</v>
      </c>
      <c r="K36" s="107">
        <f>SUM(K35:K35)</f>
        <v>0</v>
      </c>
      <c r="L36" s="201" t="s">
        <v>16</v>
      </c>
      <c r="M36" s="200"/>
    </row>
    <row r="37" ht="19.5" customHeight="1" spans="1:13">
      <c r="A37" s="191" t="s">
        <v>132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200"/>
    </row>
    <row r="38" ht="42.75" customHeight="1" spans="1:13">
      <c r="A38" s="192">
        <v>1</v>
      </c>
      <c r="B38" s="196" t="s">
        <v>133</v>
      </c>
      <c r="C38" s="192" t="s">
        <v>91</v>
      </c>
      <c r="D38" s="192">
        <v>1</v>
      </c>
      <c r="E38" s="192">
        <v>0</v>
      </c>
      <c r="F38" s="192">
        <v>0</v>
      </c>
      <c r="G38" s="192">
        <v>1</v>
      </c>
      <c r="H38" s="192">
        <v>0</v>
      </c>
      <c r="I38" s="101">
        <f>'Critical Gaps'!E7</f>
        <v>998500</v>
      </c>
      <c r="J38" s="101">
        <f>'Critical Gaps'!G7</f>
        <v>998500</v>
      </c>
      <c r="K38" s="101">
        <f>'Critical Gaps'!M7</f>
        <v>0</v>
      </c>
      <c r="L38" s="201" t="s">
        <v>134</v>
      </c>
      <c r="M38" s="200" t="s">
        <v>135</v>
      </c>
    </row>
    <row r="39" ht="18" spans="1:13">
      <c r="A39" s="192"/>
      <c r="B39" s="194" t="s">
        <v>101</v>
      </c>
      <c r="C39" s="195" t="s">
        <v>18</v>
      </c>
      <c r="D39" s="195">
        <f>D38</f>
        <v>1</v>
      </c>
      <c r="E39" s="195">
        <f>E38</f>
        <v>0</v>
      </c>
      <c r="F39" s="195">
        <f>F38</f>
        <v>0</v>
      </c>
      <c r="G39" s="195">
        <f>G38</f>
        <v>1</v>
      </c>
      <c r="H39" s="195">
        <f>H38</f>
        <v>0</v>
      </c>
      <c r="I39" s="107">
        <f>SUM(I38:I38)</f>
        <v>998500</v>
      </c>
      <c r="J39" s="107">
        <f>SUM(J38:J38)</f>
        <v>998500</v>
      </c>
      <c r="K39" s="107">
        <f>SUM(K38:K38)</f>
        <v>0</v>
      </c>
      <c r="L39" s="201" t="s">
        <v>16</v>
      </c>
      <c r="M39" s="200"/>
    </row>
    <row r="40" ht="19.5" customHeight="1" spans="1:13">
      <c r="A40" s="191" t="s">
        <v>136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200"/>
    </row>
    <row r="41" ht="18" spans="1:13">
      <c r="A41" s="192">
        <v>1</v>
      </c>
      <c r="B41" s="193" t="s">
        <v>136</v>
      </c>
      <c r="C41" s="192" t="s">
        <v>88</v>
      </c>
      <c r="D41" s="192">
        <v>74</v>
      </c>
      <c r="E41" s="192">
        <v>73</v>
      </c>
      <c r="F41" s="192">
        <v>0</v>
      </c>
      <c r="G41" s="192">
        <v>0</v>
      </c>
      <c r="H41" s="221" t="s">
        <v>137</v>
      </c>
      <c r="I41" s="101">
        <f>Twarit!G82*100000</f>
        <v>59931000</v>
      </c>
      <c r="J41" s="101">
        <f>Twarit!M82*100000</f>
        <v>59008383.43</v>
      </c>
      <c r="K41" s="101">
        <f>Twarit!O82*100000</f>
        <v>58298525</v>
      </c>
      <c r="L41" s="201" t="s">
        <v>138</v>
      </c>
      <c r="M41" s="200" t="s">
        <v>139</v>
      </c>
    </row>
    <row r="42" ht="18" spans="1:13">
      <c r="A42" s="192"/>
      <c r="B42" s="194" t="s">
        <v>101</v>
      </c>
      <c r="C42" s="195" t="s">
        <v>18</v>
      </c>
      <c r="D42" s="195">
        <f>D41</f>
        <v>74</v>
      </c>
      <c r="E42" s="195">
        <f>E41</f>
        <v>73</v>
      </c>
      <c r="F42" s="195">
        <f>F41</f>
        <v>0</v>
      </c>
      <c r="G42" s="195">
        <f>G41</f>
        <v>0</v>
      </c>
      <c r="H42" s="220" t="str">
        <f>H41</f>
        <v>1/0</v>
      </c>
      <c r="I42" s="107">
        <f>SUM(I41:I41)</f>
        <v>59931000</v>
      </c>
      <c r="J42" s="107">
        <f>SUM(J41:J41)</f>
        <v>59008383.43</v>
      </c>
      <c r="K42" s="107">
        <f>SUM(K41:K41)</f>
        <v>58298525</v>
      </c>
      <c r="L42" s="201" t="s">
        <v>16</v>
      </c>
      <c r="M42" s="200"/>
    </row>
    <row r="43" ht="18" spans="1:13">
      <c r="A43" s="192"/>
      <c r="B43" s="194" t="s">
        <v>140</v>
      </c>
      <c r="C43" s="195" t="s">
        <v>18</v>
      </c>
      <c r="D43" s="195">
        <f>D12+D15+D18+D21+D24+D27+D30+D33+D42+D36+D39</f>
        <v>335</v>
      </c>
      <c r="E43" s="195">
        <f>E12+E15+E18+E21+E24+E27+E30+E33+E42+E36+E39</f>
        <v>175</v>
      </c>
      <c r="F43" s="195">
        <f>F12+F15+F18+F21+F24+F27+F30+F33+F42+F36+F39</f>
        <v>46</v>
      </c>
      <c r="G43" s="195">
        <f>G12+G15+G18+G21+G24+G27+G30+G33+G42+G36+G39</f>
        <v>108</v>
      </c>
      <c r="H43" s="220" t="s">
        <v>141</v>
      </c>
      <c r="I43" s="107">
        <f>I12+I15+I18+I21+I24+I27+I30+I33+I42+I36+I39</f>
        <v>286430100</v>
      </c>
      <c r="J43" s="107">
        <f>J12+J15+J18+J21+J24+J27+J30+J33+J42+J36+J39</f>
        <v>190384379.43</v>
      </c>
      <c r="K43" s="107">
        <f>K12+K15+K18+K21+K24+K27+K30+K33+K42+K36+K39</f>
        <v>83895145</v>
      </c>
      <c r="L43" s="201" t="s">
        <v>16</v>
      </c>
      <c r="M43" s="203"/>
    </row>
    <row r="44" ht="18" spans="1:13">
      <c r="A44" s="192"/>
      <c r="B44" s="194" t="s">
        <v>142</v>
      </c>
      <c r="C44" s="195" t="s">
        <v>18</v>
      </c>
      <c r="D44" s="195" t="s">
        <v>18</v>
      </c>
      <c r="E44" s="195" t="s">
        <v>18</v>
      </c>
      <c r="F44" s="195" t="s">
        <v>18</v>
      </c>
      <c r="G44" s="195" t="s">
        <v>18</v>
      </c>
      <c r="H44" s="195" t="s">
        <v>18</v>
      </c>
      <c r="I44" s="107">
        <f>I43/100000</f>
        <v>2864.301</v>
      </c>
      <c r="J44" s="107">
        <f>J43/100000</f>
        <v>1903.8437943</v>
      </c>
      <c r="K44" s="107">
        <f>K43/100000</f>
        <v>838.95145</v>
      </c>
      <c r="L44" s="201" t="s">
        <v>16</v>
      </c>
      <c r="M44" s="203"/>
    </row>
    <row r="45" ht="17.25" spans="1:12">
      <c r="A45" s="161"/>
      <c r="B45" s="162"/>
      <c r="C45" s="161"/>
      <c r="D45" s="161"/>
      <c r="E45" s="161"/>
      <c r="F45" s="161"/>
      <c r="G45" s="161"/>
      <c r="H45" s="161"/>
      <c r="I45" s="161"/>
      <c r="J45" s="175"/>
      <c r="K45" s="175"/>
      <c r="L45" s="204"/>
    </row>
    <row r="46" ht="17.25" spans="1:12">
      <c r="A46" s="161"/>
      <c r="B46" s="162"/>
      <c r="C46" s="161"/>
      <c r="D46" s="161"/>
      <c r="E46" s="161"/>
      <c r="F46" s="161"/>
      <c r="G46" s="161"/>
      <c r="H46" s="161"/>
      <c r="I46" s="161"/>
      <c r="J46" s="175"/>
      <c r="K46" s="175"/>
      <c r="L46" s="177" t="s">
        <v>70</v>
      </c>
    </row>
    <row r="47" ht="17.25" spans="1:12">
      <c r="A47" s="161"/>
      <c r="B47" s="162"/>
      <c r="C47" s="161"/>
      <c r="D47" s="161"/>
      <c r="E47" s="161"/>
      <c r="F47" s="161"/>
      <c r="G47" s="161"/>
      <c r="H47" s="161"/>
      <c r="I47" s="161"/>
      <c r="J47" s="175"/>
      <c r="K47" s="175"/>
      <c r="L47" s="177" t="s">
        <v>143</v>
      </c>
    </row>
    <row r="48" spans="2:2">
      <c r="B48" s="166"/>
    </row>
    <row r="49" spans="2:2">
      <c r="B49" s="166"/>
    </row>
    <row r="50" spans="2:2">
      <c r="B50" s="166"/>
    </row>
  </sheetData>
  <mergeCells count="23">
    <mergeCell ref="A1:M1"/>
    <mergeCell ref="E3:G3"/>
    <mergeCell ref="A6:L6"/>
    <mergeCell ref="A13:L13"/>
    <mergeCell ref="A16:L16"/>
    <mergeCell ref="A19:L19"/>
    <mergeCell ref="A22:L22"/>
    <mergeCell ref="A25:L25"/>
    <mergeCell ref="A28:L28"/>
    <mergeCell ref="A31:L31"/>
    <mergeCell ref="A34:L34"/>
    <mergeCell ref="A37:L37"/>
    <mergeCell ref="A40:L40"/>
    <mergeCell ref="A3:A4"/>
    <mergeCell ref="B3:B4"/>
    <mergeCell ref="C3:C4"/>
    <mergeCell ref="D3:D4"/>
    <mergeCell ref="H3:H4"/>
    <mergeCell ref="I3:I4"/>
    <mergeCell ref="J3:J4"/>
    <mergeCell ref="K3:K4"/>
    <mergeCell ref="L3:L4"/>
    <mergeCell ref="M3:M4"/>
  </mergeCells>
  <hyperlinks>
    <hyperlink ref="H3" r:id="rId1" display="fujLr @ fookfnr"/>
  </hyperlinks>
  <printOptions horizontalCentered="1"/>
  <pageMargins left="0.3" right="0.1" top="0.2" bottom="0" header="0" footer="0"/>
  <pageSetup paperSize="9" scale="80" orientation="landscape"/>
  <headerFooter alignWithMargins="0"/>
  <rowBreaks count="1" manualBreakCount="1">
    <brk id="2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66"/>
  <sheetViews>
    <sheetView zoomScaleSheetLayoutView="105" workbookViewId="0">
      <pane ySplit="4" topLeftCell="A5" activePane="bottomLeft" state="frozen"/>
      <selection/>
      <selection pane="bottomLeft" activeCell="M7" sqref="M7"/>
    </sheetView>
  </sheetViews>
  <sheetFormatPr defaultColWidth="9" defaultRowHeight="12.75"/>
  <cols>
    <col min="1" max="1" width="4.42857142857143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665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666</v>
      </c>
      <c r="B2" s="4"/>
      <c r="C2" s="5"/>
      <c r="D2" s="5"/>
      <c r="E2" s="5"/>
      <c r="F2" s="6"/>
      <c r="H2" s="5"/>
      <c r="I2" s="5"/>
      <c r="J2" s="5"/>
      <c r="K2" s="5"/>
      <c r="L2" s="5"/>
      <c r="M2" s="5"/>
      <c r="N2" s="5"/>
      <c r="O2" s="25" t="str">
        <f>Abstract!L2</f>
        <v>ekg &amp; Qjojh] 2023</v>
      </c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631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632</v>
      </c>
      <c r="O3" s="10" t="s">
        <v>185</v>
      </c>
      <c r="P3" s="10" t="s">
        <v>460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33" spans="1:16">
      <c r="A6" s="14">
        <v>1</v>
      </c>
      <c r="B6" s="15" t="s">
        <v>667</v>
      </c>
      <c r="C6" s="16" t="s">
        <v>25</v>
      </c>
      <c r="D6" s="17">
        <v>1</v>
      </c>
      <c r="E6" s="18">
        <v>806000</v>
      </c>
      <c r="F6" s="18">
        <v>490085</v>
      </c>
      <c r="G6" s="18">
        <v>490085</v>
      </c>
      <c r="H6" s="19" t="s">
        <v>668</v>
      </c>
      <c r="I6" s="19" t="s">
        <v>669</v>
      </c>
      <c r="J6" s="29" t="s">
        <v>16</v>
      </c>
      <c r="K6" s="29" t="s">
        <v>17</v>
      </c>
      <c r="L6" s="18">
        <v>0</v>
      </c>
      <c r="M6" s="18">
        <v>290085</v>
      </c>
      <c r="N6" s="30">
        <v>1</v>
      </c>
      <c r="O6" s="31" t="s">
        <v>642</v>
      </c>
      <c r="P6" s="20"/>
    </row>
    <row r="7" ht="33" spans="1:16">
      <c r="A7" s="14">
        <v>2</v>
      </c>
      <c r="B7" s="15" t="s">
        <v>670</v>
      </c>
      <c r="C7" s="16" t="s">
        <v>25</v>
      </c>
      <c r="D7" s="17">
        <v>1</v>
      </c>
      <c r="E7" s="18">
        <v>806000</v>
      </c>
      <c r="F7" s="18">
        <v>502966</v>
      </c>
      <c r="G7" s="18">
        <v>502966</v>
      </c>
      <c r="H7" s="19" t="s">
        <v>671</v>
      </c>
      <c r="I7" s="19" t="s">
        <v>672</v>
      </c>
      <c r="J7" s="29" t="s">
        <v>16</v>
      </c>
      <c r="K7" s="29" t="s">
        <v>17</v>
      </c>
      <c r="L7" s="18">
        <v>0</v>
      </c>
      <c r="M7" s="18">
        <v>302966</v>
      </c>
      <c r="N7" s="30">
        <v>1</v>
      </c>
      <c r="O7" s="31" t="s">
        <v>642</v>
      </c>
      <c r="P7" s="20"/>
    </row>
    <row r="8" ht="33" spans="1:16">
      <c r="A8" s="14">
        <v>3</v>
      </c>
      <c r="B8" s="15" t="s">
        <v>673</v>
      </c>
      <c r="C8" s="16" t="s">
        <v>25</v>
      </c>
      <c r="D8" s="17">
        <v>1</v>
      </c>
      <c r="E8" s="18">
        <v>806000</v>
      </c>
      <c r="F8" s="18">
        <v>500432</v>
      </c>
      <c r="G8" s="18">
        <v>500432</v>
      </c>
      <c r="H8" s="19" t="s">
        <v>668</v>
      </c>
      <c r="I8" s="19" t="s">
        <v>669</v>
      </c>
      <c r="J8" s="29" t="s">
        <v>16</v>
      </c>
      <c r="K8" s="29" t="s">
        <v>17</v>
      </c>
      <c r="L8" s="18">
        <v>0</v>
      </c>
      <c r="M8" s="18">
        <v>300432</v>
      </c>
      <c r="N8" s="30">
        <v>1</v>
      </c>
      <c r="O8" s="31" t="s">
        <v>642</v>
      </c>
      <c r="P8" s="20"/>
    </row>
    <row r="9" ht="33" spans="1:16">
      <c r="A9" s="14">
        <v>4</v>
      </c>
      <c r="B9" s="15" t="s">
        <v>674</v>
      </c>
      <c r="C9" s="16" t="s">
        <v>239</v>
      </c>
      <c r="D9" s="17">
        <v>1</v>
      </c>
      <c r="E9" s="18">
        <v>806000</v>
      </c>
      <c r="F9" s="18">
        <v>648090</v>
      </c>
      <c r="G9" s="18">
        <v>648090</v>
      </c>
      <c r="H9" s="19" t="s">
        <v>675</v>
      </c>
      <c r="I9" s="19" t="s">
        <v>676</v>
      </c>
      <c r="J9" s="29" t="s">
        <v>16</v>
      </c>
      <c r="K9" s="29" t="s">
        <v>17</v>
      </c>
      <c r="L9" s="18">
        <v>2100</v>
      </c>
      <c r="M9" s="18">
        <v>450190</v>
      </c>
      <c r="N9" s="30">
        <v>1</v>
      </c>
      <c r="O9" s="32" t="s">
        <v>277</v>
      </c>
      <c r="P9" s="20"/>
    </row>
    <row r="10" ht="33" spans="1:16">
      <c r="A10" s="14">
        <v>5</v>
      </c>
      <c r="B10" s="15" t="s">
        <v>677</v>
      </c>
      <c r="C10" s="16" t="s">
        <v>25</v>
      </c>
      <c r="D10" s="17">
        <v>1</v>
      </c>
      <c r="E10" s="18">
        <v>806000</v>
      </c>
      <c r="F10" s="18">
        <v>587012</v>
      </c>
      <c r="G10" s="18">
        <v>587012</v>
      </c>
      <c r="H10" s="19" t="s">
        <v>678</v>
      </c>
      <c r="I10" s="19" t="s">
        <v>679</v>
      </c>
      <c r="J10" s="29" t="s">
        <v>16</v>
      </c>
      <c r="K10" s="29" t="s">
        <v>17</v>
      </c>
      <c r="L10" s="18">
        <v>8750</v>
      </c>
      <c r="M10" s="18">
        <v>395762</v>
      </c>
      <c r="N10" s="30">
        <v>1</v>
      </c>
      <c r="O10" s="32" t="s">
        <v>277</v>
      </c>
      <c r="P10" s="20"/>
    </row>
    <row r="11" ht="33" spans="1:16">
      <c r="A11" s="14">
        <v>6</v>
      </c>
      <c r="B11" s="15" t="s">
        <v>680</v>
      </c>
      <c r="C11" s="16" t="s">
        <v>25</v>
      </c>
      <c r="D11" s="17">
        <v>1</v>
      </c>
      <c r="E11" s="18">
        <v>806000</v>
      </c>
      <c r="F11" s="18">
        <v>674178</v>
      </c>
      <c r="G11" s="18">
        <v>674178</v>
      </c>
      <c r="H11" s="19" t="s">
        <v>668</v>
      </c>
      <c r="I11" s="19" t="s">
        <v>669</v>
      </c>
      <c r="J11" s="29" t="s">
        <v>16</v>
      </c>
      <c r="K11" s="29" t="s">
        <v>17</v>
      </c>
      <c r="L11" s="18">
        <v>0</v>
      </c>
      <c r="M11" s="18">
        <v>474178</v>
      </c>
      <c r="N11" s="30">
        <v>1</v>
      </c>
      <c r="O11" s="31" t="s">
        <v>277</v>
      </c>
      <c r="P11" s="20"/>
    </row>
    <row r="12" ht="33" spans="1:16">
      <c r="A12" s="14">
        <v>7</v>
      </c>
      <c r="B12" s="15" t="s">
        <v>681</v>
      </c>
      <c r="C12" s="16" t="s">
        <v>25</v>
      </c>
      <c r="D12" s="17">
        <v>1</v>
      </c>
      <c r="E12" s="18">
        <v>806000</v>
      </c>
      <c r="F12" s="18">
        <v>635907</v>
      </c>
      <c r="G12" s="18">
        <v>635907</v>
      </c>
      <c r="H12" s="19" t="s">
        <v>668</v>
      </c>
      <c r="I12" s="19" t="s">
        <v>669</v>
      </c>
      <c r="J12" s="29" t="s">
        <v>16</v>
      </c>
      <c r="K12" s="29" t="s">
        <v>17</v>
      </c>
      <c r="L12" s="18">
        <v>0</v>
      </c>
      <c r="M12" s="18">
        <v>435907</v>
      </c>
      <c r="N12" s="30">
        <v>1</v>
      </c>
      <c r="O12" s="31" t="s">
        <v>277</v>
      </c>
      <c r="P12" s="20"/>
    </row>
    <row r="13" ht="33" spans="1:16">
      <c r="A13" s="14">
        <v>8</v>
      </c>
      <c r="B13" s="15" t="s">
        <v>682</v>
      </c>
      <c r="C13" s="16" t="s">
        <v>25</v>
      </c>
      <c r="D13" s="17">
        <v>1</v>
      </c>
      <c r="E13" s="18">
        <v>806000</v>
      </c>
      <c r="F13" s="18">
        <v>501488</v>
      </c>
      <c r="G13" s="18">
        <v>501488</v>
      </c>
      <c r="H13" s="19" t="s">
        <v>668</v>
      </c>
      <c r="I13" s="19" t="s">
        <v>669</v>
      </c>
      <c r="J13" s="29" t="s">
        <v>16</v>
      </c>
      <c r="K13" s="29" t="s">
        <v>17</v>
      </c>
      <c r="L13" s="18">
        <v>0</v>
      </c>
      <c r="M13" s="18">
        <v>301488</v>
      </c>
      <c r="N13" s="30">
        <v>1</v>
      </c>
      <c r="O13" s="31" t="s">
        <v>463</v>
      </c>
      <c r="P13" s="20"/>
    </row>
    <row r="14" ht="33" spans="1:16">
      <c r="A14" s="14">
        <v>9</v>
      </c>
      <c r="B14" s="15" t="s">
        <v>683</v>
      </c>
      <c r="C14" s="16" t="s">
        <v>25</v>
      </c>
      <c r="D14" s="17">
        <v>1</v>
      </c>
      <c r="E14" s="18">
        <v>806000</v>
      </c>
      <c r="F14" s="18">
        <v>645387</v>
      </c>
      <c r="G14" s="18">
        <v>645387</v>
      </c>
      <c r="H14" s="19" t="s">
        <v>668</v>
      </c>
      <c r="I14" s="19" t="s">
        <v>669</v>
      </c>
      <c r="J14" s="29" t="s">
        <v>16</v>
      </c>
      <c r="K14" s="29" t="s">
        <v>17</v>
      </c>
      <c r="L14" s="18">
        <v>0</v>
      </c>
      <c r="M14" s="18">
        <v>445387</v>
      </c>
      <c r="N14" s="30">
        <v>1</v>
      </c>
      <c r="O14" s="31" t="s">
        <v>277</v>
      </c>
      <c r="P14" s="20"/>
    </row>
    <row r="15" ht="34.5" spans="1:16">
      <c r="A15" s="14">
        <v>10</v>
      </c>
      <c r="B15" s="15" t="s">
        <v>684</v>
      </c>
      <c r="C15" s="16" t="s">
        <v>25</v>
      </c>
      <c r="D15" s="17">
        <v>1</v>
      </c>
      <c r="E15" s="18">
        <v>806000</v>
      </c>
      <c r="F15" s="18">
        <v>627885</v>
      </c>
      <c r="G15" s="18">
        <v>627885</v>
      </c>
      <c r="H15" s="19" t="s">
        <v>675</v>
      </c>
      <c r="I15" s="19" t="s">
        <v>676</v>
      </c>
      <c r="J15" s="29" t="s">
        <v>16</v>
      </c>
      <c r="K15" s="29" t="s">
        <v>17</v>
      </c>
      <c r="L15" s="18">
        <v>9100</v>
      </c>
      <c r="M15" s="18">
        <v>436985</v>
      </c>
      <c r="N15" s="30">
        <v>1</v>
      </c>
      <c r="O15" s="32" t="s">
        <v>197</v>
      </c>
      <c r="P15" s="20"/>
    </row>
    <row r="16" ht="34.5" spans="1:16">
      <c r="A16" s="14">
        <v>11</v>
      </c>
      <c r="B16" s="15" t="s">
        <v>685</v>
      </c>
      <c r="C16" s="16" t="s">
        <v>25</v>
      </c>
      <c r="D16" s="17">
        <v>1</v>
      </c>
      <c r="E16" s="18">
        <v>806000</v>
      </c>
      <c r="F16" s="18">
        <v>626233</v>
      </c>
      <c r="G16" s="18">
        <v>626233</v>
      </c>
      <c r="H16" s="19" t="s">
        <v>675</v>
      </c>
      <c r="I16" s="19" t="s">
        <v>676</v>
      </c>
      <c r="J16" s="29" t="s">
        <v>16</v>
      </c>
      <c r="K16" s="29" t="s">
        <v>17</v>
      </c>
      <c r="L16" s="18">
        <v>9450</v>
      </c>
      <c r="M16" s="18">
        <v>435683</v>
      </c>
      <c r="N16" s="30">
        <v>1</v>
      </c>
      <c r="O16" s="32" t="s">
        <v>197</v>
      </c>
      <c r="P16" s="20"/>
    </row>
    <row r="17" ht="34.5" spans="1:16">
      <c r="A17" s="14">
        <v>12</v>
      </c>
      <c r="B17" s="15" t="s">
        <v>686</v>
      </c>
      <c r="C17" s="16" t="s">
        <v>25</v>
      </c>
      <c r="D17" s="17">
        <v>1</v>
      </c>
      <c r="E17" s="18">
        <v>806000</v>
      </c>
      <c r="F17" s="18">
        <v>632400</v>
      </c>
      <c r="G17" s="18">
        <v>632400</v>
      </c>
      <c r="H17" s="19" t="s">
        <v>675</v>
      </c>
      <c r="I17" s="19" t="s">
        <v>676</v>
      </c>
      <c r="J17" s="29" t="s">
        <v>16</v>
      </c>
      <c r="K17" s="29" t="s">
        <v>17</v>
      </c>
      <c r="L17" s="18">
        <v>3150</v>
      </c>
      <c r="M17" s="18">
        <v>435550</v>
      </c>
      <c r="N17" s="30">
        <v>1</v>
      </c>
      <c r="O17" s="31" t="s">
        <v>197</v>
      </c>
      <c r="P17" s="20"/>
    </row>
    <row r="18" ht="34.5" spans="1:16">
      <c r="A18" s="14">
        <v>13</v>
      </c>
      <c r="B18" s="15" t="s">
        <v>687</v>
      </c>
      <c r="C18" s="16" t="s">
        <v>25</v>
      </c>
      <c r="D18" s="17">
        <v>1</v>
      </c>
      <c r="E18" s="18">
        <v>806000</v>
      </c>
      <c r="F18" s="18">
        <v>667559</v>
      </c>
      <c r="G18" s="18">
        <v>667559</v>
      </c>
      <c r="H18" s="19" t="s">
        <v>668</v>
      </c>
      <c r="I18" s="19" t="s">
        <v>669</v>
      </c>
      <c r="J18" s="29" t="s">
        <v>16</v>
      </c>
      <c r="K18" s="29" t="s">
        <v>17</v>
      </c>
      <c r="L18" s="18">
        <v>0</v>
      </c>
      <c r="M18" s="18">
        <v>467559</v>
      </c>
      <c r="N18" s="30">
        <v>1</v>
      </c>
      <c r="O18" s="31" t="s">
        <v>197</v>
      </c>
      <c r="P18" s="20"/>
    </row>
    <row r="19" ht="34.5" spans="1:16">
      <c r="A19" s="14">
        <v>14</v>
      </c>
      <c r="B19" s="15" t="s">
        <v>688</v>
      </c>
      <c r="C19" s="16" t="s">
        <v>25</v>
      </c>
      <c r="D19" s="17">
        <v>1</v>
      </c>
      <c r="E19" s="18">
        <v>806000</v>
      </c>
      <c r="F19" s="18">
        <v>623776</v>
      </c>
      <c r="G19" s="18">
        <v>623776</v>
      </c>
      <c r="H19" s="19" t="s">
        <v>675</v>
      </c>
      <c r="I19" s="19" t="s">
        <v>676</v>
      </c>
      <c r="J19" s="29" t="s">
        <v>16</v>
      </c>
      <c r="K19" s="29" t="s">
        <v>17</v>
      </c>
      <c r="L19" s="18">
        <v>9450</v>
      </c>
      <c r="M19" s="18">
        <v>433226</v>
      </c>
      <c r="N19" s="30">
        <v>1</v>
      </c>
      <c r="O19" s="31" t="s">
        <v>197</v>
      </c>
      <c r="P19" s="20"/>
    </row>
    <row r="20" ht="34.5" spans="1:16">
      <c r="A20" s="14">
        <v>15</v>
      </c>
      <c r="B20" s="15" t="s">
        <v>689</v>
      </c>
      <c r="C20" s="16" t="s">
        <v>25</v>
      </c>
      <c r="D20" s="17">
        <v>1</v>
      </c>
      <c r="E20" s="18">
        <v>806000</v>
      </c>
      <c r="F20" s="18">
        <v>636075</v>
      </c>
      <c r="G20" s="18">
        <v>636075</v>
      </c>
      <c r="H20" s="19" t="s">
        <v>675</v>
      </c>
      <c r="I20" s="19" t="s">
        <v>676</v>
      </c>
      <c r="J20" s="29" t="s">
        <v>16</v>
      </c>
      <c r="K20" s="29" t="s">
        <v>17</v>
      </c>
      <c r="L20" s="18">
        <v>2625</v>
      </c>
      <c r="M20" s="18">
        <v>438700</v>
      </c>
      <c r="N20" s="30">
        <v>1</v>
      </c>
      <c r="O20" s="31" t="s">
        <v>197</v>
      </c>
      <c r="P20" s="20"/>
    </row>
    <row r="21" ht="33" spans="1:16">
      <c r="A21" s="14">
        <v>16</v>
      </c>
      <c r="B21" s="15" t="s">
        <v>690</v>
      </c>
      <c r="C21" s="16" t="s">
        <v>188</v>
      </c>
      <c r="D21" s="17">
        <v>1</v>
      </c>
      <c r="E21" s="18">
        <v>806000</v>
      </c>
      <c r="F21" s="18">
        <v>543792</v>
      </c>
      <c r="G21" s="18">
        <v>543792</v>
      </c>
      <c r="H21" s="19" t="s">
        <v>671</v>
      </c>
      <c r="I21" s="19" t="s">
        <v>672</v>
      </c>
      <c r="J21" s="29" t="s">
        <v>16</v>
      </c>
      <c r="K21" s="29" t="s">
        <v>17</v>
      </c>
      <c r="L21" s="18">
        <v>12600</v>
      </c>
      <c r="M21" s="18">
        <v>356392</v>
      </c>
      <c r="N21" s="30">
        <v>1</v>
      </c>
      <c r="O21" s="31" t="s">
        <v>691</v>
      </c>
      <c r="P21" s="20"/>
    </row>
    <row r="22" ht="33" spans="1:16">
      <c r="A22" s="14">
        <v>17</v>
      </c>
      <c r="B22" s="15" t="s">
        <v>692</v>
      </c>
      <c r="C22" s="16" t="s">
        <v>239</v>
      </c>
      <c r="D22" s="17">
        <v>1</v>
      </c>
      <c r="E22" s="18">
        <v>806000</v>
      </c>
      <c r="F22" s="18">
        <v>554894</v>
      </c>
      <c r="G22" s="18">
        <v>554894</v>
      </c>
      <c r="H22" s="19" t="s">
        <v>668</v>
      </c>
      <c r="I22" s="19" t="s">
        <v>669</v>
      </c>
      <c r="J22" s="29" t="s">
        <v>16</v>
      </c>
      <c r="K22" s="29" t="s">
        <v>17</v>
      </c>
      <c r="L22" s="18">
        <v>0</v>
      </c>
      <c r="M22" s="18">
        <v>354894</v>
      </c>
      <c r="N22" s="30">
        <v>1</v>
      </c>
      <c r="O22" s="31" t="s">
        <v>691</v>
      </c>
      <c r="P22" s="20"/>
    </row>
    <row r="23" ht="33" spans="1:16">
      <c r="A23" s="14">
        <v>18</v>
      </c>
      <c r="B23" s="15" t="s">
        <v>693</v>
      </c>
      <c r="C23" s="16" t="s">
        <v>25</v>
      </c>
      <c r="D23" s="17">
        <v>1</v>
      </c>
      <c r="E23" s="18">
        <v>806000</v>
      </c>
      <c r="F23" s="18">
        <v>513636</v>
      </c>
      <c r="G23" s="18">
        <v>513636</v>
      </c>
      <c r="H23" s="19" t="s">
        <v>671</v>
      </c>
      <c r="I23" s="19" t="s">
        <v>672</v>
      </c>
      <c r="J23" s="29" t="s">
        <v>16</v>
      </c>
      <c r="K23" s="29" t="s">
        <v>17</v>
      </c>
      <c r="L23" s="18">
        <v>12250</v>
      </c>
      <c r="M23" s="18">
        <v>325886</v>
      </c>
      <c r="N23" s="30">
        <v>1</v>
      </c>
      <c r="O23" s="32" t="s">
        <v>655</v>
      </c>
      <c r="P23" s="20"/>
    </row>
    <row r="24" ht="33" spans="1:16">
      <c r="A24" s="14">
        <v>19</v>
      </c>
      <c r="B24" s="15" t="s">
        <v>694</v>
      </c>
      <c r="C24" s="16" t="s">
        <v>25</v>
      </c>
      <c r="D24" s="17">
        <v>1</v>
      </c>
      <c r="E24" s="18">
        <v>806000</v>
      </c>
      <c r="F24" s="18">
        <v>507191</v>
      </c>
      <c r="G24" s="18">
        <v>507191</v>
      </c>
      <c r="H24" s="19" t="s">
        <v>668</v>
      </c>
      <c r="I24" s="19" t="s">
        <v>669</v>
      </c>
      <c r="J24" s="29" t="s">
        <v>16</v>
      </c>
      <c r="K24" s="29" t="s">
        <v>17</v>
      </c>
      <c r="L24" s="18">
        <v>12600</v>
      </c>
      <c r="M24" s="18">
        <v>319791</v>
      </c>
      <c r="N24" s="30">
        <v>1</v>
      </c>
      <c r="O24" s="32" t="s">
        <v>655</v>
      </c>
      <c r="P24" s="33"/>
    </row>
    <row r="25" ht="33" spans="1:16">
      <c r="A25" s="14">
        <v>20</v>
      </c>
      <c r="B25" s="15" t="s">
        <v>695</v>
      </c>
      <c r="C25" s="16" t="s">
        <v>25</v>
      </c>
      <c r="D25" s="17">
        <v>1</v>
      </c>
      <c r="E25" s="18">
        <v>806000</v>
      </c>
      <c r="F25" s="18">
        <v>573146</v>
      </c>
      <c r="G25" s="18">
        <v>573146</v>
      </c>
      <c r="H25" s="19" t="s">
        <v>671</v>
      </c>
      <c r="I25" s="19" t="s">
        <v>672</v>
      </c>
      <c r="J25" s="29" t="s">
        <v>16</v>
      </c>
      <c r="K25" s="29" t="s">
        <v>17</v>
      </c>
      <c r="L25" s="18">
        <v>13825</v>
      </c>
      <c r="M25" s="18">
        <v>386971</v>
      </c>
      <c r="N25" s="30">
        <v>1</v>
      </c>
      <c r="O25" s="32" t="s">
        <v>655</v>
      </c>
      <c r="P25" s="33"/>
    </row>
    <row r="26" ht="33" spans="1:16">
      <c r="A26" s="14">
        <v>21</v>
      </c>
      <c r="B26" s="15" t="s">
        <v>696</v>
      </c>
      <c r="C26" s="16" t="s">
        <v>25</v>
      </c>
      <c r="D26" s="17">
        <v>1</v>
      </c>
      <c r="E26" s="18">
        <v>806000</v>
      </c>
      <c r="F26" s="18">
        <v>542667</v>
      </c>
      <c r="G26" s="18">
        <v>542667</v>
      </c>
      <c r="H26" s="19" t="s">
        <v>675</v>
      </c>
      <c r="I26" s="19" t="s">
        <v>676</v>
      </c>
      <c r="J26" s="29" t="s">
        <v>16</v>
      </c>
      <c r="K26" s="29" t="s">
        <v>17</v>
      </c>
      <c r="L26" s="18">
        <v>6300</v>
      </c>
      <c r="M26" s="18">
        <v>348967</v>
      </c>
      <c r="N26" s="30">
        <v>1</v>
      </c>
      <c r="O26" s="32" t="s">
        <v>655</v>
      </c>
      <c r="P26" s="33"/>
    </row>
    <row r="27" ht="33" spans="1:16">
      <c r="A27" s="14">
        <v>22</v>
      </c>
      <c r="B27" s="15" t="s">
        <v>697</v>
      </c>
      <c r="C27" s="16" t="s">
        <v>25</v>
      </c>
      <c r="D27" s="17">
        <v>1</v>
      </c>
      <c r="E27" s="18">
        <v>806000</v>
      </c>
      <c r="F27" s="18">
        <v>535724</v>
      </c>
      <c r="G27" s="18">
        <v>535724</v>
      </c>
      <c r="H27" s="19" t="s">
        <v>675</v>
      </c>
      <c r="I27" s="19" t="s">
        <v>676</v>
      </c>
      <c r="J27" s="29" t="s">
        <v>16</v>
      </c>
      <c r="K27" s="29" t="s">
        <v>17</v>
      </c>
      <c r="L27" s="18">
        <v>8400</v>
      </c>
      <c r="M27" s="18">
        <v>344124</v>
      </c>
      <c r="N27" s="30">
        <v>1</v>
      </c>
      <c r="O27" s="31" t="s">
        <v>655</v>
      </c>
      <c r="P27" s="33"/>
    </row>
    <row r="28" ht="33" spans="1:16">
      <c r="A28" s="14">
        <v>23</v>
      </c>
      <c r="B28" s="15" t="s">
        <v>698</v>
      </c>
      <c r="C28" s="16" t="s">
        <v>25</v>
      </c>
      <c r="D28" s="17">
        <v>1</v>
      </c>
      <c r="E28" s="18">
        <v>806000</v>
      </c>
      <c r="F28" s="18">
        <v>516574</v>
      </c>
      <c r="G28" s="18">
        <v>516574</v>
      </c>
      <c r="H28" s="19" t="s">
        <v>678</v>
      </c>
      <c r="I28" s="19" t="s">
        <v>679</v>
      </c>
      <c r="J28" s="29" t="s">
        <v>16</v>
      </c>
      <c r="K28" s="29" t="s">
        <v>17</v>
      </c>
      <c r="L28" s="18">
        <v>25900</v>
      </c>
      <c r="M28" s="18">
        <v>342474</v>
      </c>
      <c r="N28" s="30">
        <v>1</v>
      </c>
      <c r="O28" s="31" t="s">
        <v>655</v>
      </c>
      <c r="P28" s="33"/>
    </row>
    <row r="29" ht="33" spans="1:16">
      <c r="A29" s="14">
        <v>24</v>
      </c>
      <c r="B29" s="15" t="s">
        <v>699</v>
      </c>
      <c r="C29" s="16" t="s">
        <v>25</v>
      </c>
      <c r="D29" s="17">
        <v>1</v>
      </c>
      <c r="E29" s="18">
        <v>806000</v>
      </c>
      <c r="F29" s="18">
        <v>511673</v>
      </c>
      <c r="G29" s="18">
        <v>511673</v>
      </c>
      <c r="H29" s="19" t="s">
        <v>678</v>
      </c>
      <c r="I29" s="19" t="s">
        <v>679</v>
      </c>
      <c r="J29" s="29" t="s">
        <v>16</v>
      </c>
      <c r="K29" s="29" t="s">
        <v>17</v>
      </c>
      <c r="L29" s="18">
        <v>28175</v>
      </c>
      <c r="M29" s="18">
        <v>339848</v>
      </c>
      <c r="N29" s="30">
        <v>1</v>
      </c>
      <c r="O29" s="31" t="s">
        <v>655</v>
      </c>
      <c r="P29" s="33"/>
    </row>
    <row r="30" ht="34.5" spans="1:16">
      <c r="A30" s="14">
        <v>25</v>
      </c>
      <c r="B30" s="15" t="s">
        <v>700</v>
      </c>
      <c r="C30" s="16" t="s">
        <v>239</v>
      </c>
      <c r="D30" s="17">
        <v>1</v>
      </c>
      <c r="E30" s="18">
        <v>806000</v>
      </c>
      <c r="F30" s="18">
        <v>563886</v>
      </c>
      <c r="G30" s="18">
        <v>563886</v>
      </c>
      <c r="H30" s="19" t="s">
        <v>668</v>
      </c>
      <c r="I30" s="19" t="s">
        <v>669</v>
      </c>
      <c r="J30" s="29" t="s">
        <v>16</v>
      </c>
      <c r="K30" s="29" t="s">
        <v>17</v>
      </c>
      <c r="L30" s="18">
        <v>0</v>
      </c>
      <c r="M30" s="18">
        <v>363886</v>
      </c>
      <c r="N30" s="30">
        <v>1</v>
      </c>
      <c r="O30" s="32" t="s">
        <v>701</v>
      </c>
      <c r="P30" s="33"/>
    </row>
    <row r="31" ht="34.5" spans="1:16">
      <c r="A31" s="14">
        <v>26</v>
      </c>
      <c r="B31" s="15" t="s">
        <v>702</v>
      </c>
      <c r="C31" s="16" t="s">
        <v>239</v>
      </c>
      <c r="D31" s="17">
        <v>1</v>
      </c>
      <c r="E31" s="18">
        <v>806000</v>
      </c>
      <c r="F31" s="18">
        <v>565594</v>
      </c>
      <c r="G31" s="18">
        <v>565594</v>
      </c>
      <c r="H31" s="19" t="s">
        <v>671</v>
      </c>
      <c r="I31" s="19" t="s">
        <v>672</v>
      </c>
      <c r="J31" s="29" t="s">
        <v>16</v>
      </c>
      <c r="K31" s="29" t="s">
        <v>17</v>
      </c>
      <c r="L31" s="18">
        <v>0</v>
      </c>
      <c r="M31" s="18">
        <v>365594</v>
      </c>
      <c r="N31" s="30">
        <v>1</v>
      </c>
      <c r="O31" s="32" t="s">
        <v>701</v>
      </c>
      <c r="P31" s="33"/>
    </row>
    <row r="32" ht="34.5" spans="1:16">
      <c r="A32" s="14">
        <v>27</v>
      </c>
      <c r="B32" s="15" t="s">
        <v>703</v>
      </c>
      <c r="C32" s="16" t="s">
        <v>239</v>
      </c>
      <c r="D32" s="17">
        <v>1</v>
      </c>
      <c r="E32" s="18">
        <v>806000</v>
      </c>
      <c r="F32" s="18">
        <v>571996</v>
      </c>
      <c r="G32" s="18">
        <v>571996</v>
      </c>
      <c r="H32" s="19" t="s">
        <v>671</v>
      </c>
      <c r="I32" s="19" t="s">
        <v>672</v>
      </c>
      <c r="J32" s="29" t="s">
        <v>16</v>
      </c>
      <c r="K32" s="29" t="s">
        <v>17</v>
      </c>
      <c r="L32" s="18">
        <v>0</v>
      </c>
      <c r="M32" s="18">
        <v>371996</v>
      </c>
      <c r="N32" s="30">
        <v>1</v>
      </c>
      <c r="O32" s="32" t="s">
        <v>701</v>
      </c>
      <c r="P32" s="33"/>
    </row>
    <row r="33" ht="33" spans="1:16">
      <c r="A33" s="14">
        <v>28</v>
      </c>
      <c r="B33" s="15" t="s">
        <v>704</v>
      </c>
      <c r="C33" s="16" t="s">
        <v>239</v>
      </c>
      <c r="D33" s="17">
        <v>1</v>
      </c>
      <c r="E33" s="18">
        <v>806000</v>
      </c>
      <c r="F33" s="18">
        <v>598320</v>
      </c>
      <c r="G33" s="18">
        <v>598320</v>
      </c>
      <c r="H33" s="19" t="s">
        <v>705</v>
      </c>
      <c r="I33" s="19" t="s">
        <v>706</v>
      </c>
      <c r="J33" s="29" t="s">
        <v>16</v>
      </c>
      <c r="K33" s="29" t="s">
        <v>17</v>
      </c>
      <c r="L33" s="18">
        <v>13475</v>
      </c>
      <c r="M33" s="18">
        <v>411795</v>
      </c>
      <c r="N33" s="30">
        <v>1</v>
      </c>
      <c r="O33" s="32" t="s">
        <v>463</v>
      </c>
      <c r="P33" s="33"/>
    </row>
    <row r="34" ht="34.5" spans="1:16">
      <c r="A34" s="14">
        <v>29</v>
      </c>
      <c r="B34" s="15" t="s">
        <v>707</v>
      </c>
      <c r="C34" s="16" t="s">
        <v>25</v>
      </c>
      <c r="D34" s="17">
        <v>1</v>
      </c>
      <c r="E34" s="18">
        <v>806000</v>
      </c>
      <c r="F34" s="18">
        <v>516073</v>
      </c>
      <c r="G34" s="18">
        <v>516073</v>
      </c>
      <c r="H34" s="19" t="s">
        <v>675</v>
      </c>
      <c r="I34" s="19" t="s">
        <v>676</v>
      </c>
      <c r="J34" s="29" t="s">
        <v>16</v>
      </c>
      <c r="K34" s="29" t="s">
        <v>17</v>
      </c>
      <c r="L34" s="18">
        <v>14700</v>
      </c>
      <c r="M34" s="18">
        <v>330773</v>
      </c>
      <c r="N34" s="30">
        <v>1</v>
      </c>
      <c r="O34" s="31" t="s">
        <v>636</v>
      </c>
      <c r="P34" s="33"/>
    </row>
    <row r="35" ht="34.5" spans="1:16">
      <c r="A35" s="14">
        <v>30</v>
      </c>
      <c r="B35" s="15" t="s">
        <v>708</v>
      </c>
      <c r="C35" s="16" t="s">
        <v>239</v>
      </c>
      <c r="D35" s="17">
        <v>1</v>
      </c>
      <c r="E35" s="18">
        <v>806000</v>
      </c>
      <c r="F35" s="18">
        <v>535566</v>
      </c>
      <c r="G35" s="18">
        <v>535566</v>
      </c>
      <c r="H35" s="19" t="s">
        <v>668</v>
      </c>
      <c r="I35" s="19" t="s">
        <v>669</v>
      </c>
      <c r="J35" s="29" t="s">
        <v>16</v>
      </c>
      <c r="K35" s="29" t="s">
        <v>17</v>
      </c>
      <c r="L35" s="18">
        <v>12075</v>
      </c>
      <c r="M35" s="18">
        <v>347641</v>
      </c>
      <c r="N35" s="30">
        <v>1</v>
      </c>
      <c r="O35" s="31" t="s">
        <v>636</v>
      </c>
      <c r="P35" s="33"/>
    </row>
    <row r="36" ht="34.5" spans="1:16">
      <c r="A36" s="14">
        <v>31</v>
      </c>
      <c r="B36" s="15" t="s">
        <v>709</v>
      </c>
      <c r="C36" s="16" t="s">
        <v>25</v>
      </c>
      <c r="D36" s="17">
        <v>1</v>
      </c>
      <c r="E36" s="18">
        <v>806000</v>
      </c>
      <c r="F36" s="18">
        <v>522834</v>
      </c>
      <c r="G36" s="18">
        <v>522834</v>
      </c>
      <c r="H36" s="19" t="s">
        <v>675</v>
      </c>
      <c r="I36" s="19" t="s">
        <v>676</v>
      </c>
      <c r="J36" s="29" t="s">
        <v>16</v>
      </c>
      <c r="K36" s="29" t="s">
        <v>17</v>
      </c>
      <c r="L36" s="18">
        <v>14400</v>
      </c>
      <c r="M36" s="18">
        <v>337234</v>
      </c>
      <c r="N36" s="30">
        <v>1</v>
      </c>
      <c r="O36" s="31" t="s">
        <v>636</v>
      </c>
      <c r="P36" s="33"/>
    </row>
    <row r="37" ht="34.5" spans="1:16">
      <c r="A37" s="14">
        <v>32</v>
      </c>
      <c r="B37" s="15" t="s">
        <v>710</v>
      </c>
      <c r="C37" s="16" t="s">
        <v>25</v>
      </c>
      <c r="D37" s="17">
        <v>1</v>
      </c>
      <c r="E37" s="18">
        <v>806000</v>
      </c>
      <c r="F37" s="18">
        <v>528473</v>
      </c>
      <c r="G37" s="18">
        <v>528473</v>
      </c>
      <c r="H37" s="19" t="s">
        <v>675</v>
      </c>
      <c r="I37" s="19" t="s">
        <v>676</v>
      </c>
      <c r="J37" s="29" t="s">
        <v>16</v>
      </c>
      <c r="K37" s="29" t="s">
        <v>17</v>
      </c>
      <c r="L37" s="18">
        <v>14700</v>
      </c>
      <c r="M37" s="18">
        <v>343173</v>
      </c>
      <c r="N37" s="30">
        <v>1</v>
      </c>
      <c r="O37" s="31" t="s">
        <v>636</v>
      </c>
      <c r="P37" s="33"/>
    </row>
    <row r="38" ht="33" spans="1:16">
      <c r="A38" s="14">
        <v>33</v>
      </c>
      <c r="B38" s="15" t="s">
        <v>711</v>
      </c>
      <c r="C38" s="16" t="s">
        <v>25</v>
      </c>
      <c r="D38" s="17">
        <v>1</v>
      </c>
      <c r="E38" s="18">
        <v>806000</v>
      </c>
      <c r="F38" s="18">
        <v>749834</v>
      </c>
      <c r="G38" s="18">
        <v>749834</v>
      </c>
      <c r="H38" s="19" t="s">
        <v>675</v>
      </c>
      <c r="I38" s="19" t="s">
        <v>676</v>
      </c>
      <c r="J38" s="29" t="s">
        <v>16</v>
      </c>
      <c r="K38" s="29" t="s">
        <v>17</v>
      </c>
      <c r="L38" s="18">
        <v>0</v>
      </c>
      <c r="M38" s="18">
        <v>549834</v>
      </c>
      <c r="N38" s="30">
        <v>1</v>
      </c>
      <c r="O38" s="31" t="s">
        <v>463</v>
      </c>
      <c r="P38" s="33"/>
    </row>
    <row r="39" ht="33" spans="1:16">
      <c r="A39" s="14">
        <v>34</v>
      </c>
      <c r="B39" s="15" t="s">
        <v>712</v>
      </c>
      <c r="C39" s="16" t="s">
        <v>25</v>
      </c>
      <c r="D39" s="17">
        <v>1</v>
      </c>
      <c r="E39" s="18">
        <v>806000</v>
      </c>
      <c r="F39" s="18">
        <v>545753</v>
      </c>
      <c r="G39" s="18">
        <v>545753</v>
      </c>
      <c r="H39" s="19" t="s">
        <v>668</v>
      </c>
      <c r="I39" s="19" t="s">
        <v>669</v>
      </c>
      <c r="J39" s="29" t="s">
        <v>16</v>
      </c>
      <c r="K39" s="29" t="s">
        <v>17</v>
      </c>
      <c r="L39" s="18">
        <v>6300</v>
      </c>
      <c r="M39" s="18">
        <v>352053</v>
      </c>
      <c r="N39" s="30">
        <v>1</v>
      </c>
      <c r="O39" s="31" t="s">
        <v>647</v>
      </c>
      <c r="P39" s="33"/>
    </row>
    <row r="40" ht="33" spans="1:16">
      <c r="A40" s="14">
        <v>35</v>
      </c>
      <c r="B40" s="15" t="s">
        <v>713</v>
      </c>
      <c r="C40" s="16" t="s">
        <v>25</v>
      </c>
      <c r="D40" s="17">
        <v>1</v>
      </c>
      <c r="E40" s="18">
        <v>806000</v>
      </c>
      <c r="F40" s="18">
        <v>547323</v>
      </c>
      <c r="G40" s="18">
        <v>547323</v>
      </c>
      <c r="H40" s="19" t="s">
        <v>668</v>
      </c>
      <c r="I40" s="19" t="s">
        <v>669</v>
      </c>
      <c r="J40" s="29" t="s">
        <v>16</v>
      </c>
      <c r="K40" s="29" t="s">
        <v>17</v>
      </c>
      <c r="L40" s="18">
        <v>7350</v>
      </c>
      <c r="M40" s="18">
        <v>354673</v>
      </c>
      <c r="N40" s="30">
        <v>1</v>
      </c>
      <c r="O40" s="31" t="s">
        <v>647</v>
      </c>
      <c r="P40" s="33"/>
    </row>
    <row r="41" ht="33" spans="1:16">
      <c r="A41" s="14">
        <v>36</v>
      </c>
      <c r="B41" s="15" t="s">
        <v>714</v>
      </c>
      <c r="C41" s="16" t="s">
        <v>25</v>
      </c>
      <c r="D41" s="17">
        <v>1</v>
      </c>
      <c r="E41" s="18">
        <v>806000</v>
      </c>
      <c r="F41" s="18">
        <v>512730</v>
      </c>
      <c r="G41" s="18">
        <v>512730</v>
      </c>
      <c r="H41" s="19" t="s">
        <v>678</v>
      </c>
      <c r="I41" s="19" t="s">
        <v>679</v>
      </c>
      <c r="J41" s="29" t="s">
        <v>16</v>
      </c>
      <c r="K41" s="29" t="s">
        <v>17</v>
      </c>
      <c r="L41" s="18">
        <v>0</v>
      </c>
      <c r="M41" s="18">
        <v>312730</v>
      </c>
      <c r="N41" s="30">
        <v>1</v>
      </c>
      <c r="O41" s="31" t="s">
        <v>647</v>
      </c>
      <c r="P41" s="33"/>
    </row>
    <row r="42" ht="33" spans="1:16">
      <c r="A42" s="14">
        <v>37</v>
      </c>
      <c r="B42" s="15" t="s">
        <v>715</v>
      </c>
      <c r="C42" s="16" t="s">
        <v>239</v>
      </c>
      <c r="D42" s="17">
        <v>1</v>
      </c>
      <c r="E42" s="18">
        <v>806000</v>
      </c>
      <c r="F42" s="18">
        <v>557356</v>
      </c>
      <c r="G42" s="18">
        <v>557356</v>
      </c>
      <c r="H42" s="19" t="s">
        <v>668</v>
      </c>
      <c r="I42" s="19" t="s">
        <v>669</v>
      </c>
      <c r="J42" s="29" t="s">
        <v>16</v>
      </c>
      <c r="K42" s="29" t="s">
        <v>17</v>
      </c>
      <c r="L42" s="18">
        <v>0</v>
      </c>
      <c r="M42" s="18">
        <v>357356</v>
      </c>
      <c r="N42" s="30">
        <v>1</v>
      </c>
      <c r="O42" s="32" t="s">
        <v>663</v>
      </c>
      <c r="P42" s="33"/>
    </row>
    <row r="43" ht="33" spans="1:16">
      <c r="A43" s="14">
        <v>38</v>
      </c>
      <c r="B43" s="15" t="s">
        <v>716</v>
      </c>
      <c r="C43" s="16" t="s">
        <v>239</v>
      </c>
      <c r="D43" s="17">
        <v>1</v>
      </c>
      <c r="E43" s="18">
        <v>806000</v>
      </c>
      <c r="F43" s="18">
        <v>559328</v>
      </c>
      <c r="G43" s="18">
        <v>559328</v>
      </c>
      <c r="H43" s="19" t="s">
        <v>668</v>
      </c>
      <c r="I43" s="19" t="s">
        <v>669</v>
      </c>
      <c r="J43" s="29" t="s">
        <v>16</v>
      </c>
      <c r="K43" s="29" t="s">
        <v>17</v>
      </c>
      <c r="L43" s="18">
        <v>0</v>
      </c>
      <c r="M43" s="18">
        <v>359328</v>
      </c>
      <c r="N43" s="30">
        <v>1</v>
      </c>
      <c r="O43" s="31" t="s">
        <v>663</v>
      </c>
      <c r="P43" s="33"/>
    </row>
    <row r="44" ht="33" spans="1:16">
      <c r="A44" s="14">
        <v>39</v>
      </c>
      <c r="B44" s="15" t="s">
        <v>717</v>
      </c>
      <c r="C44" s="16" t="s">
        <v>239</v>
      </c>
      <c r="D44" s="17">
        <v>1</v>
      </c>
      <c r="E44" s="18">
        <v>806000</v>
      </c>
      <c r="F44" s="18">
        <v>530977</v>
      </c>
      <c r="G44" s="18">
        <v>530977</v>
      </c>
      <c r="H44" s="19" t="s">
        <v>675</v>
      </c>
      <c r="I44" s="19" t="s">
        <v>676</v>
      </c>
      <c r="J44" s="29" t="s">
        <v>16</v>
      </c>
      <c r="K44" s="29" t="s">
        <v>17</v>
      </c>
      <c r="L44" s="18">
        <v>0</v>
      </c>
      <c r="M44" s="18">
        <v>330977</v>
      </c>
      <c r="N44" s="30">
        <v>1</v>
      </c>
      <c r="O44" s="31" t="s">
        <v>663</v>
      </c>
      <c r="P44" s="33"/>
    </row>
    <row r="45" ht="33" spans="1:16">
      <c r="A45" s="14">
        <v>40</v>
      </c>
      <c r="B45" s="15" t="s">
        <v>718</v>
      </c>
      <c r="C45" s="16" t="s">
        <v>239</v>
      </c>
      <c r="D45" s="17">
        <v>1</v>
      </c>
      <c r="E45" s="18">
        <v>806000</v>
      </c>
      <c r="F45" s="18">
        <v>508237</v>
      </c>
      <c r="G45" s="18">
        <v>508237</v>
      </c>
      <c r="H45" s="19" t="s">
        <v>675</v>
      </c>
      <c r="I45" s="19" t="s">
        <v>676</v>
      </c>
      <c r="J45" s="29" t="s">
        <v>16</v>
      </c>
      <c r="K45" s="29" t="s">
        <v>17</v>
      </c>
      <c r="L45" s="18">
        <v>0</v>
      </c>
      <c r="M45" s="18">
        <v>308237</v>
      </c>
      <c r="N45" s="30">
        <v>1</v>
      </c>
      <c r="O45" s="31" t="s">
        <v>663</v>
      </c>
      <c r="P45" s="33"/>
    </row>
    <row r="46" ht="33" spans="1:16">
      <c r="A46" s="14">
        <v>41</v>
      </c>
      <c r="B46" s="15" t="s">
        <v>719</v>
      </c>
      <c r="C46" s="16" t="s">
        <v>239</v>
      </c>
      <c r="D46" s="17">
        <v>1</v>
      </c>
      <c r="E46" s="18">
        <v>806000</v>
      </c>
      <c r="F46" s="18">
        <v>540942</v>
      </c>
      <c r="G46" s="18">
        <v>540942</v>
      </c>
      <c r="H46" s="19" t="s">
        <v>678</v>
      </c>
      <c r="I46" s="19" t="s">
        <v>679</v>
      </c>
      <c r="J46" s="29" t="s">
        <v>16</v>
      </c>
      <c r="K46" s="29" t="s">
        <v>17</v>
      </c>
      <c r="L46" s="18">
        <v>9275</v>
      </c>
      <c r="M46" s="18">
        <v>350217</v>
      </c>
      <c r="N46" s="30">
        <v>1</v>
      </c>
      <c r="O46" s="31" t="s">
        <v>663</v>
      </c>
      <c r="P46" s="33"/>
    </row>
    <row r="47" ht="33" spans="1:16">
      <c r="A47" s="14">
        <v>42</v>
      </c>
      <c r="B47" s="15" t="s">
        <v>720</v>
      </c>
      <c r="C47" s="16" t="s">
        <v>239</v>
      </c>
      <c r="D47" s="17">
        <v>1</v>
      </c>
      <c r="E47" s="18">
        <v>806000</v>
      </c>
      <c r="F47" s="18">
        <v>517570</v>
      </c>
      <c r="G47" s="18">
        <v>517570</v>
      </c>
      <c r="H47" s="19" t="s">
        <v>668</v>
      </c>
      <c r="I47" s="19" t="s">
        <v>669</v>
      </c>
      <c r="J47" s="29" t="s">
        <v>16</v>
      </c>
      <c r="K47" s="29" t="s">
        <v>17</v>
      </c>
      <c r="L47" s="18">
        <v>14175</v>
      </c>
      <c r="M47" s="18">
        <v>331745</v>
      </c>
      <c r="N47" s="30">
        <v>1</v>
      </c>
      <c r="O47" s="31" t="s">
        <v>663</v>
      </c>
      <c r="P47" s="33"/>
    </row>
    <row r="48" ht="33" spans="1:16">
      <c r="A48" s="14">
        <v>43</v>
      </c>
      <c r="B48" s="15" t="s">
        <v>721</v>
      </c>
      <c r="C48" s="16" t="s">
        <v>25</v>
      </c>
      <c r="D48" s="17">
        <v>1</v>
      </c>
      <c r="E48" s="18">
        <v>806000</v>
      </c>
      <c r="F48" s="18">
        <v>554720</v>
      </c>
      <c r="G48" s="18">
        <v>554720</v>
      </c>
      <c r="H48" s="19" t="s">
        <v>675</v>
      </c>
      <c r="I48" s="19" t="s">
        <v>676</v>
      </c>
      <c r="J48" s="29" t="s">
        <v>16</v>
      </c>
      <c r="K48" s="29" t="s">
        <v>17</v>
      </c>
      <c r="L48" s="18">
        <v>6650</v>
      </c>
      <c r="M48" s="18">
        <v>361370</v>
      </c>
      <c r="N48" s="30">
        <v>1</v>
      </c>
      <c r="O48" s="31" t="s">
        <v>722</v>
      </c>
      <c r="P48" s="33"/>
    </row>
    <row r="49" ht="33" spans="1:16">
      <c r="A49" s="14">
        <v>44</v>
      </c>
      <c r="B49" s="15" t="s">
        <v>723</v>
      </c>
      <c r="C49" s="16" t="s">
        <v>25</v>
      </c>
      <c r="D49" s="17">
        <v>1</v>
      </c>
      <c r="E49" s="18">
        <v>806000</v>
      </c>
      <c r="F49" s="18">
        <v>551828</v>
      </c>
      <c r="G49" s="18">
        <v>551828</v>
      </c>
      <c r="H49" s="19" t="s">
        <v>678</v>
      </c>
      <c r="I49" s="19" t="s">
        <v>679</v>
      </c>
      <c r="J49" s="29" t="s">
        <v>16</v>
      </c>
      <c r="K49" s="29" t="s">
        <v>17</v>
      </c>
      <c r="L49" s="18">
        <v>9975</v>
      </c>
      <c r="M49" s="18">
        <v>361803</v>
      </c>
      <c r="N49" s="30">
        <v>1</v>
      </c>
      <c r="O49" s="31" t="s">
        <v>722</v>
      </c>
      <c r="P49" s="33"/>
    </row>
    <row r="50" ht="33" spans="1:16">
      <c r="A50" s="14">
        <v>45</v>
      </c>
      <c r="B50" s="15" t="s">
        <v>724</v>
      </c>
      <c r="C50" s="16" t="s">
        <v>25</v>
      </c>
      <c r="D50" s="17">
        <v>1</v>
      </c>
      <c r="E50" s="18">
        <v>806000</v>
      </c>
      <c r="F50" s="18">
        <v>503877</v>
      </c>
      <c r="G50" s="18">
        <v>503877</v>
      </c>
      <c r="H50" s="19" t="s">
        <v>671</v>
      </c>
      <c r="I50" s="19" t="s">
        <v>672</v>
      </c>
      <c r="J50" s="29" t="s">
        <v>16</v>
      </c>
      <c r="K50" s="29" t="s">
        <v>17</v>
      </c>
      <c r="L50" s="18">
        <v>23625</v>
      </c>
      <c r="M50" s="18">
        <v>327502</v>
      </c>
      <c r="N50" s="30">
        <v>1</v>
      </c>
      <c r="O50" s="31" t="s">
        <v>722</v>
      </c>
      <c r="P50" s="33"/>
    </row>
    <row r="51" ht="33" spans="1:16">
      <c r="A51" s="14">
        <v>46</v>
      </c>
      <c r="B51" s="15" t="s">
        <v>725</v>
      </c>
      <c r="C51" s="16" t="s">
        <v>25</v>
      </c>
      <c r="D51" s="17">
        <v>1</v>
      </c>
      <c r="E51" s="18">
        <v>806000</v>
      </c>
      <c r="F51" s="18">
        <v>537397</v>
      </c>
      <c r="G51" s="18">
        <v>537397</v>
      </c>
      <c r="H51" s="19" t="s">
        <v>678</v>
      </c>
      <c r="I51" s="19" t="s">
        <v>679</v>
      </c>
      <c r="J51" s="29" t="s">
        <v>16</v>
      </c>
      <c r="K51" s="29" t="s">
        <v>17</v>
      </c>
      <c r="L51" s="18">
        <v>12425</v>
      </c>
      <c r="M51" s="18">
        <v>349822</v>
      </c>
      <c r="N51" s="30">
        <v>1</v>
      </c>
      <c r="O51" s="31" t="s">
        <v>722</v>
      </c>
      <c r="P51" s="33"/>
    </row>
    <row r="52" ht="33" spans="1:16">
      <c r="A52" s="14">
        <v>47</v>
      </c>
      <c r="B52" s="15" t="s">
        <v>726</v>
      </c>
      <c r="C52" s="16" t="s">
        <v>25</v>
      </c>
      <c r="D52" s="17">
        <v>1</v>
      </c>
      <c r="E52" s="18">
        <v>806000</v>
      </c>
      <c r="F52" s="18">
        <v>518775</v>
      </c>
      <c r="G52" s="18">
        <v>518775</v>
      </c>
      <c r="H52" s="19" t="s">
        <v>675</v>
      </c>
      <c r="I52" s="19" t="s">
        <v>676</v>
      </c>
      <c r="J52" s="29" t="s">
        <v>16</v>
      </c>
      <c r="K52" s="29" t="s">
        <v>17</v>
      </c>
      <c r="L52" s="18">
        <v>7525</v>
      </c>
      <c r="M52" s="18">
        <v>326300</v>
      </c>
      <c r="N52" s="30">
        <v>1</v>
      </c>
      <c r="O52" s="31" t="s">
        <v>279</v>
      </c>
      <c r="P52" s="33"/>
    </row>
    <row r="53" ht="33" spans="1:16">
      <c r="A53" s="14">
        <v>48</v>
      </c>
      <c r="B53" s="15" t="s">
        <v>727</v>
      </c>
      <c r="C53" s="16" t="s">
        <v>25</v>
      </c>
      <c r="D53" s="17">
        <v>1</v>
      </c>
      <c r="E53" s="18">
        <v>806000</v>
      </c>
      <c r="F53" s="18">
        <v>595154</v>
      </c>
      <c r="G53" s="18">
        <v>595154</v>
      </c>
      <c r="H53" s="19" t="s">
        <v>671</v>
      </c>
      <c r="I53" s="19" t="s">
        <v>672</v>
      </c>
      <c r="J53" s="29" t="s">
        <v>16</v>
      </c>
      <c r="K53" s="29" t="s">
        <v>17</v>
      </c>
      <c r="L53" s="18">
        <v>0</v>
      </c>
      <c r="M53" s="18">
        <v>395154</v>
      </c>
      <c r="N53" s="30">
        <v>1</v>
      </c>
      <c r="O53" s="31" t="s">
        <v>279</v>
      </c>
      <c r="P53" s="33"/>
    </row>
    <row r="54" ht="33" spans="1:16">
      <c r="A54" s="14">
        <v>49</v>
      </c>
      <c r="B54" s="15" t="s">
        <v>728</v>
      </c>
      <c r="C54" s="16" t="s">
        <v>25</v>
      </c>
      <c r="D54" s="17">
        <v>1</v>
      </c>
      <c r="E54" s="18">
        <v>806000</v>
      </c>
      <c r="F54" s="18">
        <v>509059</v>
      </c>
      <c r="G54" s="18">
        <v>509059</v>
      </c>
      <c r="H54" s="19" t="s">
        <v>675</v>
      </c>
      <c r="I54" s="19" t="s">
        <v>676</v>
      </c>
      <c r="J54" s="29" t="s">
        <v>16</v>
      </c>
      <c r="K54" s="29" t="s">
        <v>17</v>
      </c>
      <c r="L54" s="18">
        <v>6475</v>
      </c>
      <c r="M54" s="18">
        <v>315534</v>
      </c>
      <c r="N54" s="30">
        <v>1</v>
      </c>
      <c r="O54" s="31" t="s">
        <v>279</v>
      </c>
      <c r="P54" s="33"/>
    </row>
    <row r="55" ht="33" spans="1:16">
      <c r="A55" s="14">
        <v>50</v>
      </c>
      <c r="B55" s="15" t="s">
        <v>729</v>
      </c>
      <c r="C55" s="16" t="s">
        <v>25</v>
      </c>
      <c r="D55" s="17">
        <v>1</v>
      </c>
      <c r="E55" s="18">
        <v>806000</v>
      </c>
      <c r="F55" s="18">
        <v>600571</v>
      </c>
      <c r="G55" s="18">
        <v>600571</v>
      </c>
      <c r="H55" s="19" t="s">
        <v>668</v>
      </c>
      <c r="I55" s="19" t="s">
        <v>669</v>
      </c>
      <c r="J55" s="29" t="s">
        <v>16</v>
      </c>
      <c r="K55" s="29" t="s">
        <v>17</v>
      </c>
      <c r="L55" s="18">
        <v>7525</v>
      </c>
      <c r="M55" s="18">
        <v>408096</v>
      </c>
      <c r="N55" s="30">
        <v>1</v>
      </c>
      <c r="O55" s="31" t="s">
        <v>279</v>
      </c>
      <c r="P55" s="33"/>
    </row>
    <row r="56" ht="33" spans="1:16">
      <c r="A56" s="14">
        <v>51</v>
      </c>
      <c r="B56" s="15" t="s">
        <v>730</v>
      </c>
      <c r="C56" s="16" t="s">
        <v>25</v>
      </c>
      <c r="D56" s="17">
        <v>1</v>
      </c>
      <c r="E56" s="18">
        <v>806000</v>
      </c>
      <c r="F56" s="18">
        <v>520014</v>
      </c>
      <c r="G56" s="18">
        <v>520014</v>
      </c>
      <c r="H56" s="19" t="s">
        <v>675</v>
      </c>
      <c r="I56" s="19" t="s">
        <v>676</v>
      </c>
      <c r="J56" s="29" t="s">
        <v>16</v>
      </c>
      <c r="K56" s="29" t="s">
        <v>17</v>
      </c>
      <c r="L56" s="18">
        <v>7525</v>
      </c>
      <c r="M56" s="18">
        <v>327539</v>
      </c>
      <c r="N56" s="30">
        <v>1</v>
      </c>
      <c r="O56" s="31" t="s">
        <v>279</v>
      </c>
      <c r="P56" s="33"/>
    </row>
    <row r="57" ht="33" spans="1:16">
      <c r="A57" s="14">
        <v>52</v>
      </c>
      <c r="B57" s="15" t="s">
        <v>731</v>
      </c>
      <c r="C57" s="16" t="s">
        <v>25</v>
      </c>
      <c r="D57" s="17">
        <v>1</v>
      </c>
      <c r="E57" s="18">
        <v>806000</v>
      </c>
      <c r="F57" s="18">
        <v>475307</v>
      </c>
      <c r="G57" s="18">
        <v>475307</v>
      </c>
      <c r="H57" s="19" t="s">
        <v>675</v>
      </c>
      <c r="I57" s="19" t="s">
        <v>676</v>
      </c>
      <c r="J57" s="29" t="s">
        <v>16</v>
      </c>
      <c r="K57" s="29" t="s">
        <v>17</v>
      </c>
      <c r="L57" s="18">
        <v>7700</v>
      </c>
      <c r="M57" s="18">
        <v>283007</v>
      </c>
      <c r="N57" s="30">
        <v>1</v>
      </c>
      <c r="O57" s="31" t="s">
        <v>279</v>
      </c>
      <c r="P57" s="33"/>
    </row>
    <row r="58" s="1" customFormat="1" ht="34.5" customHeight="1" spans="1:16">
      <c r="A58" s="20"/>
      <c r="B58" s="21" t="s">
        <v>69</v>
      </c>
      <c r="C58" s="22"/>
      <c r="D58" s="23" t="s">
        <v>18</v>
      </c>
      <c r="E58" s="24">
        <f>SUM(E6:E57)</f>
        <v>41912000</v>
      </c>
      <c r="F58" s="24">
        <f>SUM(F6:F57)</f>
        <v>29138264</v>
      </c>
      <c r="G58" s="24">
        <f>SUM(G6:G57)</f>
        <v>29138264</v>
      </c>
      <c r="H58" s="10" t="s">
        <v>16</v>
      </c>
      <c r="I58" s="10" t="s">
        <v>16</v>
      </c>
      <c r="J58" s="10" t="s">
        <v>16</v>
      </c>
      <c r="K58" s="10" t="s">
        <v>16</v>
      </c>
      <c r="L58" s="24">
        <f>SUM(L6:L57)</f>
        <v>360550</v>
      </c>
      <c r="M58" s="24">
        <f>SUM(M6:M57)</f>
        <v>19098814</v>
      </c>
      <c r="N58" s="10" t="s">
        <v>16</v>
      </c>
      <c r="O58" s="34"/>
      <c r="P58" s="33"/>
    </row>
    <row r="64" ht="16.5" spans="12:15">
      <c r="L64" s="35" t="s">
        <v>70</v>
      </c>
      <c r="M64" s="35"/>
      <c r="N64" s="35"/>
      <c r="O64" s="35"/>
    </row>
    <row r="65" ht="16.5" spans="12:15">
      <c r="L65" s="35" t="s">
        <v>71</v>
      </c>
      <c r="M65" s="35"/>
      <c r="N65" s="35"/>
      <c r="O65" s="35"/>
    </row>
    <row r="66" ht="16.5" spans="12:15">
      <c r="L66" s="35" t="s">
        <v>72</v>
      </c>
      <c r="M66" s="35"/>
      <c r="N66" s="35"/>
      <c r="O66" s="35"/>
    </row>
  </sheetData>
  <mergeCells count="16">
    <mergeCell ref="A1:P1"/>
    <mergeCell ref="D3:E3"/>
    <mergeCell ref="J3:M3"/>
    <mergeCell ref="L64:O64"/>
    <mergeCell ref="L65:O65"/>
    <mergeCell ref="L66:O66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49"/>
  <sheetViews>
    <sheetView workbookViewId="0">
      <pane ySplit="4" topLeftCell="A23" activePane="bottomLeft" state="frozen"/>
      <selection/>
      <selection pane="bottomLeft" activeCell="C29" sqref="C29"/>
    </sheetView>
  </sheetViews>
  <sheetFormatPr defaultColWidth="9" defaultRowHeight="12.75"/>
  <cols>
    <col min="1" max="1" width="3.85714285714286" style="143" customWidth="1"/>
    <col min="2" max="2" width="45.8571428571429" style="143" customWidth="1"/>
    <col min="3" max="3" width="5.57142857142857" style="143" customWidth="1"/>
    <col min="4" max="7" width="6.71428571428571" style="143" customWidth="1"/>
    <col min="8" max="8" width="9.42857142857143" style="143" customWidth="1"/>
    <col min="9" max="11" width="12.5714285714286" style="143" customWidth="1"/>
    <col min="12" max="13" width="7.42857142857143" style="143" customWidth="1"/>
    <col min="14" max="14" width="38.1428571428571" style="143" customWidth="1"/>
    <col min="15" max="16384" width="9.14285714285714" style="143"/>
  </cols>
  <sheetData>
    <row r="1" ht="18.75" spans="1:15">
      <c r="A1" s="144" t="s">
        <v>144</v>
      </c>
      <c r="B1" s="144"/>
      <c r="C1" s="144"/>
      <c r="D1" s="145"/>
      <c r="E1" s="145"/>
      <c r="F1" s="146"/>
      <c r="G1" s="147"/>
      <c r="H1" s="145"/>
      <c r="I1" s="145"/>
      <c r="J1" s="145"/>
      <c r="K1" s="145"/>
      <c r="L1" s="145"/>
      <c r="M1" s="145"/>
      <c r="N1" s="169" t="str">
        <f>Abstract!L2</f>
        <v>ekg &amp; Qjojh] 2023</v>
      </c>
      <c r="O1" s="170"/>
    </row>
    <row r="2" ht="20.25" customHeight="1" spans="1:17">
      <c r="A2" s="7" t="s">
        <v>2</v>
      </c>
      <c r="B2" s="148" t="s">
        <v>75</v>
      </c>
      <c r="C2" s="149" t="s">
        <v>76</v>
      </c>
      <c r="D2" s="7" t="s">
        <v>77</v>
      </c>
      <c r="E2" s="13" t="s">
        <v>78</v>
      </c>
      <c r="F2" s="13"/>
      <c r="G2" s="13"/>
      <c r="H2" s="150" t="s">
        <v>79</v>
      </c>
      <c r="I2" s="7" t="s">
        <v>80</v>
      </c>
      <c r="J2" s="7" t="s">
        <v>81</v>
      </c>
      <c r="K2" s="7" t="s">
        <v>82</v>
      </c>
      <c r="L2" s="10" t="s">
        <v>145</v>
      </c>
      <c r="M2" s="10"/>
      <c r="N2" s="149" t="s">
        <v>83</v>
      </c>
      <c r="O2" s="166"/>
      <c r="P2" s="166"/>
      <c r="Q2" s="166"/>
    </row>
    <row r="3" ht="22.5" customHeight="1" spans="1:17">
      <c r="A3" s="11"/>
      <c r="B3" s="151"/>
      <c r="C3" s="152"/>
      <c r="D3" s="11"/>
      <c r="E3" s="13" t="s">
        <v>17</v>
      </c>
      <c r="F3" s="13" t="s">
        <v>23</v>
      </c>
      <c r="G3" s="13" t="s">
        <v>85</v>
      </c>
      <c r="H3" s="153"/>
      <c r="I3" s="11"/>
      <c r="J3" s="11"/>
      <c r="K3" s="11"/>
      <c r="L3" s="10" t="s">
        <v>146</v>
      </c>
      <c r="M3" s="10" t="s">
        <v>147</v>
      </c>
      <c r="N3" s="152"/>
      <c r="O3" s="166"/>
      <c r="P3" s="166"/>
      <c r="Q3" s="166"/>
    </row>
    <row r="4" ht="16.5" spans="1:17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66"/>
      <c r="P4" s="166"/>
      <c r="Q4" s="166"/>
    </row>
    <row r="5" ht="19.5" customHeight="1" spans="1:14">
      <c r="A5" s="154" t="s">
        <v>86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ht="34.5" spans="1:14">
      <c r="A6" s="155">
        <v>1</v>
      </c>
      <c r="B6" s="156" t="s">
        <v>148</v>
      </c>
      <c r="C6" s="155" t="s">
        <v>149</v>
      </c>
      <c r="D6" s="155">
        <v>22</v>
      </c>
      <c r="E6" s="155">
        <v>22</v>
      </c>
      <c r="F6" s="155" t="s">
        <v>18</v>
      </c>
      <c r="G6" s="155" t="s">
        <v>18</v>
      </c>
      <c r="H6" s="155" t="s">
        <v>18</v>
      </c>
      <c r="I6" s="24" t="e">
        <f>#REF!</f>
        <v>#REF!</v>
      </c>
      <c r="J6" s="24" t="e">
        <f>#REF!</f>
        <v>#REF!</v>
      </c>
      <c r="K6" s="24" t="e">
        <f>#REF!</f>
        <v>#REF!</v>
      </c>
      <c r="L6" s="171">
        <v>22</v>
      </c>
      <c r="M6" s="171">
        <v>0</v>
      </c>
      <c r="N6" s="172" t="s">
        <v>16</v>
      </c>
    </row>
    <row r="7" ht="34.5" spans="1:14">
      <c r="A7" s="155">
        <v>2</v>
      </c>
      <c r="B7" s="156" t="s">
        <v>148</v>
      </c>
      <c r="C7" s="155" t="s">
        <v>150</v>
      </c>
      <c r="D7" s="155">
        <v>17</v>
      </c>
      <c r="E7" s="155">
        <v>7</v>
      </c>
      <c r="F7" s="155">
        <v>10</v>
      </c>
      <c r="G7" s="155" t="s">
        <v>18</v>
      </c>
      <c r="H7" s="155" t="s">
        <v>18</v>
      </c>
      <c r="I7" s="24" t="e">
        <f>#REF!</f>
        <v>#REF!</v>
      </c>
      <c r="J7" s="24" t="e">
        <f>#REF!</f>
        <v>#REF!</v>
      </c>
      <c r="K7" s="24" t="e">
        <f>#REF!</f>
        <v>#REF!</v>
      </c>
      <c r="L7" s="171">
        <v>17</v>
      </c>
      <c r="M7" s="171">
        <v>0</v>
      </c>
      <c r="N7" s="172" t="s">
        <v>16</v>
      </c>
    </row>
    <row r="8" ht="34.5" spans="1:14">
      <c r="A8" s="155">
        <v>3</v>
      </c>
      <c r="B8" s="156" t="s">
        <v>151</v>
      </c>
      <c r="C8" s="155" t="s">
        <v>149</v>
      </c>
      <c r="D8" s="155">
        <v>32</v>
      </c>
      <c r="E8" s="155">
        <v>32</v>
      </c>
      <c r="F8" s="155" t="s">
        <v>18</v>
      </c>
      <c r="G8" s="155" t="s">
        <v>18</v>
      </c>
      <c r="H8" s="155" t="s">
        <v>18</v>
      </c>
      <c r="I8" s="24" t="e">
        <f>#REF!</f>
        <v>#REF!</v>
      </c>
      <c r="J8" s="24" t="e">
        <f>#REF!</f>
        <v>#REF!</v>
      </c>
      <c r="K8" s="24" t="e">
        <f>#REF!</f>
        <v>#REF!</v>
      </c>
      <c r="L8" s="171">
        <v>32</v>
      </c>
      <c r="M8" s="171">
        <v>0</v>
      </c>
      <c r="N8" s="172" t="s">
        <v>16</v>
      </c>
    </row>
    <row r="9" ht="34.5" spans="1:14">
      <c r="A9" s="155">
        <v>4</v>
      </c>
      <c r="B9" s="156" t="s">
        <v>151</v>
      </c>
      <c r="C9" s="155" t="s">
        <v>150</v>
      </c>
      <c r="D9" s="155">
        <v>41</v>
      </c>
      <c r="E9" s="155">
        <v>15</v>
      </c>
      <c r="F9" s="155">
        <f>D9-E9</f>
        <v>26</v>
      </c>
      <c r="G9" s="155" t="s">
        <v>18</v>
      </c>
      <c r="H9" s="155" t="s">
        <v>18</v>
      </c>
      <c r="I9" s="24" t="e">
        <f>#REF!</f>
        <v>#REF!</v>
      </c>
      <c r="J9" s="24" t="e">
        <f>#REF!</f>
        <v>#REF!</v>
      </c>
      <c r="K9" s="24" t="e">
        <f>#REF!</f>
        <v>#REF!</v>
      </c>
      <c r="L9" s="171">
        <v>41</v>
      </c>
      <c r="M9" s="171">
        <v>0</v>
      </c>
      <c r="N9" s="172" t="s">
        <v>16</v>
      </c>
    </row>
    <row r="10" ht="34.5" spans="1:14">
      <c r="A10" s="155">
        <v>5</v>
      </c>
      <c r="B10" s="156" t="s">
        <v>152</v>
      </c>
      <c r="C10" s="155" t="s">
        <v>149</v>
      </c>
      <c r="D10" s="155">
        <v>1</v>
      </c>
      <c r="E10" s="155">
        <v>1</v>
      </c>
      <c r="F10" s="155" t="s">
        <v>18</v>
      </c>
      <c r="G10" s="155" t="s">
        <v>18</v>
      </c>
      <c r="H10" s="155" t="s">
        <v>18</v>
      </c>
      <c r="I10" s="24" t="e">
        <f>#REF!</f>
        <v>#REF!</v>
      </c>
      <c r="J10" s="24" t="e">
        <f>#REF!</f>
        <v>#REF!</v>
      </c>
      <c r="K10" s="24" t="e">
        <f>#REF!</f>
        <v>#REF!</v>
      </c>
      <c r="L10" s="171">
        <v>1</v>
      </c>
      <c r="M10" s="171">
        <v>0</v>
      </c>
      <c r="N10" s="172" t="s">
        <v>16</v>
      </c>
    </row>
    <row r="11" ht="34.5" spans="1:14">
      <c r="A11" s="155">
        <v>6</v>
      </c>
      <c r="B11" s="156" t="s">
        <v>153</v>
      </c>
      <c r="C11" s="155" t="s">
        <v>154</v>
      </c>
      <c r="D11" s="155">
        <v>4</v>
      </c>
      <c r="E11" s="155">
        <v>4</v>
      </c>
      <c r="F11" s="155" t="s">
        <v>18</v>
      </c>
      <c r="G11" s="155" t="s">
        <v>18</v>
      </c>
      <c r="H11" s="155" t="s">
        <v>18</v>
      </c>
      <c r="I11" s="24" t="e">
        <f>#REF!</f>
        <v>#REF!</v>
      </c>
      <c r="J11" s="24" t="e">
        <f>#REF!</f>
        <v>#REF!</v>
      </c>
      <c r="K11" s="24" t="e">
        <f>#REF!</f>
        <v>#REF!</v>
      </c>
      <c r="L11" s="171">
        <v>4</v>
      </c>
      <c r="M11" s="171">
        <v>0</v>
      </c>
      <c r="N11" s="172" t="s">
        <v>16</v>
      </c>
    </row>
    <row r="12" ht="34.5" spans="1:14">
      <c r="A12" s="155">
        <v>7</v>
      </c>
      <c r="B12" s="156" t="s">
        <v>155</v>
      </c>
      <c r="C12" s="155" t="s">
        <v>149</v>
      </c>
      <c r="D12" s="155">
        <v>1</v>
      </c>
      <c r="E12" s="155">
        <v>1</v>
      </c>
      <c r="F12" s="155" t="s">
        <v>18</v>
      </c>
      <c r="G12" s="155" t="s">
        <v>18</v>
      </c>
      <c r="H12" s="155" t="s">
        <v>18</v>
      </c>
      <c r="I12" s="24" t="e">
        <f>#REF!</f>
        <v>#REF!</v>
      </c>
      <c r="J12" s="24" t="e">
        <f>#REF!</f>
        <v>#REF!</v>
      </c>
      <c r="K12" s="24" t="e">
        <f>#REF!</f>
        <v>#REF!</v>
      </c>
      <c r="L12" s="171">
        <v>1</v>
      </c>
      <c r="M12" s="171">
        <v>0</v>
      </c>
      <c r="N12" s="172" t="s">
        <v>16</v>
      </c>
    </row>
    <row r="13" ht="34.5" spans="1:14">
      <c r="A13" s="155">
        <v>8</v>
      </c>
      <c r="B13" s="156" t="s">
        <v>156</v>
      </c>
      <c r="C13" s="155" t="s">
        <v>154</v>
      </c>
      <c r="D13" s="155">
        <v>1</v>
      </c>
      <c r="E13" s="155">
        <v>1</v>
      </c>
      <c r="F13" s="155" t="s">
        <v>18</v>
      </c>
      <c r="G13" s="155" t="s">
        <v>157</v>
      </c>
      <c r="H13" s="155" t="s">
        <v>18</v>
      </c>
      <c r="I13" s="24" t="e">
        <f>#REF!</f>
        <v>#REF!</v>
      </c>
      <c r="J13" s="24" t="e">
        <f>#REF!</f>
        <v>#REF!</v>
      </c>
      <c r="K13" s="24" t="e">
        <f>#REF!</f>
        <v>#REF!</v>
      </c>
      <c r="L13" s="171">
        <v>1</v>
      </c>
      <c r="M13" s="171">
        <v>0</v>
      </c>
      <c r="N13" s="172" t="s">
        <v>16</v>
      </c>
    </row>
    <row r="14" ht="34.5" spans="1:14">
      <c r="A14" s="155">
        <v>9</v>
      </c>
      <c r="B14" s="156" t="s">
        <v>158</v>
      </c>
      <c r="C14" s="155" t="s">
        <v>154</v>
      </c>
      <c r="D14" s="155">
        <v>2</v>
      </c>
      <c r="E14" s="155">
        <v>2</v>
      </c>
      <c r="F14" s="155" t="s">
        <v>18</v>
      </c>
      <c r="G14" s="155" t="s">
        <v>18</v>
      </c>
      <c r="H14" s="155" t="s">
        <v>18</v>
      </c>
      <c r="I14" s="24" t="e">
        <f>#REF!</f>
        <v>#REF!</v>
      </c>
      <c r="J14" s="24" t="e">
        <f>#REF!</f>
        <v>#REF!</v>
      </c>
      <c r="K14" s="24" t="e">
        <f>#REF!</f>
        <v>#REF!</v>
      </c>
      <c r="L14" s="171">
        <v>2</v>
      </c>
      <c r="M14" s="171">
        <v>0</v>
      </c>
      <c r="N14" s="172" t="s">
        <v>16</v>
      </c>
    </row>
    <row r="15" ht="34.5" spans="1:14">
      <c r="A15" s="155">
        <v>10</v>
      </c>
      <c r="B15" s="156" t="s">
        <v>159</v>
      </c>
      <c r="C15" s="155" t="s">
        <v>154</v>
      </c>
      <c r="D15" s="155">
        <v>2</v>
      </c>
      <c r="E15" s="155" t="s">
        <v>18</v>
      </c>
      <c r="F15" s="155" t="s">
        <v>18</v>
      </c>
      <c r="G15" s="155" t="s">
        <v>18</v>
      </c>
      <c r="H15" s="222" t="s">
        <v>160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171">
        <v>0</v>
      </c>
      <c r="M15" s="171">
        <v>0</v>
      </c>
      <c r="N15" s="172" t="s">
        <v>161</v>
      </c>
    </row>
    <row r="16" ht="17.25" spans="1:14">
      <c r="A16" s="157" t="s">
        <v>18</v>
      </c>
      <c r="B16" s="158" t="s">
        <v>101</v>
      </c>
      <c r="C16" s="157" t="s">
        <v>18</v>
      </c>
      <c r="D16" s="157">
        <f>SUM(D6:D15)</f>
        <v>123</v>
      </c>
      <c r="E16" s="157">
        <f>SUM(E6:E15)</f>
        <v>85</v>
      </c>
      <c r="F16" s="157">
        <f>SUM(F6:F15)</f>
        <v>36</v>
      </c>
      <c r="G16" s="157">
        <f>SUM(G6:G15)</f>
        <v>0</v>
      </c>
      <c r="H16" s="223" t="s">
        <v>160</v>
      </c>
      <c r="I16" s="24" t="e">
        <f>SUM(I6:I15)</f>
        <v>#REF!</v>
      </c>
      <c r="J16" s="24" t="e">
        <f>SUM(J6:J15)</f>
        <v>#REF!</v>
      </c>
      <c r="K16" s="24" t="e">
        <f>SUM(K6:K15)</f>
        <v>#REF!</v>
      </c>
      <c r="L16" s="171">
        <f>SUM(L6:L15)</f>
        <v>121</v>
      </c>
      <c r="M16" s="171">
        <f>SUM(M6:M15)</f>
        <v>0</v>
      </c>
      <c r="N16" s="172" t="s">
        <v>16</v>
      </c>
    </row>
    <row r="17" ht="20.25" spans="1:14">
      <c r="A17" s="159" t="s">
        <v>162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</row>
    <row r="18" ht="17.25" customHeight="1" spans="1:14">
      <c r="A18" s="155">
        <v>9</v>
      </c>
      <c r="B18" s="156" t="s">
        <v>163</v>
      </c>
      <c r="C18" s="155" t="s">
        <v>154</v>
      </c>
      <c r="D18" s="155">
        <v>2</v>
      </c>
      <c r="E18" s="155">
        <v>2</v>
      </c>
      <c r="F18" s="155" t="s">
        <v>18</v>
      </c>
      <c r="G18" s="155" t="s">
        <v>18</v>
      </c>
      <c r="H18" s="155" t="s">
        <v>18</v>
      </c>
      <c r="I18" s="24" t="e">
        <f>#REF!</f>
        <v>#REF!</v>
      </c>
      <c r="J18" s="24" t="e">
        <f>#REF!</f>
        <v>#REF!</v>
      </c>
      <c r="K18" s="24" t="e">
        <f>#REF!</f>
        <v>#REF!</v>
      </c>
      <c r="L18" s="171">
        <v>2</v>
      </c>
      <c r="M18" s="171">
        <v>0</v>
      </c>
      <c r="N18" s="173"/>
    </row>
    <row r="19" ht="17.25" spans="1:14">
      <c r="A19" s="157" t="s">
        <v>18</v>
      </c>
      <c r="B19" s="160" t="s">
        <v>101</v>
      </c>
      <c r="C19" s="157" t="s">
        <v>18</v>
      </c>
      <c r="D19" s="157">
        <f>SUM(D18:D18)</f>
        <v>2</v>
      </c>
      <c r="E19" s="157">
        <f>SUM(E18:E18)</f>
        <v>2</v>
      </c>
      <c r="F19" s="157">
        <f>SUM(F18:F18)</f>
        <v>0</v>
      </c>
      <c r="G19" s="157">
        <f>SUM(G18:G18)</f>
        <v>0</v>
      </c>
      <c r="H19" s="157" t="s">
        <v>18</v>
      </c>
      <c r="I19" s="24" t="e">
        <f>SUM(I18:I18)</f>
        <v>#REF!</v>
      </c>
      <c r="J19" s="24" t="e">
        <f>SUM(J18:J18)</f>
        <v>#REF!</v>
      </c>
      <c r="K19" s="24" t="e">
        <f>SUM(K18:K18)</f>
        <v>#REF!</v>
      </c>
      <c r="L19" s="171">
        <f>SUM(L18:L18)</f>
        <v>2</v>
      </c>
      <c r="M19" s="171">
        <f>SUM(M18:M18)</f>
        <v>0</v>
      </c>
      <c r="N19" s="174" t="s">
        <v>16</v>
      </c>
    </row>
    <row r="20" ht="17.25" spans="1:14">
      <c r="A20" s="161"/>
      <c r="B20" s="162"/>
      <c r="C20" s="161"/>
      <c r="D20" s="161"/>
      <c r="E20" s="161"/>
      <c r="F20" s="161"/>
      <c r="G20" s="161"/>
      <c r="H20" s="161"/>
      <c r="I20" s="161"/>
      <c r="J20" s="175"/>
      <c r="K20" s="175"/>
      <c r="L20" s="175"/>
      <c r="M20" s="175"/>
      <c r="N20" s="176"/>
    </row>
    <row r="21" ht="17.25" spans="1:14">
      <c r="A21" s="161"/>
      <c r="B21" s="162"/>
      <c r="C21" s="161"/>
      <c r="D21" s="161"/>
      <c r="E21" s="161"/>
      <c r="F21" s="161"/>
      <c r="G21" s="161"/>
      <c r="H21" s="161"/>
      <c r="I21" s="161"/>
      <c r="J21" s="175"/>
      <c r="K21" s="175"/>
      <c r="L21" s="175"/>
      <c r="M21" s="175"/>
      <c r="N21" s="177" t="s">
        <v>70</v>
      </c>
    </row>
    <row r="22" ht="17.25" spans="1:14">
      <c r="A22" s="161"/>
      <c r="B22" s="162"/>
      <c r="C22" s="161"/>
      <c r="D22" s="161"/>
      <c r="E22" s="161"/>
      <c r="F22" s="161"/>
      <c r="G22" s="161"/>
      <c r="H22" s="161"/>
      <c r="I22" s="161"/>
      <c r="J22" s="175"/>
      <c r="K22" s="175"/>
      <c r="L22" s="175"/>
      <c r="M22" s="175"/>
      <c r="N22" s="177" t="s">
        <v>143</v>
      </c>
    </row>
    <row r="23" ht="17.25" customHeight="1" spans="1:14">
      <c r="A23" s="155">
        <v>1</v>
      </c>
      <c r="B23" s="163" t="s">
        <v>164</v>
      </c>
      <c r="C23" s="155" t="s">
        <v>149</v>
      </c>
      <c r="D23" s="155">
        <v>3</v>
      </c>
      <c r="E23" s="155">
        <v>3</v>
      </c>
      <c r="F23" s="155" t="s">
        <v>18</v>
      </c>
      <c r="G23" s="155" t="s">
        <v>18</v>
      </c>
      <c r="H23" s="164" t="s">
        <v>18</v>
      </c>
      <c r="I23" s="24" t="e">
        <f>#REF!</f>
        <v>#REF!</v>
      </c>
      <c r="J23" s="24" t="e">
        <f>#REF!</f>
        <v>#REF!</v>
      </c>
      <c r="K23" s="24" t="e">
        <f>#REF!</f>
        <v>#REF!</v>
      </c>
      <c r="L23" s="171">
        <v>3</v>
      </c>
      <c r="M23" s="171">
        <v>0</v>
      </c>
      <c r="N23" s="39" t="s">
        <v>16</v>
      </c>
    </row>
    <row r="24" ht="17.25" customHeight="1" spans="1:14">
      <c r="A24" s="155">
        <v>2</v>
      </c>
      <c r="B24" s="163" t="s">
        <v>164</v>
      </c>
      <c r="C24" s="155" t="s">
        <v>150</v>
      </c>
      <c r="D24" s="155">
        <v>1</v>
      </c>
      <c r="E24" s="155">
        <v>1</v>
      </c>
      <c r="F24" s="155" t="s">
        <v>18</v>
      </c>
      <c r="G24" s="155" t="s">
        <v>18</v>
      </c>
      <c r="H24" s="164" t="s">
        <v>18</v>
      </c>
      <c r="I24" s="24" t="e">
        <f>#REF!</f>
        <v>#REF!</v>
      </c>
      <c r="J24" s="24" t="e">
        <f>#REF!</f>
        <v>#REF!</v>
      </c>
      <c r="K24" s="24" t="e">
        <f>#REF!</f>
        <v>#REF!</v>
      </c>
      <c r="L24" s="171">
        <v>1</v>
      </c>
      <c r="M24" s="171">
        <v>0</v>
      </c>
      <c r="N24" s="39" t="s">
        <v>16</v>
      </c>
    </row>
    <row r="25" ht="20.1" customHeight="1" spans="1:14">
      <c r="A25" s="155">
        <v>3</v>
      </c>
      <c r="B25" s="163" t="s">
        <v>165</v>
      </c>
      <c r="C25" s="155" t="s">
        <v>166</v>
      </c>
      <c r="D25" s="155">
        <v>1</v>
      </c>
      <c r="E25" s="155">
        <v>1</v>
      </c>
      <c r="F25" s="155" t="s">
        <v>18</v>
      </c>
      <c r="G25" s="155" t="s">
        <v>18</v>
      </c>
      <c r="H25" s="155" t="s">
        <v>18</v>
      </c>
      <c r="I25" s="24" t="e">
        <f>#REF!</f>
        <v>#REF!</v>
      </c>
      <c r="J25" s="24" t="e">
        <f>#REF!</f>
        <v>#REF!</v>
      </c>
      <c r="K25" s="24" t="e">
        <f>#REF!</f>
        <v>#REF!</v>
      </c>
      <c r="L25" s="171">
        <v>1</v>
      </c>
      <c r="M25" s="171">
        <v>0</v>
      </c>
      <c r="N25" s="39" t="s">
        <v>16</v>
      </c>
    </row>
    <row r="26" ht="34.5" spans="1:14">
      <c r="A26" s="155">
        <v>4</v>
      </c>
      <c r="B26" s="163" t="s">
        <v>167</v>
      </c>
      <c r="C26" s="155" t="s">
        <v>149</v>
      </c>
      <c r="D26" s="155">
        <v>4</v>
      </c>
      <c r="E26" s="155">
        <v>4</v>
      </c>
      <c r="F26" s="155" t="s">
        <v>18</v>
      </c>
      <c r="G26" s="155" t="s">
        <v>18</v>
      </c>
      <c r="H26" s="155" t="s">
        <v>18</v>
      </c>
      <c r="I26" s="24" t="e">
        <f>#REF!</f>
        <v>#REF!</v>
      </c>
      <c r="J26" s="24" t="e">
        <f>#REF!</f>
        <v>#REF!</v>
      </c>
      <c r="K26" s="24" t="e">
        <f>#REF!</f>
        <v>#REF!</v>
      </c>
      <c r="L26" s="171">
        <v>4</v>
      </c>
      <c r="M26" s="171">
        <v>0</v>
      </c>
      <c r="N26" s="39" t="s">
        <v>16</v>
      </c>
    </row>
    <row r="27" ht="34.5" spans="1:14">
      <c r="A27" s="155">
        <v>5</v>
      </c>
      <c r="B27" s="163" t="s">
        <v>168</v>
      </c>
      <c r="C27" s="155" t="s">
        <v>150</v>
      </c>
      <c r="D27" s="155">
        <v>3</v>
      </c>
      <c r="E27" s="155">
        <v>3</v>
      </c>
      <c r="F27" s="155" t="s">
        <v>18</v>
      </c>
      <c r="G27" s="155" t="s">
        <v>18</v>
      </c>
      <c r="H27" s="155" t="s">
        <v>18</v>
      </c>
      <c r="I27" s="24" t="e">
        <f>#REF!</f>
        <v>#REF!</v>
      </c>
      <c r="J27" s="24" t="e">
        <f>#REF!</f>
        <v>#REF!</v>
      </c>
      <c r="K27" s="24" t="e">
        <f>#REF!</f>
        <v>#REF!</v>
      </c>
      <c r="L27" s="171">
        <v>0</v>
      </c>
      <c r="M27" s="171">
        <v>3</v>
      </c>
      <c r="N27" s="39" t="s">
        <v>169</v>
      </c>
    </row>
    <row r="28" ht="40.5" customHeight="1" spans="1:14">
      <c r="A28" s="155">
        <v>6</v>
      </c>
      <c r="B28" s="163" t="s">
        <v>170</v>
      </c>
      <c r="C28" s="155" t="s">
        <v>150</v>
      </c>
      <c r="D28" s="155">
        <v>1</v>
      </c>
      <c r="E28" s="155" t="s">
        <v>18</v>
      </c>
      <c r="F28" s="155" t="s">
        <v>18</v>
      </c>
      <c r="G28" s="155">
        <v>1</v>
      </c>
      <c r="H28" s="155" t="s">
        <v>18</v>
      </c>
      <c r="I28" s="178" t="e">
        <f>#REF!</f>
        <v>#REF!</v>
      </c>
      <c r="J28" s="178" t="e">
        <f>#REF!</f>
        <v>#REF!</v>
      </c>
      <c r="K28" s="178" t="e">
        <f>#REF!</f>
        <v>#REF!</v>
      </c>
      <c r="L28" s="171">
        <v>0</v>
      </c>
      <c r="M28" s="171">
        <v>1</v>
      </c>
      <c r="N28" s="179" t="s">
        <v>171</v>
      </c>
    </row>
    <row r="29" ht="17.25" spans="1:14">
      <c r="A29" s="157"/>
      <c r="B29" s="158" t="s">
        <v>69</v>
      </c>
      <c r="C29" s="157" t="s">
        <v>18</v>
      </c>
      <c r="D29" s="157">
        <f t="shared" ref="D29:M29" si="0">SUM(D23:D28)</f>
        <v>13</v>
      </c>
      <c r="E29" s="157">
        <f t="shared" si="0"/>
        <v>12</v>
      </c>
      <c r="F29" s="157">
        <f t="shared" si="0"/>
        <v>0</v>
      </c>
      <c r="G29" s="157">
        <f t="shared" si="0"/>
        <v>1</v>
      </c>
      <c r="H29" s="157">
        <f t="shared" si="0"/>
        <v>0</v>
      </c>
      <c r="I29" s="180" t="e">
        <f t="shared" si="0"/>
        <v>#REF!</v>
      </c>
      <c r="J29" s="180" t="e">
        <f t="shared" si="0"/>
        <v>#REF!</v>
      </c>
      <c r="K29" s="180" t="e">
        <f t="shared" si="0"/>
        <v>#REF!</v>
      </c>
      <c r="L29" s="181">
        <f t="shared" si="0"/>
        <v>9</v>
      </c>
      <c r="M29" s="181">
        <f t="shared" si="0"/>
        <v>4</v>
      </c>
      <c r="N29" s="158" t="s">
        <v>16</v>
      </c>
    </row>
    <row r="30" ht="17.25" spans="1:14">
      <c r="A30" s="157"/>
      <c r="B30" s="158" t="s">
        <v>172</v>
      </c>
      <c r="C30" s="157" t="s">
        <v>18</v>
      </c>
      <c r="D30" s="157">
        <f>D16+D19+D29</f>
        <v>138</v>
      </c>
      <c r="E30" s="157">
        <f>E16+E19+E29</f>
        <v>99</v>
      </c>
      <c r="F30" s="157">
        <f>F16+F19+F29</f>
        <v>36</v>
      </c>
      <c r="G30" s="157">
        <f>G16+G19+G29</f>
        <v>1</v>
      </c>
      <c r="H30" s="224" t="s">
        <v>160</v>
      </c>
      <c r="I30" s="180" t="e">
        <f>I16+I19+I29</f>
        <v>#REF!</v>
      </c>
      <c r="J30" s="180" t="e">
        <f>J16+J19+J29</f>
        <v>#REF!</v>
      </c>
      <c r="K30" s="180" t="e">
        <f>K16+K19+K29</f>
        <v>#REF!</v>
      </c>
      <c r="L30" s="181">
        <f>L16+L19+L29</f>
        <v>132</v>
      </c>
      <c r="M30" s="181">
        <f>M16+M19+M29</f>
        <v>4</v>
      </c>
      <c r="N30" s="158" t="s">
        <v>16</v>
      </c>
    </row>
    <row r="31" spans="2:2">
      <c r="B31" s="166"/>
    </row>
    <row r="32" spans="2:2">
      <c r="B32" s="166"/>
    </row>
    <row r="33" ht="16.5" spans="2:14">
      <c r="B33" s="166"/>
      <c r="N33" s="177" t="s">
        <v>70</v>
      </c>
    </row>
    <row r="34" ht="16.5" spans="2:14">
      <c r="B34" s="166"/>
      <c r="N34" s="182" t="s">
        <v>173</v>
      </c>
    </row>
    <row r="35" ht="16.5" spans="2:14">
      <c r="B35" s="166"/>
      <c r="N35" s="182" t="s">
        <v>174</v>
      </c>
    </row>
    <row r="36" spans="2:2">
      <c r="B36" s="166"/>
    </row>
    <row r="37" ht="20.25" customHeight="1" spans="1:17">
      <c r="A37" s="7" t="s">
        <v>2</v>
      </c>
      <c r="B37" s="148" t="s">
        <v>75</v>
      </c>
      <c r="C37" s="149" t="s">
        <v>76</v>
      </c>
      <c r="D37" s="7" t="s">
        <v>77</v>
      </c>
      <c r="E37" s="13" t="s">
        <v>78</v>
      </c>
      <c r="F37" s="13"/>
      <c r="G37" s="13"/>
      <c r="H37" s="150" t="s">
        <v>79</v>
      </c>
      <c r="I37" s="7" t="s">
        <v>80</v>
      </c>
      <c r="J37" s="7" t="s">
        <v>81</v>
      </c>
      <c r="K37" s="7" t="s">
        <v>82</v>
      </c>
      <c r="L37" s="183" t="s">
        <v>175</v>
      </c>
      <c r="M37" s="183" t="s">
        <v>176</v>
      </c>
      <c r="N37" s="149" t="s">
        <v>83</v>
      </c>
      <c r="O37" s="166"/>
      <c r="P37" s="166"/>
      <c r="Q37" s="166"/>
    </row>
    <row r="38" ht="22.5" customHeight="1" spans="1:17">
      <c r="A38" s="11"/>
      <c r="B38" s="151"/>
      <c r="C38" s="152"/>
      <c r="D38" s="11"/>
      <c r="E38" s="13" t="s">
        <v>17</v>
      </c>
      <c r="F38" s="13" t="s">
        <v>23</v>
      </c>
      <c r="G38" s="13" t="s">
        <v>85</v>
      </c>
      <c r="H38" s="153"/>
      <c r="I38" s="11"/>
      <c r="J38" s="11"/>
      <c r="K38" s="11"/>
      <c r="L38" s="184"/>
      <c r="M38" s="184"/>
      <c r="N38" s="152"/>
      <c r="O38" s="166"/>
      <c r="P38" s="166"/>
      <c r="Q38" s="166"/>
    </row>
    <row r="39" ht="16.5" spans="1:17">
      <c r="A39" s="13">
        <v>1</v>
      </c>
      <c r="B39" s="13">
        <v>2</v>
      </c>
      <c r="C39" s="13">
        <v>3</v>
      </c>
      <c r="D39" s="13">
        <v>4</v>
      </c>
      <c r="E39" s="13">
        <v>5</v>
      </c>
      <c r="F39" s="13">
        <v>6</v>
      </c>
      <c r="G39" s="13">
        <v>7</v>
      </c>
      <c r="H39" s="13">
        <v>8</v>
      </c>
      <c r="I39" s="13">
        <v>9</v>
      </c>
      <c r="J39" s="13">
        <v>10</v>
      </c>
      <c r="K39" s="13">
        <v>11</v>
      </c>
      <c r="L39" s="13"/>
      <c r="M39" s="13"/>
      <c r="N39" s="13">
        <v>12</v>
      </c>
      <c r="O39" s="166"/>
      <c r="P39" s="166"/>
      <c r="Q39" s="166"/>
    </row>
    <row r="40" ht="33" spans="1:14">
      <c r="A40" s="155">
        <v>1</v>
      </c>
      <c r="B40" s="167" t="s">
        <v>177</v>
      </c>
      <c r="C40" s="155" t="s">
        <v>166</v>
      </c>
      <c r="D40" s="155">
        <v>22</v>
      </c>
      <c r="E40" s="155">
        <v>22</v>
      </c>
      <c r="F40" s="155" t="s">
        <v>18</v>
      </c>
      <c r="G40" s="155" t="s">
        <v>18</v>
      </c>
      <c r="H40" s="155" t="s">
        <v>18</v>
      </c>
      <c r="I40" s="178" t="e">
        <f>Abstract!#REF!</f>
        <v>#REF!</v>
      </c>
      <c r="J40" s="178" t="e">
        <f>Abstract!#REF!</f>
        <v>#REF!</v>
      </c>
      <c r="K40" s="178" t="e">
        <f>Abstract!#REF!</f>
        <v>#REF!</v>
      </c>
      <c r="L40" s="185">
        <v>22</v>
      </c>
      <c r="M40" s="185">
        <v>22</v>
      </c>
      <c r="N40" s="39" t="s">
        <v>16</v>
      </c>
    </row>
    <row r="41" ht="49.5" spans="1:14">
      <c r="A41" s="155">
        <v>2</v>
      </c>
      <c r="B41" s="168" t="s">
        <v>178</v>
      </c>
      <c r="C41" s="155" t="s">
        <v>154</v>
      </c>
      <c r="D41" s="155">
        <v>52</v>
      </c>
      <c r="E41" s="155">
        <v>52</v>
      </c>
      <c r="F41" s="155" t="s">
        <v>18</v>
      </c>
      <c r="G41" s="155" t="s">
        <v>18</v>
      </c>
      <c r="H41" s="155" t="s">
        <v>18</v>
      </c>
      <c r="I41" s="178" t="e">
        <f>Abstract!#REF!</f>
        <v>#REF!</v>
      </c>
      <c r="J41" s="178" t="e">
        <f>Abstract!#REF!</f>
        <v>#REF!</v>
      </c>
      <c r="K41" s="178" t="e">
        <f>Abstract!#REF!</f>
        <v>#REF!</v>
      </c>
      <c r="L41" s="185">
        <v>52</v>
      </c>
      <c r="M41" s="185">
        <v>47</v>
      </c>
      <c r="N41" s="39" t="s">
        <v>16</v>
      </c>
    </row>
    <row r="42" ht="49.5" spans="1:14">
      <c r="A42" s="155">
        <v>3</v>
      </c>
      <c r="B42" s="168" t="s">
        <v>179</v>
      </c>
      <c r="C42" s="155" t="s">
        <v>149</v>
      </c>
      <c r="D42" s="155">
        <v>48</v>
      </c>
      <c r="E42" s="155">
        <v>47</v>
      </c>
      <c r="F42" s="155">
        <f>D42-E42</f>
        <v>1</v>
      </c>
      <c r="G42" s="155" t="s">
        <v>18</v>
      </c>
      <c r="H42" s="155" t="s">
        <v>18</v>
      </c>
      <c r="I42" s="178" t="e">
        <f>Abstract!#REF!</f>
        <v>#REF!</v>
      </c>
      <c r="J42" s="178" t="e">
        <f>Abstract!#REF!</f>
        <v>#REF!</v>
      </c>
      <c r="K42" s="178" t="e">
        <f>Abstract!#REF!</f>
        <v>#REF!</v>
      </c>
      <c r="L42" s="185">
        <v>48</v>
      </c>
      <c r="M42" s="185">
        <v>27</v>
      </c>
      <c r="N42" s="39" t="s">
        <v>16</v>
      </c>
    </row>
    <row r="43" ht="17.25" spans="1:14">
      <c r="A43" s="157"/>
      <c r="B43" s="158" t="s">
        <v>69</v>
      </c>
      <c r="C43" s="157" t="s">
        <v>18</v>
      </c>
      <c r="D43" s="157">
        <f t="shared" ref="D43:K43" si="1">SUM(D40:D42)</f>
        <v>122</v>
      </c>
      <c r="E43" s="157">
        <f t="shared" si="1"/>
        <v>121</v>
      </c>
      <c r="F43" s="157">
        <f t="shared" si="1"/>
        <v>1</v>
      </c>
      <c r="G43" s="157">
        <f t="shared" si="1"/>
        <v>0</v>
      </c>
      <c r="H43" s="157">
        <f t="shared" si="1"/>
        <v>0</v>
      </c>
      <c r="I43" s="180" t="e">
        <f t="shared" si="1"/>
        <v>#REF!</v>
      </c>
      <c r="J43" s="180" t="e">
        <f t="shared" si="1"/>
        <v>#REF!</v>
      </c>
      <c r="K43" s="180" t="e">
        <f t="shared" si="1"/>
        <v>#REF!</v>
      </c>
      <c r="L43" s="180"/>
      <c r="M43" s="180"/>
      <c r="N43" s="158" t="s">
        <v>16</v>
      </c>
    </row>
    <row r="46" ht="16.5" spans="14:14">
      <c r="N46" s="177" t="s">
        <v>70</v>
      </c>
    </row>
    <row r="47" ht="16.5" spans="9:14">
      <c r="I47" s="186"/>
      <c r="N47" s="182" t="s">
        <v>173</v>
      </c>
    </row>
    <row r="48" ht="16.5" spans="9:14">
      <c r="I48" s="186"/>
      <c r="N48" s="182" t="s">
        <v>174</v>
      </c>
    </row>
    <row r="49" spans="9:9">
      <c r="I49" s="186"/>
    </row>
  </sheetData>
  <mergeCells count="25">
    <mergeCell ref="E2:G2"/>
    <mergeCell ref="L2:M2"/>
    <mergeCell ref="A5:N5"/>
    <mergeCell ref="A17:N17"/>
    <mergeCell ref="E37:G37"/>
    <mergeCell ref="A2:A3"/>
    <mergeCell ref="A37:A38"/>
    <mergeCell ref="B2:B3"/>
    <mergeCell ref="B37:B38"/>
    <mergeCell ref="C2:C3"/>
    <mergeCell ref="C37:C38"/>
    <mergeCell ref="D2:D3"/>
    <mergeCell ref="D37:D38"/>
    <mergeCell ref="H2:H3"/>
    <mergeCell ref="H37:H38"/>
    <mergeCell ref="I2:I3"/>
    <mergeCell ref="I37:I38"/>
    <mergeCell ref="J2:J3"/>
    <mergeCell ref="J37:J38"/>
    <mergeCell ref="K2:K3"/>
    <mergeCell ref="K37:K38"/>
    <mergeCell ref="L37:L38"/>
    <mergeCell ref="M37:M38"/>
    <mergeCell ref="N2:N3"/>
    <mergeCell ref="N37:N38"/>
  </mergeCells>
  <hyperlinks>
    <hyperlink ref="H2" r:id="rId1" display="fujLr @ fookfnr"/>
    <hyperlink ref="H37" r:id="rId1" display="fujLr @ fookfnr"/>
  </hyperlinks>
  <printOptions horizontalCentered="1"/>
  <pageMargins left="0.8" right="0.3" top="0.3" bottom="0.3" header="0.2" footer="0.2"/>
  <pageSetup paperSize="9" scale="75" orientation="landscape"/>
  <headerFooter alignWithMargins="0">
    <oddHeader>&amp;CPage &amp;P of &amp;N</oddHeader>
  </headerFooter>
  <rowBreaks count="1" manualBreakCount="1">
    <brk id="2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Q45"/>
  <sheetViews>
    <sheetView view="pageBreakPreview" zoomScaleNormal="85" workbookViewId="0">
      <pane ySplit="5" topLeftCell="A34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9" width="11.7142857142857" style="87" customWidth="1"/>
    <col min="10" max="11" width="7.28571428571429" style="87" customWidth="1"/>
    <col min="12" max="13" width="11.7142857142857" style="87" customWidth="1"/>
    <col min="14" max="14" width="10.2857142857143" style="87" customWidth="1"/>
    <col min="15" max="15" width="12.7142857142857" style="87" customWidth="1"/>
    <col min="16" max="16" width="22.8571428571429" style="87" customWidth="1"/>
    <col min="17" max="17" width="9.57142857142857" style="87" customWidth="1"/>
    <col min="18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181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51.75" customHeight="1" spans="1:17">
      <c r="A6" s="97">
        <v>1</v>
      </c>
      <c r="B6" s="130" t="s">
        <v>187</v>
      </c>
      <c r="C6" s="126" t="s">
        <v>188</v>
      </c>
      <c r="D6" s="131">
        <v>0.087</v>
      </c>
      <c r="E6" s="142">
        <v>531500</v>
      </c>
      <c r="F6" s="142">
        <v>530927</v>
      </c>
      <c r="G6" s="101">
        <v>212027</v>
      </c>
      <c r="H6" s="102" t="s">
        <v>189</v>
      </c>
      <c r="I6" s="102">
        <v>44898</v>
      </c>
      <c r="J6" s="117" t="s">
        <v>16</v>
      </c>
      <c r="K6" s="117" t="s">
        <v>17</v>
      </c>
      <c r="L6" s="101">
        <v>0</v>
      </c>
      <c r="M6" s="101">
        <v>212027</v>
      </c>
      <c r="N6" s="127">
        <v>1</v>
      </c>
      <c r="O6" s="117" t="s">
        <v>190</v>
      </c>
      <c r="P6" s="141" t="s">
        <v>191</v>
      </c>
      <c r="Q6" s="113"/>
    </row>
    <row r="7" s="87" customFormat="1" ht="51.75" customHeight="1" spans="1:17">
      <c r="A7" s="97">
        <f>A6+1</f>
        <v>2</v>
      </c>
      <c r="B7" s="130" t="s">
        <v>192</v>
      </c>
      <c r="C7" s="126" t="s">
        <v>188</v>
      </c>
      <c r="D7" s="131">
        <v>0.1</v>
      </c>
      <c r="E7" s="142">
        <v>736400</v>
      </c>
      <c r="F7" s="142">
        <v>736157</v>
      </c>
      <c r="G7" s="101">
        <v>294317</v>
      </c>
      <c r="H7" s="102" t="s">
        <v>189</v>
      </c>
      <c r="I7" s="102">
        <v>44898</v>
      </c>
      <c r="J7" s="117" t="s">
        <v>16</v>
      </c>
      <c r="K7" s="117" t="s">
        <v>17</v>
      </c>
      <c r="L7" s="101">
        <v>0</v>
      </c>
      <c r="M7" s="101">
        <v>294317</v>
      </c>
      <c r="N7" s="127">
        <v>1</v>
      </c>
      <c r="O7" s="117" t="s">
        <v>190</v>
      </c>
      <c r="P7" s="141" t="s">
        <v>193</v>
      </c>
      <c r="Q7" s="113"/>
    </row>
    <row r="8" s="87" customFormat="1" ht="51.75" customHeight="1" spans="1:17">
      <c r="A8" s="97">
        <f t="shared" ref="A8:A39" si="0">A7+1</f>
        <v>3</v>
      </c>
      <c r="B8" s="130" t="s">
        <v>194</v>
      </c>
      <c r="C8" s="126" t="s">
        <v>188</v>
      </c>
      <c r="D8" s="131">
        <v>0.225</v>
      </c>
      <c r="E8" s="142">
        <v>566900</v>
      </c>
      <c r="F8" s="142">
        <v>566368</v>
      </c>
      <c r="G8" s="101">
        <v>226228</v>
      </c>
      <c r="H8" s="102" t="s">
        <v>189</v>
      </c>
      <c r="I8" s="102">
        <v>44898</v>
      </c>
      <c r="J8" s="117" t="s">
        <v>16</v>
      </c>
      <c r="K8" s="117" t="s">
        <v>17</v>
      </c>
      <c r="L8" s="101">
        <v>0</v>
      </c>
      <c r="M8" s="101">
        <v>226228</v>
      </c>
      <c r="N8" s="127">
        <v>1</v>
      </c>
      <c r="O8" s="117" t="s">
        <v>190</v>
      </c>
      <c r="P8" s="141" t="s">
        <v>195</v>
      </c>
      <c r="Q8" s="113"/>
    </row>
    <row r="9" s="87" customFormat="1" ht="51.75" customHeight="1" spans="1:17">
      <c r="A9" s="97">
        <f t="shared" si="0"/>
        <v>4</v>
      </c>
      <c r="B9" s="130" t="s">
        <v>196</v>
      </c>
      <c r="C9" s="126" t="s">
        <v>188</v>
      </c>
      <c r="D9" s="131">
        <v>0.08</v>
      </c>
      <c r="E9" s="142">
        <v>373600</v>
      </c>
      <c r="F9" s="142">
        <v>373109</v>
      </c>
      <c r="G9" s="142">
        <v>373109</v>
      </c>
      <c r="H9" s="102" t="s">
        <v>189</v>
      </c>
      <c r="I9" s="102">
        <v>44898</v>
      </c>
      <c r="J9" s="117" t="s">
        <v>16</v>
      </c>
      <c r="K9" s="117" t="s">
        <v>17</v>
      </c>
      <c r="L9" s="101">
        <v>0</v>
      </c>
      <c r="M9" s="101">
        <v>373109</v>
      </c>
      <c r="N9" s="127">
        <v>1</v>
      </c>
      <c r="O9" s="117" t="s">
        <v>197</v>
      </c>
      <c r="P9" s="141" t="s">
        <v>198</v>
      </c>
      <c r="Q9" s="113"/>
    </row>
    <row r="10" s="87" customFormat="1" ht="51.75" customHeight="1" spans="1:17">
      <c r="A10" s="97">
        <f t="shared" si="0"/>
        <v>5</v>
      </c>
      <c r="B10" s="130" t="s">
        <v>199</v>
      </c>
      <c r="C10" s="126" t="s">
        <v>188</v>
      </c>
      <c r="D10" s="131">
        <v>0.1</v>
      </c>
      <c r="E10" s="142">
        <v>999300</v>
      </c>
      <c r="F10" s="142">
        <v>999067</v>
      </c>
      <c r="G10" s="101">
        <v>399487</v>
      </c>
      <c r="H10" s="102" t="s">
        <v>189</v>
      </c>
      <c r="I10" s="102">
        <v>44898</v>
      </c>
      <c r="J10" s="117" t="s">
        <v>16</v>
      </c>
      <c r="K10" s="117" t="s">
        <v>17</v>
      </c>
      <c r="L10" s="101">
        <v>0</v>
      </c>
      <c r="M10" s="101">
        <v>399487</v>
      </c>
      <c r="N10" s="127">
        <v>1</v>
      </c>
      <c r="O10" s="117" t="s">
        <v>190</v>
      </c>
      <c r="P10" s="141" t="s">
        <v>200</v>
      </c>
      <c r="Q10" s="113"/>
    </row>
    <row r="11" s="87" customFormat="1" ht="51.75" customHeight="1" spans="1:17">
      <c r="A11" s="97">
        <f t="shared" si="0"/>
        <v>6</v>
      </c>
      <c r="B11" s="130" t="s">
        <v>201</v>
      </c>
      <c r="C11" s="126" t="s">
        <v>188</v>
      </c>
      <c r="D11" s="131">
        <v>0.08</v>
      </c>
      <c r="E11" s="142">
        <v>808700</v>
      </c>
      <c r="F11" s="101">
        <v>807224</v>
      </c>
      <c r="G11" s="101">
        <v>807224</v>
      </c>
      <c r="H11" s="102" t="s">
        <v>189</v>
      </c>
      <c r="I11" s="102">
        <v>44898</v>
      </c>
      <c r="J11" s="117" t="s">
        <v>16</v>
      </c>
      <c r="K11" s="117" t="s">
        <v>17</v>
      </c>
      <c r="L11" s="101">
        <v>0</v>
      </c>
      <c r="M11" s="101">
        <v>807224</v>
      </c>
      <c r="N11" s="127">
        <v>1</v>
      </c>
      <c r="O11" s="117" t="s">
        <v>190</v>
      </c>
      <c r="P11" s="141" t="s">
        <v>202</v>
      </c>
      <c r="Q11" s="113"/>
    </row>
    <row r="12" s="87" customFormat="1" ht="69.75" spans="1:17">
      <c r="A12" s="97">
        <f t="shared" si="0"/>
        <v>7</v>
      </c>
      <c r="B12" s="130" t="s">
        <v>203</v>
      </c>
      <c r="C12" s="126" t="s">
        <v>204</v>
      </c>
      <c r="D12" s="131">
        <v>0.08</v>
      </c>
      <c r="E12" s="142">
        <v>425800</v>
      </c>
      <c r="F12" s="142">
        <v>425587</v>
      </c>
      <c r="G12" s="142">
        <v>170107</v>
      </c>
      <c r="H12" s="102" t="s">
        <v>189</v>
      </c>
      <c r="I12" s="102">
        <v>44898</v>
      </c>
      <c r="J12" s="117" t="s">
        <v>16</v>
      </c>
      <c r="K12" s="117" t="s">
        <v>17</v>
      </c>
      <c r="L12" s="101">
        <v>0</v>
      </c>
      <c r="M12" s="101">
        <v>170107</v>
      </c>
      <c r="N12" s="127">
        <v>1</v>
      </c>
      <c r="O12" s="117" t="s">
        <v>197</v>
      </c>
      <c r="P12" s="141" t="s">
        <v>205</v>
      </c>
      <c r="Q12" s="113"/>
    </row>
    <row r="13" s="87" customFormat="1" ht="69.75" spans="1:17">
      <c r="A13" s="97">
        <f t="shared" si="0"/>
        <v>8</v>
      </c>
      <c r="B13" s="130" t="s">
        <v>206</v>
      </c>
      <c r="C13" s="126" t="s">
        <v>204</v>
      </c>
      <c r="D13" s="131">
        <v>0.08</v>
      </c>
      <c r="E13" s="142">
        <v>697300</v>
      </c>
      <c r="F13" s="142">
        <v>697077</v>
      </c>
      <c r="G13" s="142">
        <v>278697</v>
      </c>
      <c r="H13" s="102" t="s">
        <v>189</v>
      </c>
      <c r="I13" s="102">
        <v>44898</v>
      </c>
      <c r="J13" s="117" t="s">
        <v>16</v>
      </c>
      <c r="K13" s="117" t="s">
        <v>17</v>
      </c>
      <c r="L13" s="101">
        <v>0</v>
      </c>
      <c r="M13" s="101">
        <v>278697</v>
      </c>
      <c r="N13" s="127">
        <v>1</v>
      </c>
      <c r="O13" s="117" t="s">
        <v>197</v>
      </c>
      <c r="P13" s="141" t="s">
        <v>207</v>
      </c>
      <c r="Q13" s="113"/>
    </row>
    <row r="14" s="87" customFormat="1" ht="51.75" customHeight="1" spans="1:17">
      <c r="A14" s="97">
        <f t="shared" si="0"/>
        <v>9</v>
      </c>
      <c r="B14" s="130" t="s">
        <v>208</v>
      </c>
      <c r="C14" s="126" t="s">
        <v>204</v>
      </c>
      <c r="D14" s="131">
        <v>0.2</v>
      </c>
      <c r="E14" s="142">
        <v>305500</v>
      </c>
      <c r="F14" s="142">
        <v>304519</v>
      </c>
      <c r="G14" s="142">
        <v>121219</v>
      </c>
      <c r="H14" s="102" t="s">
        <v>189</v>
      </c>
      <c r="I14" s="102">
        <v>44898</v>
      </c>
      <c r="J14" s="117" t="s">
        <v>16</v>
      </c>
      <c r="K14" s="117" t="s">
        <v>17</v>
      </c>
      <c r="L14" s="101">
        <v>0</v>
      </c>
      <c r="M14" s="101">
        <v>121219</v>
      </c>
      <c r="N14" s="127">
        <v>1</v>
      </c>
      <c r="O14" s="117" t="s">
        <v>197</v>
      </c>
      <c r="P14" s="141" t="s">
        <v>209</v>
      </c>
      <c r="Q14" s="113"/>
    </row>
    <row r="15" s="87" customFormat="1" ht="51.75" customHeight="1" spans="1:17">
      <c r="A15" s="97">
        <f t="shared" si="0"/>
        <v>10</v>
      </c>
      <c r="B15" s="130" t="s">
        <v>210</v>
      </c>
      <c r="C15" s="126" t="s">
        <v>188</v>
      </c>
      <c r="D15" s="131">
        <v>0.08</v>
      </c>
      <c r="E15" s="142">
        <v>789200</v>
      </c>
      <c r="F15" s="101">
        <v>788743</v>
      </c>
      <c r="G15" s="101">
        <v>788743</v>
      </c>
      <c r="H15" s="102" t="s">
        <v>189</v>
      </c>
      <c r="I15" s="102">
        <v>44898</v>
      </c>
      <c r="J15" s="117" t="s">
        <v>16</v>
      </c>
      <c r="K15" s="117" t="s">
        <v>17</v>
      </c>
      <c r="L15" s="101">
        <v>0</v>
      </c>
      <c r="M15" s="101">
        <v>788743</v>
      </c>
      <c r="N15" s="127">
        <v>1</v>
      </c>
      <c r="O15" s="117" t="s">
        <v>190</v>
      </c>
      <c r="P15" s="141" t="s">
        <v>211</v>
      </c>
      <c r="Q15" s="113"/>
    </row>
    <row r="16" s="87" customFormat="1" ht="51.75" customHeight="1" spans="1:17">
      <c r="A16" s="97">
        <f t="shared" si="0"/>
        <v>11</v>
      </c>
      <c r="B16" s="130" t="s">
        <v>212</v>
      </c>
      <c r="C16" s="126" t="s">
        <v>204</v>
      </c>
      <c r="D16" s="131">
        <v>0.05</v>
      </c>
      <c r="E16" s="142">
        <v>353400</v>
      </c>
      <c r="F16" s="142">
        <v>353111</v>
      </c>
      <c r="G16" s="101">
        <v>141071</v>
      </c>
      <c r="H16" s="102" t="s">
        <v>189</v>
      </c>
      <c r="I16" s="102">
        <v>44898</v>
      </c>
      <c r="J16" s="117" t="s">
        <v>16</v>
      </c>
      <c r="K16" s="117" t="s">
        <v>17</v>
      </c>
      <c r="L16" s="101">
        <v>0</v>
      </c>
      <c r="M16" s="101">
        <v>141071</v>
      </c>
      <c r="N16" s="127">
        <v>1</v>
      </c>
      <c r="O16" s="117" t="s">
        <v>197</v>
      </c>
      <c r="P16" s="141" t="s">
        <v>213</v>
      </c>
      <c r="Q16" s="113"/>
    </row>
    <row r="17" s="87" customFormat="1" ht="51.75" customHeight="1" spans="1:17">
      <c r="A17" s="97">
        <f t="shared" si="0"/>
        <v>12</v>
      </c>
      <c r="B17" s="130" t="s">
        <v>214</v>
      </c>
      <c r="C17" s="126" t="s">
        <v>15</v>
      </c>
      <c r="D17" s="131">
        <v>0.05</v>
      </c>
      <c r="E17" s="142">
        <v>430600</v>
      </c>
      <c r="F17" s="142">
        <v>430099</v>
      </c>
      <c r="G17" s="101">
        <v>171739</v>
      </c>
      <c r="H17" s="102" t="s">
        <v>189</v>
      </c>
      <c r="I17" s="102">
        <v>44898</v>
      </c>
      <c r="J17" s="117" t="s">
        <v>16</v>
      </c>
      <c r="K17" s="117" t="s">
        <v>17</v>
      </c>
      <c r="L17" s="101">
        <v>0</v>
      </c>
      <c r="M17" s="101">
        <v>171739</v>
      </c>
      <c r="N17" s="127">
        <v>1</v>
      </c>
      <c r="O17" s="117" t="s">
        <v>197</v>
      </c>
      <c r="P17" s="141" t="s">
        <v>215</v>
      </c>
      <c r="Q17" s="113"/>
    </row>
    <row r="18" s="87" customFormat="1" ht="51.75" customHeight="1" spans="1:17">
      <c r="A18" s="97">
        <f t="shared" si="0"/>
        <v>13</v>
      </c>
      <c r="B18" s="130" t="s">
        <v>216</v>
      </c>
      <c r="C18" s="126" t="s">
        <v>204</v>
      </c>
      <c r="D18" s="131">
        <v>0.1</v>
      </c>
      <c r="E18" s="142">
        <v>999400</v>
      </c>
      <c r="F18" s="142">
        <v>998283</v>
      </c>
      <c r="G18" s="142">
        <v>998283</v>
      </c>
      <c r="H18" s="102" t="s">
        <v>189</v>
      </c>
      <c r="I18" s="102">
        <v>44898</v>
      </c>
      <c r="J18" s="117" t="s">
        <v>16</v>
      </c>
      <c r="K18" s="117" t="s">
        <v>17</v>
      </c>
      <c r="L18" s="101">
        <v>0</v>
      </c>
      <c r="M18" s="101">
        <v>998283</v>
      </c>
      <c r="N18" s="127">
        <v>1</v>
      </c>
      <c r="O18" s="117" t="s">
        <v>197</v>
      </c>
      <c r="P18" s="141" t="s">
        <v>217</v>
      </c>
      <c r="Q18" s="113"/>
    </row>
    <row r="19" s="87" customFormat="1" ht="51.75" customHeight="1" spans="1:17">
      <c r="A19" s="97">
        <f t="shared" si="0"/>
        <v>14</v>
      </c>
      <c r="B19" s="130" t="s">
        <v>218</v>
      </c>
      <c r="C19" s="126" t="s">
        <v>188</v>
      </c>
      <c r="D19" s="131">
        <v>0.073</v>
      </c>
      <c r="E19" s="142">
        <v>335900</v>
      </c>
      <c r="F19" s="101">
        <v>335660</v>
      </c>
      <c r="G19" s="101">
        <v>134360</v>
      </c>
      <c r="H19" s="102" t="s">
        <v>189</v>
      </c>
      <c r="I19" s="102">
        <v>44898</v>
      </c>
      <c r="J19" s="117" t="s">
        <v>16</v>
      </c>
      <c r="K19" s="117" t="s">
        <v>17</v>
      </c>
      <c r="L19" s="101">
        <v>0</v>
      </c>
      <c r="M19" s="101">
        <v>134360</v>
      </c>
      <c r="N19" s="127">
        <v>1</v>
      </c>
      <c r="O19" s="117" t="s">
        <v>190</v>
      </c>
      <c r="P19" s="141" t="s">
        <v>16</v>
      </c>
      <c r="Q19" s="113"/>
    </row>
    <row r="20" s="87" customFormat="1" ht="51.75" customHeight="1" spans="1:17">
      <c r="A20" s="97">
        <f t="shared" si="0"/>
        <v>15</v>
      </c>
      <c r="B20" s="130" t="s">
        <v>219</v>
      </c>
      <c r="C20" s="126" t="s">
        <v>188</v>
      </c>
      <c r="D20" s="131">
        <v>0.08</v>
      </c>
      <c r="E20" s="142">
        <v>999600</v>
      </c>
      <c r="F20" s="142">
        <v>990014</v>
      </c>
      <c r="G20" s="142">
        <v>990014</v>
      </c>
      <c r="H20" s="102" t="s">
        <v>189</v>
      </c>
      <c r="I20" s="102">
        <v>44898</v>
      </c>
      <c r="J20" s="117" t="s">
        <v>16</v>
      </c>
      <c r="K20" s="117" t="s">
        <v>17</v>
      </c>
      <c r="L20" s="101">
        <v>0</v>
      </c>
      <c r="M20" s="101">
        <v>990014</v>
      </c>
      <c r="N20" s="127">
        <v>1</v>
      </c>
      <c r="O20" s="117" t="s">
        <v>190</v>
      </c>
      <c r="P20" s="141" t="s">
        <v>220</v>
      </c>
      <c r="Q20" s="113"/>
    </row>
    <row r="21" s="87" customFormat="1" ht="51.75" customHeight="1" spans="1:17">
      <c r="A21" s="97">
        <f t="shared" si="0"/>
        <v>16</v>
      </c>
      <c r="B21" s="130" t="s">
        <v>221</v>
      </c>
      <c r="C21" s="126" t="s">
        <v>204</v>
      </c>
      <c r="D21" s="131">
        <v>0.06</v>
      </c>
      <c r="E21" s="142">
        <v>627100</v>
      </c>
      <c r="F21" s="142">
        <v>556498</v>
      </c>
      <c r="G21" s="142">
        <v>556498</v>
      </c>
      <c r="H21" s="102" t="s">
        <v>189</v>
      </c>
      <c r="I21" s="102">
        <v>44898</v>
      </c>
      <c r="J21" s="117" t="s">
        <v>16</v>
      </c>
      <c r="K21" s="117" t="s">
        <v>17</v>
      </c>
      <c r="L21" s="101">
        <v>0</v>
      </c>
      <c r="M21" s="101">
        <v>556498</v>
      </c>
      <c r="N21" s="127">
        <v>1</v>
      </c>
      <c r="O21" s="117" t="s">
        <v>197</v>
      </c>
      <c r="P21" s="141" t="s">
        <v>222</v>
      </c>
      <c r="Q21" s="113"/>
    </row>
    <row r="22" s="87" customFormat="1" ht="51.75" customHeight="1" spans="1:17">
      <c r="A22" s="97">
        <f t="shared" si="0"/>
        <v>17</v>
      </c>
      <c r="B22" s="130" t="s">
        <v>223</v>
      </c>
      <c r="C22" s="126" t="s">
        <v>204</v>
      </c>
      <c r="D22" s="131">
        <v>0.05</v>
      </c>
      <c r="E22" s="142">
        <v>390000</v>
      </c>
      <c r="F22" s="142">
        <v>389658</v>
      </c>
      <c r="G22" s="142">
        <v>155658</v>
      </c>
      <c r="H22" s="102" t="s">
        <v>189</v>
      </c>
      <c r="I22" s="102">
        <v>44898</v>
      </c>
      <c r="J22" s="117" t="s">
        <v>16</v>
      </c>
      <c r="K22" s="117" t="s">
        <v>17</v>
      </c>
      <c r="L22" s="101">
        <v>0</v>
      </c>
      <c r="M22" s="101">
        <v>155658</v>
      </c>
      <c r="N22" s="127">
        <v>1</v>
      </c>
      <c r="O22" s="117" t="s">
        <v>197</v>
      </c>
      <c r="P22" s="141" t="s">
        <v>224</v>
      </c>
      <c r="Q22" s="113"/>
    </row>
    <row r="23" s="87" customFormat="1" ht="51.75" customHeight="1" spans="1:17">
      <c r="A23" s="97">
        <f t="shared" si="0"/>
        <v>18</v>
      </c>
      <c r="B23" s="130" t="s">
        <v>225</v>
      </c>
      <c r="C23" s="126" t="s">
        <v>188</v>
      </c>
      <c r="D23" s="131">
        <v>0.08</v>
      </c>
      <c r="E23" s="142">
        <v>216700</v>
      </c>
      <c r="F23" s="142">
        <v>216610</v>
      </c>
      <c r="G23" s="142">
        <v>86590</v>
      </c>
      <c r="H23" s="102" t="s">
        <v>189</v>
      </c>
      <c r="I23" s="102">
        <v>44898</v>
      </c>
      <c r="J23" s="117" t="s">
        <v>16</v>
      </c>
      <c r="K23" s="117" t="s">
        <v>17</v>
      </c>
      <c r="L23" s="101">
        <v>0</v>
      </c>
      <c r="M23" s="101">
        <v>86590</v>
      </c>
      <c r="N23" s="127">
        <v>1</v>
      </c>
      <c r="O23" s="117" t="s">
        <v>197</v>
      </c>
      <c r="P23" s="141" t="s">
        <v>226</v>
      </c>
      <c r="Q23" s="113"/>
    </row>
    <row r="24" s="87" customFormat="1" ht="50.1" customHeight="1" spans="1:17">
      <c r="A24" s="97">
        <f t="shared" si="0"/>
        <v>19</v>
      </c>
      <c r="B24" s="130" t="s">
        <v>227</v>
      </c>
      <c r="C24" s="126" t="s">
        <v>188</v>
      </c>
      <c r="D24" s="131">
        <v>0.088</v>
      </c>
      <c r="E24" s="142">
        <v>302300</v>
      </c>
      <c r="F24" s="142">
        <v>302208</v>
      </c>
      <c r="G24" s="142">
        <v>302208</v>
      </c>
      <c r="H24" s="102">
        <v>44743</v>
      </c>
      <c r="I24" s="102">
        <v>44716</v>
      </c>
      <c r="J24" s="117" t="s">
        <v>16</v>
      </c>
      <c r="K24" s="117" t="s">
        <v>17</v>
      </c>
      <c r="L24" s="101">
        <v>0</v>
      </c>
      <c r="M24" s="101">
        <v>302208</v>
      </c>
      <c r="N24" s="127">
        <v>1</v>
      </c>
      <c r="O24" s="117" t="s">
        <v>190</v>
      </c>
      <c r="P24" s="141" t="s">
        <v>228</v>
      </c>
      <c r="Q24" s="113"/>
    </row>
    <row r="25" s="87" customFormat="1" ht="51.75" customHeight="1" spans="1:17">
      <c r="A25" s="97">
        <f t="shared" si="0"/>
        <v>20</v>
      </c>
      <c r="B25" s="130" t="s">
        <v>229</v>
      </c>
      <c r="C25" s="126" t="s">
        <v>188</v>
      </c>
      <c r="D25" s="131">
        <v>0.05</v>
      </c>
      <c r="E25" s="142">
        <v>277100</v>
      </c>
      <c r="F25" s="142">
        <v>276456</v>
      </c>
      <c r="G25" s="142">
        <v>276456</v>
      </c>
      <c r="H25" s="102">
        <v>44743</v>
      </c>
      <c r="I25" s="102">
        <v>44716</v>
      </c>
      <c r="J25" s="117" t="s">
        <v>16</v>
      </c>
      <c r="K25" s="117" t="s">
        <v>17</v>
      </c>
      <c r="L25" s="101">
        <v>0</v>
      </c>
      <c r="M25" s="101">
        <v>276456</v>
      </c>
      <c r="N25" s="127">
        <v>1</v>
      </c>
      <c r="O25" s="117" t="s">
        <v>190</v>
      </c>
      <c r="P25" s="141" t="s">
        <v>230</v>
      </c>
      <c r="Q25" s="113"/>
    </row>
    <row r="26" s="87" customFormat="1" ht="51.75" customHeight="1" spans="1:17">
      <c r="A26" s="97">
        <f t="shared" si="0"/>
        <v>21</v>
      </c>
      <c r="B26" s="130" t="s">
        <v>231</v>
      </c>
      <c r="C26" s="126" t="s">
        <v>188</v>
      </c>
      <c r="D26" s="131">
        <v>0.1</v>
      </c>
      <c r="E26" s="142">
        <v>343400</v>
      </c>
      <c r="F26" s="142">
        <v>342868</v>
      </c>
      <c r="G26" s="101">
        <v>136828</v>
      </c>
      <c r="H26" s="102">
        <v>44743</v>
      </c>
      <c r="I26" s="102">
        <v>44716</v>
      </c>
      <c r="J26" s="117" t="s">
        <v>16</v>
      </c>
      <c r="K26" s="117" t="s">
        <v>17</v>
      </c>
      <c r="L26" s="101">
        <v>0</v>
      </c>
      <c r="M26" s="101">
        <v>136828</v>
      </c>
      <c r="N26" s="127">
        <v>1</v>
      </c>
      <c r="O26" s="117" t="s">
        <v>190</v>
      </c>
      <c r="P26" s="141" t="s">
        <v>195</v>
      </c>
      <c r="Q26" s="113"/>
    </row>
    <row r="27" s="87" customFormat="1" ht="51.75" customHeight="1" spans="1:17">
      <c r="A27" s="97">
        <f t="shared" si="0"/>
        <v>22</v>
      </c>
      <c r="B27" s="130" t="s">
        <v>232</v>
      </c>
      <c r="C27" s="126" t="s">
        <v>188</v>
      </c>
      <c r="D27" s="131">
        <v>0.05</v>
      </c>
      <c r="E27" s="142">
        <v>222900</v>
      </c>
      <c r="F27" s="142">
        <v>222772</v>
      </c>
      <c r="G27" s="101">
        <v>89032</v>
      </c>
      <c r="H27" s="102">
        <v>44743</v>
      </c>
      <c r="I27" s="102">
        <v>44716</v>
      </c>
      <c r="J27" s="117" t="s">
        <v>16</v>
      </c>
      <c r="K27" s="117" t="s">
        <v>17</v>
      </c>
      <c r="L27" s="101">
        <v>0</v>
      </c>
      <c r="M27" s="101">
        <v>89032</v>
      </c>
      <c r="N27" s="127">
        <v>1</v>
      </c>
      <c r="O27" s="117" t="s">
        <v>190</v>
      </c>
      <c r="P27" s="141" t="s">
        <v>233</v>
      </c>
      <c r="Q27" s="113"/>
    </row>
    <row r="28" s="87" customFormat="1" ht="34.5" customHeight="1" spans="1:17">
      <c r="A28" s="97">
        <f t="shared" si="0"/>
        <v>23</v>
      </c>
      <c r="B28" s="130" t="s">
        <v>234</v>
      </c>
      <c r="C28" s="126" t="s">
        <v>188</v>
      </c>
      <c r="D28" s="131">
        <v>0.08</v>
      </c>
      <c r="E28" s="142">
        <v>768500</v>
      </c>
      <c r="F28" s="142">
        <v>768244</v>
      </c>
      <c r="G28" s="142">
        <v>307144</v>
      </c>
      <c r="H28" s="102">
        <v>44743</v>
      </c>
      <c r="I28" s="102">
        <v>44716</v>
      </c>
      <c r="J28" s="117" t="s">
        <v>16</v>
      </c>
      <c r="K28" s="117" t="s">
        <v>17</v>
      </c>
      <c r="L28" s="101">
        <v>0</v>
      </c>
      <c r="M28" s="101">
        <v>307144</v>
      </c>
      <c r="N28" s="127">
        <v>1</v>
      </c>
      <c r="O28" s="117" t="s">
        <v>190</v>
      </c>
      <c r="P28" s="141" t="s">
        <v>235</v>
      </c>
      <c r="Q28" s="113"/>
    </row>
    <row r="29" s="87" customFormat="1" ht="51.75" customHeight="1" spans="1:17">
      <c r="A29" s="97">
        <f t="shared" si="0"/>
        <v>24</v>
      </c>
      <c r="B29" s="130" t="s">
        <v>236</v>
      </c>
      <c r="C29" s="126" t="s">
        <v>188</v>
      </c>
      <c r="D29" s="131">
        <v>0.08</v>
      </c>
      <c r="E29" s="142">
        <v>417300</v>
      </c>
      <c r="F29" s="142">
        <v>416653</v>
      </c>
      <c r="G29" s="101">
        <v>166273</v>
      </c>
      <c r="H29" s="102">
        <v>44743</v>
      </c>
      <c r="I29" s="102">
        <v>44716</v>
      </c>
      <c r="J29" s="117" t="s">
        <v>16</v>
      </c>
      <c r="K29" s="117" t="s">
        <v>17</v>
      </c>
      <c r="L29" s="101">
        <v>0</v>
      </c>
      <c r="M29" s="101">
        <v>166273</v>
      </c>
      <c r="N29" s="127">
        <v>1</v>
      </c>
      <c r="O29" s="117" t="s">
        <v>190</v>
      </c>
      <c r="P29" s="141" t="s">
        <v>237</v>
      </c>
      <c r="Q29" s="113"/>
    </row>
    <row r="30" s="87" customFormat="1" ht="34.5" customHeight="1" spans="1:17">
      <c r="A30" s="97">
        <f t="shared" si="0"/>
        <v>25</v>
      </c>
      <c r="B30" s="130" t="s">
        <v>238</v>
      </c>
      <c r="C30" s="126" t="s">
        <v>239</v>
      </c>
      <c r="D30" s="131">
        <v>0.08</v>
      </c>
      <c r="E30" s="142">
        <v>969900</v>
      </c>
      <c r="F30" s="142">
        <v>969361</v>
      </c>
      <c r="G30" s="142">
        <v>387421</v>
      </c>
      <c r="H30" s="102">
        <v>44743</v>
      </c>
      <c r="I30" s="102">
        <v>44716</v>
      </c>
      <c r="J30" s="117" t="s">
        <v>16</v>
      </c>
      <c r="K30" s="117" t="s">
        <v>17</v>
      </c>
      <c r="L30" s="101">
        <v>0</v>
      </c>
      <c r="M30" s="101">
        <v>387421</v>
      </c>
      <c r="N30" s="127">
        <v>1</v>
      </c>
      <c r="O30" s="117" t="s">
        <v>197</v>
      </c>
      <c r="P30" s="141" t="s">
        <v>240</v>
      </c>
      <c r="Q30" s="113"/>
    </row>
    <row r="31" s="87" customFormat="1" ht="51.75" customHeight="1" spans="1:17">
      <c r="A31" s="97">
        <f t="shared" si="0"/>
        <v>26</v>
      </c>
      <c r="B31" s="130" t="s">
        <v>241</v>
      </c>
      <c r="C31" s="126" t="s">
        <v>15</v>
      </c>
      <c r="D31" s="131">
        <v>0.05</v>
      </c>
      <c r="E31" s="142">
        <v>313700</v>
      </c>
      <c r="F31" s="142">
        <v>313332</v>
      </c>
      <c r="G31" s="142">
        <v>125112</v>
      </c>
      <c r="H31" s="102">
        <v>44743</v>
      </c>
      <c r="I31" s="102">
        <v>44716</v>
      </c>
      <c r="J31" s="117" t="s">
        <v>16</v>
      </c>
      <c r="K31" s="117" t="s">
        <v>17</v>
      </c>
      <c r="L31" s="101">
        <v>0</v>
      </c>
      <c r="M31" s="101">
        <v>125112</v>
      </c>
      <c r="N31" s="127">
        <v>1</v>
      </c>
      <c r="O31" s="117" t="s">
        <v>197</v>
      </c>
      <c r="P31" s="141" t="s">
        <v>242</v>
      </c>
      <c r="Q31" s="113"/>
    </row>
    <row r="32" s="87" customFormat="1" ht="51.75" customHeight="1" spans="1:17">
      <c r="A32" s="97">
        <f t="shared" si="0"/>
        <v>27</v>
      </c>
      <c r="B32" s="130" t="s">
        <v>243</v>
      </c>
      <c r="C32" s="126" t="s">
        <v>188</v>
      </c>
      <c r="D32" s="131">
        <v>0.05</v>
      </c>
      <c r="E32" s="142">
        <v>331700</v>
      </c>
      <c r="F32" s="142">
        <v>330933</v>
      </c>
      <c r="G32" s="142">
        <v>330933</v>
      </c>
      <c r="H32" s="102">
        <v>44743</v>
      </c>
      <c r="I32" s="102">
        <v>44716</v>
      </c>
      <c r="J32" s="117" t="s">
        <v>16</v>
      </c>
      <c r="K32" s="117" t="s">
        <v>17</v>
      </c>
      <c r="L32" s="101">
        <v>0</v>
      </c>
      <c r="M32" s="101">
        <v>330933</v>
      </c>
      <c r="N32" s="127">
        <v>1</v>
      </c>
      <c r="O32" s="117" t="s">
        <v>190</v>
      </c>
      <c r="P32" s="141" t="s">
        <v>244</v>
      </c>
      <c r="Q32" s="113"/>
    </row>
    <row r="33" s="87" customFormat="1" ht="34.5" customHeight="1" spans="1:17">
      <c r="A33" s="97">
        <f t="shared" si="0"/>
        <v>28</v>
      </c>
      <c r="B33" s="130" t="s">
        <v>245</v>
      </c>
      <c r="C33" s="126" t="s">
        <v>239</v>
      </c>
      <c r="D33" s="131">
        <v>0.08</v>
      </c>
      <c r="E33" s="142">
        <v>719400</v>
      </c>
      <c r="F33" s="142">
        <v>719207</v>
      </c>
      <c r="G33" s="142">
        <v>287567</v>
      </c>
      <c r="H33" s="102">
        <v>44743</v>
      </c>
      <c r="I33" s="102">
        <v>44716</v>
      </c>
      <c r="J33" s="117" t="s">
        <v>16</v>
      </c>
      <c r="K33" s="117" t="s">
        <v>17</v>
      </c>
      <c r="L33" s="101">
        <v>0</v>
      </c>
      <c r="M33" s="101">
        <v>287567</v>
      </c>
      <c r="N33" s="127">
        <v>1</v>
      </c>
      <c r="O33" s="117" t="s">
        <v>197</v>
      </c>
      <c r="P33" s="141" t="s">
        <v>246</v>
      </c>
      <c r="Q33" s="113"/>
    </row>
    <row r="34" s="87" customFormat="1" ht="51.75" customHeight="1" spans="1:17">
      <c r="A34" s="97">
        <f t="shared" si="0"/>
        <v>29</v>
      </c>
      <c r="B34" s="130" t="s">
        <v>247</v>
      </c>
      <c r="C34" s="126" t="s">
        <v>188</v>
      </c>
      <c r="D34" s="131">
        <v>0.04</v>
      </c>
      <c r="E34" s="142">
        <v>492300</v>
      </c>
      <c r="F34" s="142">
        <v>438892</v>
      </c>
      <c r="G34" s="142">
        <v>438892</v>
      </c>
      <c r="H34" s="102">
        <v>44743</v>
      </c>
      <c r="I34" s="102">
        <v>44716</v>
      </c>
      <c r="J34" s="117" t="s">
        <v>16</v>
      </c>
      <c r="K34" s="117" t="s">
        <v>17</v>
      </c>
      <c r="L34" s="101">
        <v>0</v>
      </c>
      <c r="M34" s="101">
        <v>438892</v>
      </c>
      <c r="N34" s="127">
        <v>1</v>
      </c>
      <c r="O34" s="117" t="s">
        <v>190</v>
      </c>
      <c r="P34" s="141" t="s">
        <v>248</v>
      </c>
      <c r="Q34" s="113"/>
    </row>
    <row r="35" s="87" customFormat="1" ht="51.75" customHeight="1" spans="1:17">
      <c r="A35" s="97">
        <f t="shared" si="0"/>
        <v>30</v>
      </c>
      <c r="B35" s="130" t="s">
        <v>249</v>
      </c>
      <c r="C35" s="126" t="s">
        <v>239</v>
      </c>
      <c r="D35" s="131">
        <v>0.05</v>
      </c>
      <c r="E35" s="142">
        <v>526100</v>
      </c>
      <c r="F35" s="142">
        <v>525874</v>
      </c>
      <c r="G35" s="142">
        <v>525874</v>
      </c>
      <c r="H35" s="102">
        <v>44743</v>
      </c>
      <c r="I35" s="102">
        <v>44716</v>
      </c>
      <c r="J35" s="117" t="s">
        <v>16</v>
      </c>
      <c r="K35" s="117" t="s">
        <v>17</v>
      </c>
      <c r="L35" s="101">
        <v>0</v>
      </c>
      <c r="M35" s="101">
        <v>525874</v>
      </c>
      <c r="N35" s="127">
        <v>1</v>
      </c>
      <c r="O35" s="117" t="s">
        <v>197</v>
      </c>
      <c r="P35" s="141" t="s">
        <v>250</v>
      </c>
      <c r="Q35" s="113"/>
    </row>
    <row r="36" s="87" customFormat="1" ht="67.5" customHeight="1" spans="1:17">
      <c r="A36" s="97">
        <f t="shared" si="0"/>
        <v>31</v>
      </c>
      <c r="B36" s="130" t="s">
        <v>251</v>
      </c>
      <c r="C36" s="126" t="s">
        <v>204</v>
      </c>
      <c r="D36" s="131">
        <v>0.06</v>
      </c>
      <c r="E36" s="142">
        <v>174800</v>
      </c>
      <c r="F36" s="142">
        <v>174593</v>
      </c>
      <c r="G36" s="142">
        <v>174593</v>
      </c>
      <c r="H36" s="102">
        <v>44743</v>
      </c>
      <c r="I36" s="102">
        <v>44716</v>
      </c>
      <c r="J36" s="117" t="s">
        <v>16</v>
      </c>
      <c r="K36" s="117" t="s">
        <v>17</v>
      </c>
      <c r="L36" s="101">
        <v>0</v>
      </c>
      <c r="M36" s="101">
        <v>174593</v>
      </c>
      <c r="N36" s="127">
        <v>1</v>
      </c>
      <c r="O36" s="117" t="s">
        <v>197</v>
      </c>
      <c r="P36" s="141" t="s">
        <v>252</v>
      </c>
      <c r="Q36" s="113"/>
    </row>
    <row r="37" s="87" customFormat="1" ht="51.75" customHeight="1" spans="1:17">
      <c r="A37" s="97">
        <f t="shared" si="0"/>
        <v>32</v>
      </c>
      <c r="B37" s="130" t="s">
        <v>253</v>
      </c>
      <c r="C37" s="126" t="s">
        <v>204</v>
      </c>
      <c r="D37" s="131">
        <v>0.04</v>
      </c>
      <c r="E37" s="142">
        <v>371300</v>
      </c>
      <c r="F37" s="142">
        <v>371036</v>
      </c>
      <c r="G37" s="142">
        <v>371036</v>
      </c>
      <c r="H37" s="102">
        <v>44743</v>
      </c>
      <c r="I37" s="102">
        <v>44716</v>
      </c>
      <c r="J37" s="117" t="s">
        <v>16</v>
      </c>
      <c r="K37" s="117" t="s">
        <v>17</v>
      </c>
      <c r="L37" s="101">
        <v>0</v>
      </c>
      <c r="M37" s="101">
        <v>371036</v>
      </c>
      <c r="N37" s="127">
        <v>1</v>
      </c>
      <c r="O37" s="117" t="s">
        <v>197</v>
      </c>
      <c r="P37" s="141" t="s">
        <v>254</v>
      </c>
      <c r="Q37" s="113"/>
    </row>
    <row r="38" s="87" customFormat="1" ht="34.5" customHeight="1" spans="1:17">
      <c r="A38" s="97">
        <f t="shared" si="0"/>
        <v>33</v>
      </c>
      <c r="B38" s="130" t="s">
        <v>255</v>
      </c>
      <c r="C38" s="126" t="s">
        <v>204</v>
      </c>
      <c r="D38" s="131">
        <v>0.04</v>
      </c>
      <c r="E38" s="142">
        <v>247500</v>
      </c>
      <c r="F38" s="142">
        <v>247380</v>
      </c>
      <c r="G38" s="142">
        <v>247380</v>
      </c>
      <c r="H38" s="102">
        <v>44743</v>
      </c>
      <c r="I38" s="102">
        <v>44716</v>
      </c>
      <c r="J38" s="117" t="s">
        <v>16</v>
      </c>
      <c r="K38" s="117" t="s">
        <v>17</v>
      </c>
      <c r="L38" s="101">
        <v>0</v>
      </c>
      <c r="M38" s="101">
        <v>247380</v>
      </c>
      <c r="N38" s="127">
        <v>1</v>
      </c>
      <c r="O38" s="117" t="s">
        <v>197</v>
      </c>
      <c r="P38" s="141" t="s">
        <v>256</v>
      </c>
      <c r="Q38" s="113"/>
    </row>
    <row r="39" s="87" customFormat="1" ht="69" customHeight="1" spans="1:17">
      <c r="A39" s="97">
        <f t="shared" si="0"/>
        <v>34</v>
      </c>
      <c r="B39" s="130" t="s">
        <v>257</v>
      </c>
      <c r="C39" s="126" t="s">
        <v>188</v>
      </c>
      <c r="D39" s="131">
        <v>0.06</v>
      </c>
      <c r="E39" s="142">
        <v>299100</v>
      </c>
      <c r="F39" s="142">
        <v>281742</v>
      </c>
      <c r="G39" s="101">
        <v>102282</v>
      </c>
      <c r="H39" s="102">
        <v>44743</v>
      </c>
      <c r="I39" s="102">
        <v>44716</v>
      </c>
      <c r="J39" s="117" t="s">
        <v>16</v>
      </c>
      <c r="K39" s="117" t="s">
        <v>17</v>
      </c>
      <c r="L39" s="101">
        <v>0</v>
      </c>
      <c r="M39" s="101">
        <v>102282</v>
      </c>
      <c r="N39" s="127">
        <v>1</v>
      </c>
      <c r="O39" s="117" t="s">
        <v>190</v>
      </c>
      <c r="P39" s="141" t="s">
        <v>258</v>
      </c>
      <c r="Q39" s="113"/>
    </row>
    <row r="40" ht="18" spans="1:16">
      <c r="A40" s="103"/>
      <c r="B40" s="104" t="s">
        <v>69</v>
      </c>
      <c r="C40" s="105" t="s">
        <v>16</v>
      </c>
      <c r="D40" s="132">
        <f>SUM(D6:D39)</f>
        <v>2.653</v>
      </c>
      <c r="E40" s="107">
        <f>SUM(E6:E39)</f>
        <v>17364200</v>
      </c>
      <c r="F40" s="107">
        <f>SUM(F6:F39)</f>
        <v>17200262</v>
      </c>
      <c r="G40" s="107">
        <f>SUM(G6:G39)</f>
        <v>11174402</v>
      </c>
      <c r="H40" s="108" t="s">
        <v>18</v>
      </c>
      <c r="I40" s="108" t="s">
        <v>18</v>
      </c>
      <c r="J40" s="117" t="s">
        <v>16</v>
      </c>
      <c r="K40" s="117" t="s">
        <v>16</v>
      </c>
      <c r="L40" s="107">
        <f>SUM(L6:L39)</f>
        <v>0</v>
      </c>
      <c r="M40" s="107">
        <f>SUM(M6:M39)</f>
        <v>11174402</v>
      </c>
      <c r="N40" s="119" t="s">
        <v>18</v>
      </c>
      <c r="O40" s="120" t="s">
        <v>18</v>
      </c>
      <c r="P40" s="120" t="s">
        <v>18</v>
      </c>
    </row>
    <row r="44" ht="16.5" spans="4:15">
      <c r="D44" s="114"/>
      <c r="L44" s="122" t="s">
        <v>70</v>
      </c>
      <c r="M44" s="122"/>
      <c r="N44" s="122"/>
      <c r="O44" s="122"/>
    </row>
    <row r="45" ht="16.5" spans="12:15">
      <c r="L45" s="122" t="s">
        <v>259</v>
      </c>
      <c r="M45" s="122"/>
      <c r="N45" s="122"/>
      <c r="O45" s="122"/>
    </row>
  </sheetData>
  <mergeCells count="18">
    <mergeCell ref="A1:O1"/>
    <mergeCell ref="A2:B2"/>
    <mergeCell ref="C2:E2"/>
    <mergeCell ref="G2:O2"/>
    <mergeCell ref="D3:E3"/>
    <mergeCell ref="J3:M3"/>
    <mergeCell ref="L44:O44"/>
    <mergeCell ref="L45:O45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ageMargins left="0.78740157480315" right="0.31496062992126" top="0.31496062992126" bottom="0.31496062992126" header="0.196850393700787" footer="0.196850393700787"/>
  <pageSetup paperSize="9" scale="68" orientation="landscape"/>
  <headerFooter alignWithMargins="0">
    <oddHeader>&amp;R&amp;"Arial,Bold"&amp;7Page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Q23"/>
  <sheetViews>
    <sheetView view="pageBreakPreview" zoomScaleNormal="100" workbookViewId="0">
      <pane ySplit="5" topLeftCell="A14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9" width="11.7142857142857" style="87" customWidth="1"/>
    <col min="10" max="11" width="7.28571428571429" style="87" customWidth="1"/>
    <col min="12" max="13" width="11.7142857142857" style="87" customWidth="1"/>
    <col min="14" max="14" width="10.2857142857143" style="87" customWidth="1"/>
    <col min="15" max="15" width="12.7142857142857" style="87" customWidth="1"/>
    <col min="16" max="16" width="22.8571428571429" style="87" customWidth="1"/>
    <col min="17" max="17" width="9.57142857142857" style="87" customWidth="1"/>
    <col min="18" max="16384" width="9.14285714285714" style="87"/>
  </cols>
  <sheetData>
    <row r="1" ht="23.25" customHeight="1" spans="1:15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181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75" customHeight="1" spans="1:17">
      <c r="A6" s="97">
        <v>1</v>
      </c>
      <c r="B6" s="130" t="s">
        <v>261</v>
      </c>
      <c r="C6" s="126" t="s">
        <v>188</v>
      </c>
      <c r="D6" s="131">
        <v>0.1</v>
      </c>
      <c r="E6" s="101">
        <v>676300</v>
      </c>
      <c r="F6" s="101">
        <v>405780</v>
      </c>
      <c r="G6" s="101">
        <f>F6</f>
        <v>405780</v>
      </c>
      <c r="H6" s="102" t="s">
        <v>18</v>
      </c>
      <c r="I6" s="102" t="s">
        <v>18</v>
      </c>
      <c r="J6" s="133" t="s">
        <v>92</v>
      </c>
      <c r="K6" s="134"/>
      <c r="L6" s="134"/>
      <c r="M6" s="134"/>
      <c r="N6" s="135"/>
      <c r="O6" s="117" t="s">
        <v>190</v>
      </c>
      <c r="P6" s="141"/>
      <c r="Q6" s="113"/>
    </row>
    <row r="7" s="87" customFormat="1" ht="75" customHeight="1" spans="1:17">
      <c r="A7" s="97">
        <f t="shared" ref="A7:A17" si="0">A6+1</f>
        <v>2</v>
      </c>
      <c r="B7" s="130" t="s">
        <v>262</v>
      </c>
      <c r="C7" s="126" t="s">
        <v>188</v>
      </c>
      <c r="D7" s="131">
        <v>0.087</v>
      </c>
      <c r="E7" s="101">
        <v>576000</v>
      </c>
      <c r="F7" s="101">
        <v>345600</v>
      </c>
      <c r="G7" s="101">
        <f t="shared" ref="G7:G17" si="1">F7</f>
        <v>345600</v>
      </c>
      <c r="H7" s="102" t="s">
        <v>18</v>
      </c>
      <c r="I7" s="102" t="s">
        <v>18</v>
      </c>
      <c r="J7" s="133" t="s">
        <v>92</v>
      </c>
      <c r="K7" s="134"/>
      <c r="L7" s="134"/>
      <c r="M7" s="134"/>
      <c r="N7" s="135"/>
      <c r="O7" s="117" t="s">
        <v>190</v>
      </c>
      <c r="P7" s="141"/>
      <c r="Q7" s="113"/>
    </row>
    <row r="8" s="87" customFormat="1" ht="75" customHeight="1" spans="1:17">
      <c r="A8" s="97">
        <f t="shared" si="0"/>
        <v>3</v>
      </c>
      <c r="B8" s="130" t="s">
        <v>263</v>
      </c>
      <c r="C8" s="126" t="s">
        <v>188</v>
      </c>
      <c r="D8" s="131">
        <v>0.06</v>
      </c>
      <c r="E8" s="101">
        <v>422900</v>
      </c>
      <c r="F8" s="101">
        <v>253740</v>
      </c>
      <c r="G8" s="101">
        <f t="shared" si="1"/>
        <v>253740</v>
      </c>
      <c r="H8" s="102" t="s">
        <v>18</v>
      </c>
      <c r="I8" s="102" t="s">
        <v>18</v>
      </c>
      <c r="J8" s="133" t="s">
        <v>92</v>
      </c>
      <c r="K8" s="134"/>
      <c r="L8" s="134"/>
      <c r="M8" s="134"/>
      <c r="N8" s="135"/>
      <c r="O8" s="117" t="s">
        <v>190</v>
      </c>
      <c r="P8" s="141"/>
      <c r="Q8" s="113"/>
    </row>
    <row r="9" s="87" customFormat="1" ht="75" customHeight="1" spans="1:17">
      <c r="A9" s="97">
        <f t="shared" si="0"/>
        <v>4</v>
      </c>
      <c r="B9" s="130" t="s">
        <v>264</v>
      </c>
      <c r="C9" s="126" t="s">
        <v>204</v>
      </c>
      <c r="D9" s="131">
        <v>0.1</v>
      </c>
      <c r="E9" s="101">
        <v>229800</v>
      </c>
      <c r="F9" s="101">
        <v>137880</v>
      </c>
      <c r="G9" s="101">
        <f t="shared" si="1"/>
        <v>137880</v>
      </c>
      <c r="H9" s="102" t="s">
        <v>18</v>
      </c>
      <c r="I9" s="102" t="s">
        <v>18</v>
      </c>
      <c r="J9" s="133" t="s">
        <v>92</v>
      </c>
      <c r="K9" s="134"/>
      <c r="L9" s="134"/>
      <c r="M9" s="134"/>
      <c r="N9" s="135"/>
      <c r="O9" s="117" t="s">
        <v>190</v>
      </c>
      <c r="P9" s="141"/>
      <c r="Q9" s="113"/>
    </row>
    <row r="10" s="87" customFormat="1" ht="75" customHeight="1" spans="1:17">
      <c r="A10" s="97">
        <f t="shared" si="0"/>
        <v>5</v>
      </c>
      <c r="B10" s="130" t="s">
        <v>265</v>
      </c>
      <c r="C10" s="126" t="s">
        <v>188</v>
      </c>
      <c r="D10" s="131">
        <v>0.08</v>
      </c>
      <c r="E10" s="101">
        <v>452800</v>
      </c>
      <c r="F10" s="101">
        <v>271680</v>
      </c>
      <c r="G10" s="101">
        <f t="shared" si="1"/>
        <v>271680</v>
      </c>
      <c r="H10" s="102" t="s">
        <v>18</v>
      </c>
      <c r="I10" s="102" t="s">
        <v>18</v>
      </c>
      <c r="J10" s="133" t="s">
        <v>92</v>
      </c>
      <c r="K10" s="134"/>
      <c r="L10" s="134"/>
      <c r="M10" s="134"/>
      <c r="N10" s="135"/>
      <c r="O10" s="117" t="s">
        <v>190</v>
      </c>
      <c r="P10" s="141"/>
      <c r="Q10" s="113"/>
    </row>
    <row r="11" s="87" customFormat="1" ht="75" customHeight="1" spans="1:17">
      <c r="A11" s="97">
        <f t="shared" si="0"/>
        <v>6</v>
      </c>
      <c r="B11" s="130" t="s">
        <v>266</v>
      </c>
      <c r="C11" s="126" t="s">
        <v>188</v>
      </c>
      <c r="D11" s="131">
        <v>0.067</v>
      </c>
      <c r="E11" s="101">
        <v>735000</v>
      </c>
      <c r="F11" s="101">
        <v>441000</v>
      </c>
      <c r="G11" s="101">
        <f t="shared" si="1"/>
        <v>441000</v>
      </c>
      <c r="H11" s="102" t="s">
        <v>18</v>
      </c>
      <c r="I11" s="102" t="s">
        <v>18</v>
      </c>
      <c r="J11" s="133" t="s">
        <v>92</v>
      </c>
      <c r="K11" s="134"/>
      <c r="L11" s="134"/>
      <c r="M11" s="134"/>
      <c r="N11" s="135"/>
      <c r="O11" s="117" t="s">
        <v>190</v>
      </c>
      <c r="P11" s="141"/>
      <c r="Q11" s="113"/>
    </row>
    <row r="12" s="87" customFormat="1" ht="75" customHeight="1" spans="1:17">
      <c r="A12" s="97">
        <f t="shared" si="0"/>
        <v>7</v>
      </c>
      <c r="B12" s="130" t="s">
        <v>267</v>
      </c>
      <c r="C12" s="126" t="s">
        <v>239</v>
      </c>
      <c r="D12" s="131">
        <v>0.08</v>
      </c>
      <c r="E12" s="101">
        <v>865500</v>
      </c>
      <c r="F12" s="101">
        <v>519300</v>
      </c>
      <c r="G12" s="101">
        <f t="shared" si="1"/>
        <v>519300</v>
      </c>
      <c r="H12" s="102" t="s">
        <v>18</v>
      </c>
      <c r="I12" s="102" t="s">
        <v>18</v>
      </c>
      <c r="J12" s="133" t="s">
        <v>92</v>
      </c>
      <c r="K12" s="134"/>
      <c r="L12" s="134"/>
      <c r="M12" s="134"/>
      <c r="N12" s="135"/>
      <c r="O12" s="117" t="s">
        <v>190</v>
      </c>
      <c r="P12" s="141"/>
      <c r="Q12" s="113"/>
    </row>
    <row r="13" s="87" customFormat="1" ht="75" customHeight="1" spans="1:17">
      <c r="A13" s="97">
        <f t="shared" si="0"/>
        <v>8</v>
      </c>
      <c r="B13" s="130" t="s">
        <v>268</v>
      </c>
      <c r="C13" s="126" t="s">
        <v>239</v>
      </c>
      <c r="D13" s="131">
        <v>0.085</v>
      </c>
      <c r="E13" s="101">
        <v>644900</v>
      </c>
      <c r="F13" s="101">
        <v>386940</v>
      </c>
      <c r="G13" s="101">
        <f t="shared" si="1"/>
        <v>386940</v>
      </c>
      <c r="H13" s="102" t="s">
        <v>18</v>
      </c>
      <c r="I13" s="102" t="s">
        <v>18</v>
      </c>
      <c r="J13" s="133" t="s">
        <v>92</v>
      </c>
      <c r="K13" s="134"/>
      <c r="L13" s="134"/>
      <c r="M13" s="134"/>
      <c r="N13" s="135"/>
      <c r="O13" s="117" t="s">
        <v>190</v>
      </c>
      <c r="P13" s="141"/>
      <c r="Q13" s="113"/>
    </row>
    <row r="14" s="87" customFormat="1" ht="75" customHeight="1" spans="1:17">
      <c r="A14" s="97">
        <f t="shared" si="0"/>
        <v>9</v>
      </c>
      <c r="B14" s="130" t="s">
        <v>269</v>
      </c>
      <c r="C14" s="126" t="s">
        <v>239</v>
      </c>
      <c r="D14" s="131">
        <v>0.05</v>
      </c>
      <c r="E14" s="101">
        <v>582100</v>
      </c>
      <c r="F14" s="101">
        <v>349260</v>
      </c>
      <c r="G14" s="101">
        <f t="shared" si="1"/>
        <v>349260</v>
      </c>
      <c r="H14" s="102" t="s">
        <v>18</v>
      </c>
      <c r="I14" s="102" t="s">
        <v>18</v>
      </c>
      <c r="J14" s="133" t="s">
        <v>92</v>
      </c>
      <c r="K14" s="134"/>
      <c r="L14" s="134"/>
      <c r="M14" s="134"/>
      <c r="N14" s="135"/>
      <c r="O14" s="117" t="s">
        <v>190</v>
      </c>
      <c r="P14" s="141"/>
      <c r="Q14" s="113"/>
    </row>
    <row r="15" s="87" customFormat="1" ht="75" customHeight="1" spans="1:17">
      <c r="A15" s="97">
        <f t="shared" si="0"/>
        <v>10</v>
      </c>
      <c r="B15" s="130" t="s">
        <v>270</v>
      </c>
      <c r="C15" s="126" t="s">
        <v>239</v>
      </c>
      <c r="D15" s="131">
        <v>0.05</v>
      </c>
      <c r="E15" s="101">
        <v>542500</v>
      </c>
      <c r="F15" s="101">
        <v>325500</v>
      </c>
      <c r="G15" s="101">
        <f t="shared" si="1"/>
        <v>325500</v>
      </c>
      <c r="H15" s="102" t="s">
        <v>18</v>
      </c>
      <c r="I15" s="102" t="s">
        <v>18</v>
      </c>
      <c r="J15" s="133" t="s">
        <v>92</v>
      </c>
      <c r="K15" s="134"/>
      <c r="L15" s="134"/>
      <c r="M15" s="134"/>
      <c r="N15" s="135"/>
      <c r="O15" s="117" t="s">
        <v>190</v>
      </c>
      <c r="P15" s="141"/>
      <c r="Q15" s="113"/>
    </row>
    <row r="16" s="87" customFormat="1" ht="75" customHeight="1" spans="1:17">
      <c r="A16" s="97">
        <f t="shared" si="0"/>
        <v>11</v>
      </c>
      <c r="B16" s="130" t="s">
        <v>271</v>
      </c>
      <c r="C16" s="126" t="s">
        <v>239</v>
      </c>
      <c r="D16" s="131">
        <v>0.08</v>
      </c>
      <c r="E16" s="101">
        <v>512200</v>
      </c>
      <c r="F16" s="101">
        <v>307320</v>
      </c>
      <c r="G16" s="101">
        <f t="shared" si="1"/>
        <v>307320</v>
      </c>
      <c r="H16" s="102" t="s">
        <v>18</v>
      </c>
      <c r="I16" s="102" t="s">
        <v>18</v>
      </c>
      <c r="J16" s="133" t="s">
        <v>92</v>
      </c>
      <c r="K16" s="134"/>
      <c r="L16" s="134"/>
      <c r="M16" s="134"/>
      <c r="N16" s="135"/>
      <c r="O16" s="117" t="s">
        <v>190</v>
      </c>
      <c r="P16" s="141"/>
      <c r="Q16" s="113"/>
    </row>
    <row r="17" s="87" customFormat="1" ht="75" customHeight="1" spans="1:17">
      <c r="A17" s="97">
        <f t="shared" si="0"/>
        <v>12</v>
      </c>
      <c r="B17" s="130" t="s">
        <v>272</v>
      </c>
      <c r="C17" s="126" t="s">
        <v>188</v>
      </c>
      <c r="D17" s="100">
        <v>1</v>
      </c>
      <c r="E17" s="101">
        <v>484500</v>
      </c>
      <c r="F17" s="101">
        <v>290700</v>
      </c>
      <c r="G17" s="101">
        <f t="shared" si="1"/>
        <v>290700</v>
      </c>
      <c r="H17" s="102" t="s">
        <v>18</v>
      </c>
      <c r="I17" s="102" t="s">
        <v>18</v>
      </c>
      <c r="J17" s="133" t="s">
        <v>92</v>
      </c>
      <c r="K17" s="134"/>
      <c r="L17" s="134"/>
      <c r="M17" s="134"/>
      <c r="N17" s="135"/>
      <c r="O17" s="117" t="s">
        <v>190</v>
      </c>
      <c r="P17" s="141"/>
      <c r="Q17" s="113"/>
    </row>
    <row r="18" ht="18" spans="1:16">
      <c r="A18" s="103"/>
      <c r="B18" s="104" t="s">
        <v>69</v>
      </c>
      <c r="C18" s="105" t="s">
        <v>16</v>
      </c>
      <c r="D18" s="132">
        <f>SUM(D6:D16)</f>
        <v>0.839</v>
      </c>
      <c r="E18" s="107">
        <f>SUM(E6:E17)</f>
        <v>6724500</v>
      </c>
      <c r="F18" s="107">
        <f>SUM(F6:F17)</f>
        <v>4034700</v>
      </c>
      <c r="G18" s="107">
        <f>SUM(G6:G17)</f>
        <v>4034700</v>
      </c>
      <c r="H18" s="108" t="s">
        <v>18</v>
      </c>
      <c r="I18" s="108" t="s">
        <v>18</v>
      </c>
      <c r="J18" s="117" t="s">
        <v>16</v>
      </c>
      <c r="K18" s="117" t="s">
        <v>16</v>
      </c>
      <c r="L18" s="107">
        <f>SUM(L6:L16)</f>
        <v>0</v>
      </c>
      <c r="M18" s="107">
        <f>SUM(M6:M16)</f>
        <v>0</v>
      </c>
      <c r="N18" s="119" t="s">
        <v>18</v>
      </c>
      <c r="O18" s="120" t="s">
        <v>18</v>
      </c>
      <c r="P18" s="120"/>
    </row>
    <row r="22" ht="16.5" spans="4:15">
      <c r="D22" s="114"/>
      <c r="L22" s="122" t="s">
        <v>70</v>
      </c>
      <c r="M22" s="122"/>
      <c r="N22" s="122"/>
      <c r="O22" s="122"/>
    </row>
    <row r="23" ht="16.5" spans="12:15">
      <c r="L23" s="122" t="s">
        <v>259</v>
      </c>
      <c r="M23" s="122"/>
      <c r="N23" s="122"/>
      <c r="O23" s="122"/>
    </row>
  </sheetData>
  <mergeCells count="30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L22:O22"/>
    <mergeCell ref="L23:O23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ageMargins left="0.78740157480315" right="0.31496062992126" top="0.31496062992126" bottom="0.31496062992126" header="0.196850393700787" footer="0.196850393700787"/>
  <pageSetup paperSize="9" scale="68" orientation="landscape"/>
  <headerFooter alignWithMargins="0">
    <oddHeader>&amp;R&amp;"Arial,Bold"&amp;7Page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45"/>
  <sheetViews>
    <sheetView view="pageBreakPreview" zoomScaleNormal="100" workbookViewId="0">
      <pane ySplit="5" topLeftCell="A34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5" width="11.7142857142857" style="87" customWidth="1"/>
    <col min="6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22.8571428571429" style="87" customWidth="1"/>
    <col min="17" max="16384" width="9.14285714285714" style="87"/>
  </cols>
  <sheetData>
    <row r="1" ht="23.25" customHeight="1" spans="1:15">
      <c r="A1" s="89" t="s">
        <v>180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18" spans="1:15">
      <c r="A2" s="90" t="s">
        <v>273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35.25" spans="1:16">
      <c r="A6" s="97">
        <v>1</v>
      </c>
      <c r="B6" s="130" t="s">
        <v>274</v>
      </c>
      <c r="C6" s="126" t="s">
        <v>15</v>
      </c>
      <c r="D6" s="131" t="s">
        <v>18</v>
      </c>
      <c r="E6" s="101">
        <v>250500</v>
      </c>
      <c r="F6" s="101">
        <v>250500</v>
      </c>
      <c r="G6" s="101">
        <v>100200</v>
      </c>
      <c r="H6" s="102" t="s">
        <v>275</v>
      </c>
      <c r="I6" s="102" t="s">
        <v>276</v>
      </c>
      <c r="J6" s="117" t="s">
        <v>16</v>
      </c>
      <c r="K6" s="117" t="s">
        <v>17</v>
      </c>
      <c r="L6" s="101">
        <v>0</v>
      </c>
      <c r="M6" s="101">
        <v>91005</v>
      </c>
      <c r="N6" s="127">
        <v>1</v>
      </c>
      <c r="O6" s="117" t="s">
        <v>277</v>
      </c>
      <c r="P6" s="121"/>
    </row>
    <row r="7" s="87" customFormat="1" ht="51.75" customHeight="1" spans="1:16">
      <c r="A7" s="97">
        <f>A6+1</f>
        <v>2</v>
      </c>
      <c r="B7" s="130" t="s">
        <v>278</v>
      </c>
      <c r="C7" s="126" t="s">
        <v>25</v>
      </c>
      <c r="D7" s="131">
        <v>0.1</v>
      </c>
      <c r="E7" s="101">
        <v>549400</v>
      </c>
      <c r="F7" s="101">
        <v>549400</v>
      </c>
      <c r="G7" s="101">
        <v>219766</v>
      </c>
      <c r="H7" s="102">
        <v>44389</v>
      </c>
      <c r="I7" s="102">
        <v>44715</v>
      </c>
      <c r="J7" s="117" t="s">
        <v>16</v>
      </c>
      <c r="K7" s="117" t="s">
        <v>17</v>
      </c>
      <c r="L7" s="101">
        <v>0</v>
      </c>
      <c r="M7" s="101">
        <v>217488</v>
      </c>
      <c r="N7" s="127">
        <v>1</v>
      </c>
      <c r="O7" s="117" t="s">
        <v>279</v>
      </c>
      <c r="P7" s="121"/>
    </row>
    <row r="8" s="87" customFormat="1" ht="51.75" customHeight="1" spans="1:16">
      <c r="A8" s="97">
        <f t="shared" ref="A8:A39" si="0">A7+1</f>
        <v>3</v>
      </c>
      <c r="B8" s="130" t="s">
        <v>280</v>
      </c>
      <c r="C8" s="126" t="s">
        <v>25</v>
      </c>
      <c r="D8" s="131">
        <v>0.1</v>
      </c>
      <c r="E8" s="101">
        <v>566600</v>
      </c>
      <c r="F8" s="101">
        <v>566600</v>
      </c>
      <c r="G8" s="101">
        <v>226640</v>
      </c>
      <c r="H8" s="102">
        <v>44389</v>
      </c>
      <c r="I8" s="102">
        <v>44715</v>
      </c>
      <c r="J8" s="117" t="s">
        <v>16</v>
      </c>
      <c r="K8" s="117" t="s">
        <v>17</v>
      </c>
      <c r="L8" s="101">
        <v>0</v>
      </c>
      <c r="M8" s="101">
        <v>223684</v>
      </c>
      <c r="N8" s="127">
        <v>1</v>
      </c>
      <c r="O8" s="117" t="s">
        <v>279</v>
      </c>
      <c r="P8" s="121"/>
    </row>
    <row r="9" s="87" customFormat="1" ht="51.75" customHeight="1" spans="1:16">
      <c r="A9" s="97">
        <f t="shared" si="0"/>
        <v>4</v>
      </c>
      <c r="B9" s="130" t="s">
        <v>281</v>
      </c>
      <c r="C9" s="126" t="s">
        <v>25</v>
      </c>
      <c r="D9" s="131">
        <v>0.075</v>
      </c>
      <c r="E9" s="101">
        <v>414600</v>
      </c>
      <c r="F9" s="101">
        <v>414600</v>
      </c>
      <c r="G9" s="101">
        <v>165840</v>
      </c>
      <c r="H9" s="102">
        <v>44389</v>
      </c>
      <c r="I9" s="102">
        <v>44715</v>
      </c>
      <c r="J9" s="117" t="s">
        <v>16</v>
      </c>
      <c r="K9" s="117" t="s">
        <v>17</v>
      </c>
      <c r="L9" s="101">
        <v>0</v>
      </c>
      <c r="M9" s="101">
        <v>163560</v>
      </c>
      <c r="N9" s="127">
        <v>1</v>
      </c>
      <c r="O9" s="117" t="s">
        <v>279</v>
      </c>
      <c r="P9" s="121"/>
    </row>
    <row r="10" s="87" customFormat="1" ht="34.5" customHeight="1" spans="1:16">
      <c r="A10" s="97">
        <f t="shared" si="0"/>
        <v>5</v>
      </c>
      <c r="B10" s="130" t="s">
        <v>282</v>
      </c>
      <c r="C10" s="126" t="s">
        <v>25</v>
      </c>
      <c r="D10" s="131">
        <v>0.1</v>
      </c>
      <c r="E10" s="101">
        <v>618100</v>
      </c>
      <c r="F10" s="101">
        <v>618100</v>
      </c>
      <c r="G10" s="101">
        <v>247240</v>
      </c>
      <c r="H10" s="102">
        <v>44389</v>
      </c>
      <c r="I10" s="102">
        <v>44715</v>
      </c>
      <c r="J10" s="117" t="s">
        <v>16</v>
      </c>
      <c r="K10" s="117" t="s">
        <v>17</v>
      </c>
      <c r="L10" s="101">
        <v>0</v>
      </c>
      <c r="M10" s="101">
        <v>239851</v>
      </c>
      <c r="N10" s="127">
        <v>1</v>
      </c>
      <c r="O10" s="117" t="s">
        <v>279</v>
      </c>
      <c r="P10" s="121"/>
    </row>
    <row r="11" s="87" customFormat="1" ht="51.75" customHeight="1" spans="1:16">
      <c r="A11" s="97">
        <f t="shared" si="0"/>
        <v>6</v>
      </c>
      <c r="B11" s="130" t="s">
        <v>283</v>
      </c>
      <c r="C11" s="126" t="s">
        <v>25</v>
      </c>
      <c r="D11" s="131">
        <v>0.1</v>
      </c>
      <c r="E11" s="101">
        <v>655900</v>
      </c>
      <c r="F11" s="101">
        <v>655900</v>
      </c>
      <c r="G11" s="101">
        <v>262360</v>
      </c>
      <c r="H11" s="102">
        <v>44389</v>
      </c>
      <c r="I11" s="102">
        <v>44715</v>
      </c>
      <c r="J11" s="117" t="s">
        <v>16</v>
      </c>
      <c r="K11" s="117" t="s">
        <v>17</v>
      </c>
      <c r="L11" s="101">
        <v>0</v>
      </c>
      <c r="M11" s="101">
        <v>259297</v>
      </c>
      <c r="N11" s="127">
        <v>1</v>
      </c>
      <c r="O11" s="117" t="s">
        <v>279</v>
      </c>
      <c r="P11" s="121"/>
    </row>
    <row r="12" s="87" customFormat="1" ht="51.75" customHeight="1" spans="1:16">
      <c r="A12" s="97">
        <f t="shared" si="0"/>
        <v>7</v>
      </c>
      <c r="B12" s="130" t="s">
        <v>284</v>
      </c>
      <c r="C12" s="126" t="s">
        <v>25</v>
      </c>
      <c r="D12" s="131">
        <v>0.11</v>
      </c>
      <c r="E12" s="101">
        <v>640800</v>
      </c>
      <c r="F12" s="101">
        <v>640800</v>
      </c>
      <c r="G12" s="101">
        <v>256320</v>
      </c>
      <c r="H12" s="102">
        <v>44389</v>
      </c>
      <c r="I12" s="102">
        <v>44715</v>
      </c>
      <c r="J12" s="117" t="s">
        <v>16</v>
      </c>
      <c r="K12" s="117" t="s">
        <v>17</v>
      </c>
      <c r="L12" s="101">
        <v>0</v>
      </c>
      <c r="M12" s="101">
        <v>253825</v>
      </c>
      <c r="N12" s="127">
        <v>1</v>
      </c>
      <c r="O12" s="117" t="s">
        <v>279</v>
      </c>
      <c r="P12" s="121"/>
    </row>
    <row r="13" s="87" customFormat="1" ht="51.75" customHeight="1" spans="1:16">
      <c r="A13" s="97">
        <f t="shared" si="0"/>
        <v>8</v>
      </c>
      <c r="B13" s="130" t="s">
        <v>285</v>
      </c>
      <c r="C13" s="126" t="s">
        <v>25</v>
      </c>
      <c r="D13" s="131">
        <v>0.172</v>
      </c>
      <c r="E13" s="101">
        <v>669000</v>
      </c>
      <c r="F13" s="101">
        <v>669000</v>
      </c>
      <c r="G13" s="101">
        <v>267600</v>
      </c>
      <c r="H13" s="102">
        <v>44389</v>
      </c>
      <c r="I13" s="102">
        <v>44715</v>
      </c>
      <c r="J13" s="117" t="s">
        <v>16</v>
      </c>
      <c r="K13" s="117" t="s">
        <v>17</v>
      </c>
      <c r="L13" s="101">
        <v>0</v>
      </c>
      <c r="M13" s="101">
        <v>266210</v>
      </c>
      <c r="N13" s="127">
        <v>1</v>
      </c>
      <c r="O13" s="117" t="s">
        <v>279</v>
      </c>
      <c r="P13" s="121"/>
    </row>
    <row r="14" s="87" customFormat="1" ht="51.75" customHeight="1" spans="1:16">
      <c r="A14" s="97">
        <f t="shared" si="0"/>
        <v>9</v>
      </c>
      <c r="B14" s="130" t="s">
        <v>286</v>
      </c>
      <c r="C14" s="126" t="s">
        <v>25</v>
      </c>
      <c r="D14" s="131">
        <v>0.12</v>
      </c>
      <c r="E14" s="101">
        <v>546400</v>
      </c>
      <c r="F14" s="101">
        <v>546400</v>
      </c>
      <c r="G14" s="101">
        <v>218560</v>
      </c>
      <c r="H14" s="102">
        <v>44389</v>
      </c>
      <c r="I14" s="102">
        <v>44715</v>
      </c>
      <c r="J14" s="117" t="s">
        <v>16</v>
      </c>
      <c r="K14" s="117" t="s">
        <v>17</v>
      </c>
      <c r="L14" s="101">
        <v>0</v>
      </c>
      <c r="M14" s="101">
        <v>217051</v>
      </c>
      <c r="N14" s="127">
        <v>1</v>
      </c>
      <c r="O14" s="117" t="s">
        <v>279</v>
      </c>
      <c r="P14" s="121"/>
    </row>
    <row r="15" s="87" customFormat="1" ht="51.75" customHeight="1" spans="1:16">
      <c r="A15" s="97">
        <f t="shared" si="0"/>
        <v>10</v>
      </c>
      <c r="B15" s="130" t="s">
        <v>287</v>
      </c>
      <c r="C15" s="126" t="s">
        <v>25</v>
      </c>
      <c r="D15" s="131">
        <v>0.11</v>
      </c>
      <c r="E15" s="101">
        <v>581100</v>
      </c>
      <c r="F15" s="101">
        <v>581100</v>
      </c>
      <c r="G15" s="101">
        <v>232440</v>
      </c>
      <c r="H15" s="102">
        <v>44389</v>
      </c>
      <c r="I15" s="102">
        <v>44715</v>
      </c>
      <c r="J15" s="117" t="s">
        <v>16</v>
      </c>
      <c r="K15" s="117" t="s">
        <v>17</v>
      </c>
      <c r="L15" s="101">
        <v>0</v>
      </c>
      <c r="M15" s="101">
        <v>227852</v>
      </c>
      <c r="N15" s="127">
        <v>1</v>
      </c>
      <c r="O15" s="117" t="s">
        <v>279</v>
      </c>
      <c r="P15" s="121"/>
    </row>
    <row r="16" s="87" customFormat="1" ht="51.75" customHeight="1" spans="1:16">
      <c r="A16" s="97">
        <f t="shared" si="0"/>
        <v>11</v>
      </c>
      <c r="B16" s="130" t="s">
        <v>288</v>
      </c>
      <c r="C16" s="126" t="s">
        <v>25</v>
      </c>
      <c r="D16" s="131">
        <v>0.105</v>
      </c>
      <c r="E16" s="101">
        <v>551900</v>
      </c>
      <c r="F16" s="101">
        <v>551900</v>
      </c>
      <c r="G16" s="101">
        <v>220760</v>
      </c>
      <c r="H16" s="102" t="s">
        <v>189</v>
      </c>
      <c r="I16" s="102">
        <v>44898</v>
      </c>
      <c r="J16" s="117" t="s">
        <v>16</v>
      </c>
      <c r="K16" s="117" t="s">
        <v>17</v>
      </c>
      <c r="L16" s="101">
        <v>0</v>
      </c>
      <c r="M16" s="101">
        <v>218781</v>
      </c>
      <c r="N16" s="127">
        <v>1</v>
      </c>
      <c r="O16" s="117" t="s">
        <v>279</v>
      </c>
      <c r="P16" s="121"/>
    </row>
    <row r="17" s="87" customFormat="1" ht="51.75" customHeight="1" spans="1:16">
      <c r="A17" s="97">
        <f t="shared" si="0"/>
        <v>12</v>
      </c>
      <c r="B17" s="130" t="s">
        <v>289</v>
      </c>
      <c r="C17" s="126" t="s">
        <v>25</v>
      </c>
      <c r="D17" s="131">
        <v>0.1</v>
      </c>
      <c r="E17" s="101">
        <v>637700</v>
      </c>
      <c r="F17" s="101">
        <v>637700</v>
      </c>
      <c r="G17" s="101">
        <f>F17-382620</f>
        <v>255080</v>
      </c>
      <c r="H17" s="102">
        <v>44389</v>
      </c>
      <c r="I17" s="102">
        <v>44715</v>
      </c>
      <c r="J17" s="117" t="s">
        <v>16</v>
      </c>
      <c r="K17" s="117" t="s">
        <v>17</v>
      </c>
      <c r="L17" s="101">
        <v>0</v>
      </c>
      <c r="M17" s="101">
        <v>252541</v>
      </c>
      <c r="N17" s="127">
        <v>1</v>
      </c>
      <c r="O17" s="117" t="s">
        <v>279</v>
      </c>
      <c r="P17" s="121"/>
    </row>
    <row r="18" s="87" customFormat="1" ht="51.75" customHeight="1" spans="1:16">
      <c r="A18" s="97">
        <f t="shared" si="0"/>
        <v>13</v>
      </c>
      <c r="B18" s="130" t="s">
        <v>290</v>
      </c>
      <c r="C18" s="126" t="s">
        <v>25</v>
      </c>
      <c r="D18" s="131">
        <v>0.114</v>
      </c>
      <c r="E18" s="101">
        <v>387200</v>
      </c>
      <c r="F18" s="101">
        <v>387200</v>
      </c>
      <c r="G18" s="101">
        <v>154880</v>
      </c>
      <c r="H18" s="102">
        <v>44389</v>
      </c>
      <c r="I18" s="102">
        <v>44715</v>
      </c>
      <c r="J18" s="117" t="s">
        <v>16</v>
      </c>
      <c r="K18" s="117" t="s">
        <v>17</v>
      </c>
      <c r="L18" s="101">
        <v>0</v>
      </c>
      <c r="M18" s="101">
        <v>152925</v>
      </c>
      <c r="N18" s="127">
        <v>1</v>
      </c>
      <c r="O18" s="117" t="s">
        <v>279</v>
      </c>
      <c r="P18" s="121"/>
    </row>
    <row r="19" s="87" customFormat="1" ht="51.75" customHeight="1" spans="1:16">
      <c r="A19" s="97">
        <f t="shared" si="0"/>
        <v>14</v>
      </c>
      <c r="B19" s="130" t="s">
        <v>291</v>
      </c>
      <c r="C19" s="126" t="s">
        <v>25</v>
      </c>
      <c r="D19" s="131">
        <v>0.1</v>
      </c>
      <c r="E19" s="101">
        <v>443900</v>
      </c>
      <c r="F19" s="101">
        <v>443900</v>
      </c>
      <c r="G19" s="101">
        <v>177560</v>
      </c>
      <c r="H19" s="102">
        <v>44389</v>
      </c>
      <c r="I19" s="102">
        <v>44715</v>
      </c>
      <c r="J19" s="117" t="s">
        <v>16</v>
      </c>
      <c r="K19" s="117" t="s">
        <v>17</v>
      </c>
      <c r="L19" s="101">
        <v>0</v>
      </c>
      <c r="M19" s="101">
        <v>176095</v>
      </c>
      <c r="N19" s="127">
        <v>1</v>
      </c>
      <c r="O19" s="117" t="s">
        <v>279</v>
      </c>
      <c r="P19" s="121"/>
    </row>
    <row r="20" s="87" customFormat="1" ht="51.75" customHeight="1" spans="1:16">
      <c r="A20" s="97">
        <f t="shared" si="0"/>
        <v>15</v>
      </c>
      <c r="B20" s="130" t="s">
        <v>292</v>
      </c>
      <c r="C20" s="126" t="s">
        <v>25</v>
      </c>
      <c r="D20" s="131">
        <v>0.25</v>
      </c>
      <c r="E20" s="101">
        <v>355700</v>
      </c>
      <c r="F20" s="101">
        <v>355700</v>
      </c>
      <c r="G20" s="101">
        <v>355700</v>
      </c>
      <c r="H20" s="102">
        <v>44389</v>
      </c>
      <c r="I20" s="102">
        <v>44715</v>
      </c>
      <c r="J20" s="117" t="s">
        <v>16</v>
      </c>
      <c r="K20" s="117" t="s">
        <v>17</v>
      </c>
      <c r="L20" s="101">
        <v>0</v>
      </c>
      <c r="M20" s="101">
        <f>213420+140888</f>
        <v>354308</v>
      </c>
      <c r="N20" s="127">
        <v>1</v>
      </c>
      <c r="O20" s="117" t="s">
        <v>279</v>
      </c>
      <c r="P20" s="121"/>
    </row>
    <row r="21" s="87" customFormat="1" ht="35.25" spans="1:16">
      <c r="A21" s="97">
        <f t="shared" si="0"/>
        <v>16</v>
      </c>
      <c r="B21" s="130" t="s">
        <v>293</v>
      </c>
      <c r="C21" s="126" t="s">
        <v>25</v>
      </c>
      <c r="D21" s="131">
        <v>0.1</v>
      </c>
      <c r="E21" s="101">
        <v>585100</v>
      </c>
      <c r="F21" s="101">
        <v>585100</v>
      </c>
      <c r="G21" s="101">
        <v>234040</v>
      </c>
      <c r="H21" s="102">
        <v>44389</v>
      </c>
      <c r="I21" s="102">
        <v>44715</v>
      </c>
      <c r="J21" s="117" t="s">
        <v>16</v>
      </c>
      <c r="K21" s="117" t="s">
        <v>17</v>
      </c>
      <c r="L21" s="101">
        <v>0</v>
      </c>
      <c r="M21" s="101">
        <v>230986</v>
      </c>
      <c r="N21" s="127">
        <v>1</v>
      </c>
      <c r="O21" s="117" t="s">
        <v>279</v>
      </c>
      <c r="P21" s="121"/>
    </row>
    <row r="22" s="87" customFormat="1" ht="35.25" spans="1:16">
      <c r="A22" s="97">
        <f t="shared" si="0"/>
        <v>17</v>
      </c>
      <c r="B22" s="130" t="s">
        <v>294</v>
      </c>
      <c r="C22" s="126" t="s">
        <v>25</v>
      </c>
      <c r="D22" s="131">
        <v>0.3</v>
      </c>
      <c r="E22" s="101">
        <v>469800</v>
      </c>
      <c r="F22" s="101">
        <v>469800</v>
      </c>
      <c r="G22" s="101">
        <v>187920</v>
      </c>
      <c r="H22" s="102">
        <v>44389</v>
      </c>
      <c r="I22" s="102">
        <v>44715</v>
      </c>
      <c r="J22" s="117" t="s">
        <v>16</v>
      </c>
      <c r="K22" s="117" t="s">
        <v>17</v>
      </c>
      <c r="L22" s="101">
        <v>0</v>
      </c>
      <c r="M22" s="101">
        <v>187402</v>
      </c>
      <c r="N22" s="127">
        <v>1</v>
      </c>
      <c r="O22" s="117" t="s">
        <v>279</v>
      </c>
      <c r="P22" s="121"/>
    </row>
    <row r="23" s="87" customFormat="1" ht="35.25" spans="1:16">
      <c r="A23" s="97">
        <f t="shared" si="0"/>
        <v>18</v>
      </c>
      <c r="B23" s="130" t="s">
        <v>295</v>
      </c>
      <c r="C23" s="126" t="s">
        <v>25</v>
      </c>
      <c r="D23" s="131">
        <v>0.1</v>
      </c>
      <c r="E23" s="101">
        <v>576000</v>
      </c>
      <c r="F23" s="101">
        <v>576000</v>
      </c>
      <c r="G23" s="101">
        <v>230400</v>
      </c>
      <c r="H23" s="102">
        <v>44389</v>
      </c>
      <c r="I23" s="102">
        <v>44715</v>
      </c>
      <c r="J23" s="117" t="s">
        <v>16</v>
      </c>
      <c r="K23" s="117" t="s">
        <v>17</v>
      </c>
      <c r="L23" s="101">
        <v>0</v>
      </c>
      <c r="M23" s="101">
        <v>213112</v>
      </c>
      <c r="N23" s="127">
        <v>1</v>
      </c>
      <c r="O23" s="117" t="s">
        <v>279</v>
      </c>
      <c r="P23" s="121"/>
    </row>
    <row r="24" s="87" customFormat="1" ht="52.5" spans="1:16">
      <c r="A24" s="97">
        <f t="shared" si="0"/>
        <v>19</v>
      </c>
      <c r="B24" s="130" t="s">
        <v>296</v>
      </c>
      <c r="C24" s="126" t="s">
        <v>25</v>
      </c>
      <c r="D24" s="131">
        <v>0.1</v>
      </c>
      <c r="E24" s="101">
        <v>538400</v>
      </c>
      <c r="F24" s="101">
        <v>538400</v>
      </c>
      <c r="G24" s="101">
        <v>215360</v>
      </c>
      <c r="H24" s="102">
        <v>44389</v>
      </c>
      <c r="I24" s="102">
        <v>44715</v>
      </c>
      <c r="J24" s="117" t="s">
        <v>16</v>
      </c>
      <c r="K24" s="117" t="s">
        <v>17</v>
      </c>
      <c r="L24" s="101">
        <v>0</v>
      </c>
      <c r="M24" s="101">
        <v>212908</v>
      </c>
      <c r="N24" s="127">
        <v>1</v>
      </c>
      <c r="O24" s="117" t="s">
        <v>279</v>
      </c>
      <c r="P24" s="121"/>
    </row>
    <row r="25" s="87" customFormat="1" ht="35.25" spans="1:16">
      <c r="A25" s="97">
        <f t="shared" si="0"/>
        <v>20</v>
      </c>
      <c r="B25" s="130" t="s">
        <v>297</v>
      </c>
      <c r="C25" s="126" t="s">
        <v>25</v>
      </c>
      <c r="D25" s="106" t="s">
        <v>18</v>
      </c>
      <c r="E25" s="101">
        <v>260300</v>
      </c>
      <c r="F25" s="101">
        <v>260300</v>
      </c>
      <c r="G25" s="101">
        <v>104120</v>
      </c>
      <c r="H25" s="102">
        <v>44389</v>
      </c>
      <c r="I25" s="102">
        <v>44715</v>
      </c>
      <c r="J25" s="117" t="s">
        <v>16</v>
      </c>
      <c r="K25" s="117" t="s">
        <v>17</v>
      </c>
      <c r="L25" s="101">
        <v>0</v>
      </c>
      <c r="M25" s="101">
        <v>103050</v>
      </c>
      <c r="N25" s="127">
        <v>1</v>
      </c>
      <c r="O25" s="117" t="s">
        <v>279</v>
      </c>
      <c r="P25" s="121"/>
    </row>
    <row r="26" s="87" customFormat="1" ht="35.25" spans="1:16">
      <c r="A26" s="97">
        <f t="shared" si="0"/>
        <v>21</v>
      </c>
      <c r="B26" s="130" t="s">
        <v>298</v>
      </c>
      <c r="C26" s="126" t="s">
        <v>25</v>
      </c>
      <c r="D26" s="106" t="s">
        <v>18</v>
      </c>
      <c r="E26" s="101">
        <v>260300</v>
      </c>
      <c r="F26" s="101">
        <v>260300</v>
      </c>
      <c r="G26" s="101">
        <v>104120</v>
      </c>
      <c r="H26" s="102">
        <v>44389</v>
      </c>
      <c r="I26" s="102">
        <v>44715</v>
      </c>
      <c r="J26" s="117" t="s">
        <v>16</v>
      </c>
      <c r="K26" s="117" t="s">
        <v>17</v>
      </c>
      <c r="L26" s="101">
        <v>0</v>
      </c>
      <c r="M26" s="101">
        <v>103103</v>
      </c>
      <c r="N26" s="127">
        <v>1</v>
      </c>
      <c r="O26" s="117" t="s">
        <v>279</v>
      </c>
      <c r="P26" s="121"/>
    </row>
    <row r="27" s="87" customFormat="1" ht="35.25" spans="1:16">
      <c r="A27" s="97">
        <f t="shared" si="0"/>
        <v>22</v>
      </c>
      <c r="B27" s="130" t="s">
        <v>299</v>
      </c>
      <c r="C27" s="126" t="s">
        <v>25</v>
      </c>
      <c r="D27" s="131">
        <v>0.095</v>
      </c>
      <c r="E27" s="101">
        <v>797200</v>
      </c>
      <c r="F27" s="101">
        <v>797200</v>
      </c>
      <c r="G27" s="101">
        <v>318880</v>
      </c>
      <c r="H27" s="102">
        <v>44389</v>
      </c>
      <c r="I27" s="102">
        <v>44715</v>
      </c>
      <c r="J27" s="117" t="s">
        <v>16</v>
      </c>
      <c r="K27" s="117" t="s">
        <v>17</v>
      </c>
      <c r="L27" s="101">
        <v>0</v>
      </c>
      <c r="M27" s="101">
        <v>302687</v>
      </c>
      <c r="N27" s="127">
        <v>1</v>
      </c>
      <c r="O27" s="117" t="s">
        <v>279</v>
      </c>
      <c r="P27" s="121"/>
    </row>
    <row r="28" s="87" customFormat="1" ht="52.5" spans="1:16">
      <c r="A28" s="97">
        <f t="shared" si="0"/>
        <v>23</v>
      </c>
      <c r="B28" s="130" t="s">
        <v>300</v>
      </c>
      <c r="C28" s="126" t="s">
        <v>25</v>
      </c>
      <c r="D28" s="131">
        <v>0.045</v>
      </c>
      <c r="E28" s="101">
        <v>179600</v>
      </c>
      <c r="F28" s="101">
        <v>179600</v>
      </c>
      <c r="G28" s="101">
        <v>71840</v>
      </c>
      <c r="H28" s="102">
        <v>44389</v>
      </c>
      <c r="I28" s="102">
        <v>44715</v>
      </c>
      <c r="J28" s="117" t="s">
        <v>16</v>
      </c>
      <c r="K28" s="117" t="s">
        <v>17</v>
      </c>
      <c r="L28" s="101">
        <v>0</v>
      </c>
      <c r="M28" s="101">
        <v>69943</v>
      </c>
      <c r="N28" s="127">
        <v>1</v>
      </c>
      <c r="O28" s="117" t="s">
        <v>279</v>
      </c>
      <c r="P28" s="121"/>
    </row>
    <row r="29" s="87" customFormat="1" ht="35.25" spans="1:16">
      <c r="A29" s="97">
        <f t="shared" si="0"/>
        <v>24</v>
      </c>
      <c r="B29" s="130" t="s">
        <v>301</v>
      </c>
      <c r="C29" s="126" t="s">
        <v>25</v>
      </c>
      <c r="D29" s="131">
        <v>0.12</v>
      </c>
      <c r="E29" s="101">
        <v>191300</v>
      </c>
      <c r="F29" s="101">
        <v>191300</v>
      </c>
      <c r="G29" s="101">
        <v>191300</v>
      </c>
      <c r="H29" s="102">
        <v>44389</v>
      </c>
      <c r="I29" s="102">
        <v>44715</v>
      </c>
      <c r="J29" s="117" t="s">
        <v>16</v>
      </c>
      <c r="K29" s="117" t="s">
        <v>17</v>
      </c>
      <c r="L29" s="101">
        <v>0</v>
      </c>
      <c r="M29" s="101">
        <f>114780+76212</f>
        <v>190992</v>
      </c>
      <c r="N29" s="127">
        <v>1</v>
      </c>
      <c r="O29" s="117" t="s">
        <v>279</v>
      </c>
      <c r="P29" s="121"/>
    </row>
    <row r="30" s="87" customFormat="1" ht="35.25" spans="1:16">
      <c r="A30" s="97">
        <f t="shared" si="0"/>
        <v>25</v>
      </c>
      <c r="B30" s="130" t="s">
        <v>302</v>
      </c>
      <c r="C30" s="126" t="s">
        <v>25</v>
      </c>
      <c r="D30" s="131">
        <v>0.25</v>
      </c>
      <c r="E30" s="101">
        <v>392400</v>
      </c>
      <c r="F30" s="101">
        <v>392400</v>
      </c>
      <c r="G30" s="101">
        <v>156960</v>
      </c>
      <c r="H30" s="102">
        <v>44389</v>
      </c>
      <c r="I30" s="102">
        <v>44715</v>
      </c>
      <c r="J30" s="117" t="s">
        <v>16</v>
      </c>
      <c r="K30" s="117" t="s">
        <v>17</v>
      </c>
      <c r="L30" s="101">
        <v>0</v>
      </c>
      <c r="M30" s="101">
        <v>156474</v>
      </c>
      <c r="N30" s="127">
        <v>1</v>
      </c>
      <c r="O30" s="117" t="s">
        <v>279</v>
      </c>
      <c r="P30" s="121"/>
    </row>
    <row r="31" s="87" customFormat="1" ht="69.75" spans="1:16">
      <c r="A31" s="97">
        <f t="shared" si="0"/>
        <v>26</v>
      </c>
      <c r="B31" s="130" t="s">
        <v>303</v>
      </c>
      <c r="C31" s="126" t="s">
        <v>25</v>
      </c>
      <c r="D31" s="131">
        <v>0.09</v>
      </c>
      <c r="E31" s="101">
        <v>355600</v>
      </c>
      <c r="F31" s="101">
        <v>355600</v>
      </c>
      <c r="G31" s="101">
        <v>142240</v>
      </c>
      <c r="H31" s="102">
        <v>44389</v>
      </c>
      <c r="I31" s="102">
        <v>44715</v>
      </c>
      <c r="J31" s="117" t="s">
        <v>16</v>
      </c>
      <c r="K31" s="117" t="s">
        <v>17</v>
      </c>
      <c r="L31" s="101">
        <v>0</v>
      </c>
      <c r="M31" s="101">
        <v>140743</v>
      </c>
      <c r="N31" s="127">
        <v>1</v>
      </c>
      <c r="O31" s="117" t="s">
        <v>279</v>
      </c>
      <c r="P31" s="121"/>
    </row>
    <row r="32" s="87" customFormat="1" ht="52.5" spans="1:16">
      <c r="A32" s="97">
        <f t="shared" si="0"/>
        <v>27</v>
      </c>
      <c r="B32" s="130" t="s">
        <v>304</v>
      </c>
      <c r="C32" s="126" t="s">
        <v>25</v>
      </c>
      <c r="D32" s="131">
        <v>0.1</v>
      </c>
      <c r="E32" s="101">
        <v>531400</v>
      </c>
      <c r="F32" s="101">
        <v>531400</v>
      </c>
      <c r="G32" s="101">
        <v>212560</v>
      </c>
      <c r="H32" s="102">
        <v>44389</v>
      </c>
      <c r="I32" s="102">
        <v>44715</v>
      </c>
      <c r="J32" s="117" t="s">
        <v>16</v>
      </c>
      <c r="K32" s="117" t="s">
        <v>17</v>
      </c>
      <c r="L32" s="101">
        <v>0</v>
      </c>
      <c r="M32" s="101">
        <v>210669</v>
      </c>
      <c r="N32" s="127">
        <v>1</v>
      </c>
      <c r="O32" s="117" t="s">
        <v>279</v>
      </c>
      <c r="P32" s="121"/>
    </row>
    <row r="33" s="87" customFormat="1" ht="52.5" spans="1:16">
      <c r="A33" s="97">
        <f t="shared" si="0"/>
        <v>28</v>
      </c>
      <c r="B33" s="130" t="s">
        <v>305</v>
      </c>
      <c r="C33" s="126" t="s">
        <v>25</v>
      </c>
      <c r="D33" s="131">
        <v>0.12</v>
      </c>
      <c r="E33" s="101">
        <v>662000</v>
      </c>
      <c r="F33" s="101">
        <v>662000</v>
      </c>
      <c r="G33" s="101">
        <v>264800</v>
      </c>
      <c r="H33" s="102">
        <v>44389</v>
      </c>
      <c r="I33" s="102">
        <v>44715</v>
      </c>
      <c r="J33" s="117" t="s">
        <v>16</v>
      </c>
      <c r="K33" s="117" t="s">
        <v>17</v>
      </c>
      <c r="L33" s="101">
        <v>0</v>
      </c>
      <c r="M33" s="101">
        <v>252600</v>
      </c>
      <c r="N33" s="127">
        <v>1</v>
      </c>
      <c r="O33" s="117" t="s">
        <v>279</v>
      </c>
      <c r="P33" s="121"/>
    </row>
    <row r="34" s="87" customFormat="1" ht="52.5" spans="1:16">
      <c r="A34" s="97">
        <f t="shared" si="0"/>
        <v>29</v>
      </c>
      <c r="B34" s="130" t="s">
        <v>306</v>
      </c>
      <c r="C34" s="126" t="s">
        <v>25</v>
      </c>
      <c r="D34" s="131">
        <v>0.146</v>
      </c>
      <c r="E34" s="101">
        <v>996200</v>
      </c>
      <c r="F34" s="101">
        <v>996200</v>
      </c>
      <c r="G34" s="101">
        <v>398480</v>
      </c>
      <c r="H34" s="102">
        <v>44389</v>
      </c>
      <c r="I34" s="102">
        <v>44715</v>
      </c>
      <c r="J34" s="117" t="s">
        <v>16</v>
      </c>
      <c r="K34" s="117" t="s">
        <v>17</v>
      </c>
      <c r="L34" s="101">
        <v>0</v>
      </c>
      <c r="M34" s="101">
        <v>393680</v>
      </c>
      <c r="N34" s="127">
        <v>1</v>
      </c>
      <c r="O34" s="117" t="s">
        <v>279</v>
      </c>
      <c r="P34" s="121"/>
    </row>
    <row r="35" s="87" customFormat="1" ht="35.25" spans="1:16">
      <c r="A35" s="97">
        <f t="shared" si="0"/>
        <v>30</v>
      </c>
      <c r="B35" s="130" t="s">
        <v>307</v>
      </c>
      <c r="C35" s="126" t="s">
        <v>25</v>
      </c>
      <c r="D35" s="131" t="s">
        <v>18</v>
      </c>
      <c r="E35" s="101">
        <v>260300</v>
      </c>
      <c r="F35" s="101">
        <v>260300</v>
      </c>
      <c r="G35" s="101">
        <v>104120</v>
      </c>
      <c r="H35" s="102" t="s">
        <v>189</v>
      </c>
      <c r="I35" s="102">
        <v>44898</v>
      </c>
      <c r="J35" s="117" t="s">
        <v>16</v>
      </c>
      <c r="K35" s="117" t="s">
        <v>17</v>
      </c>
      <c r="L35" s="101">
        <v>0</v>
      </c>
      <c r="M35" s="101">
        <v>103018</v>
      </c>
      <c r="N35" s="127">
        <v>1</v>
      </c>
      <c r="O35" s="117" t="s">
        <v>279</v>
      </c>
      <c r="P35" s="121"/>
    </row>
    <row r="36" s="87" customFormat="1" ht="35.25" spans="1:16">
      <c r="A36" s="97">
        <f t="shared" si="0"/>
        <v>31</v>
      </c>
      <c r="B36" s="130" t="s">
        <v>308</v>
      </c>
      <c r="C36" s="126" t="s">
        <v>25</v>
      </c>
      <c r="D36" s="131">
        <v>0.11</v>
      </c>
      <c r="E36" s="101">
        <v>572500</v>
      </c>
      <c r="F36" s="101">
        <v>572500</v>
      </c>
      <c r="G36" s="101">
        <v>229000</v>
      </c>
      <c r="H36" s="102" t="s">
        <v>189</v>
      </c>
      <c r="I36" s="102">
        <v>44898</v>
      </c>
      <c r="J36" s="117" t="s">
        <v>16</v>
      </c>
      <c r="K36" s="117" t="s">
        <v>17</v>
      </c>
      <c r="L36" s="101">
        <v>0</v>
      </c>
      <c r="M36" s="101">
        <v>226244</v>
      </c>
      <c r="N36" s="127">
        <v>1</v>
      </c>
      <c r="O36" s="117" t="s">
        <v>279</v>
      </c>
      <c r="P36" s="121"/>
    </row>
    <row r="37" s="87" customFormat="1" ht="51.75" customHeight="1" spans="1:16">
      <c r="A37" s="97">
        <f t="shared" si="0"/>
        <v>32</v>
      </c>
      <c r="B37" s="130" t="s">
        <v>309</v>
      </c>
      <c r="C37" s="126" t="s">
        <v>25</v>
      </c>
      <c r="D37" s="131">
        <v>0.135</v>
      </c>
      <c r="E37" s="101">
        <v>779100</v>
      </c>
      <c r="F37" s="101">
        <v>779100</v>
      </c>
      <c r="G37" s="101">
        <v>311640</v>
      </c>
      <c r="H37" s="102">
        <v>44743</v>
      </c>
      <c r="I37" s="102">
        <v>44716</v>
      </c>
      <c r="J37" s="117" t="s">
        <v>16</v>
      </c>
      <c r="K37" s="117" t="s">
        <v>17</v>
      </c>
      <c r="L37" s="101">
        <v>0</v>
      </c>
      <c r="M37" s="101">
        <v>309428</v>
      </c>
      <c r="N37" s="127">
        <v>1</v>
      </c>
      <c r="O37" s="117" t="s">
        <v>279</v>
      </c>
      <c r="P37" s="121"/>
    </row>
    <row r="38" s="87" customFormat="1" ht="34.5" customHeight="1" spans="1:16">
      <c r="A38" s="97">
        <f t="shared" si="0"/>
        <v>33</v>
      </c>
      <c r="B38" s="130" t="s">
        <v>310</v>
      </c>
      <c r="C38" s="126" t="s">
        <v>25</v>
      </c>
      <c r="D38" s="131">
        <v>0.094</v>
      </c>
      <c r="E38" s="101">
        <v>495100</v>
      </c>
      <c r="F38" s="101">
        <v>495100</v>
      </c>
      <c r="G38" s="101">
        <v>198240</v>
      </c>
      <c r="H38" s="102">
        <v>44743</v>
      </c>
      <c r="I38" s="102">
        <v>44716</v>
      </c>
      <c r="J38" s="117" t="s">
        <v>16</v>
      </c>
      <c r="K38" s="117" t="s">
        <v>17</v>
      </c>
      <c r="L38" s="101">
        <v>0</v>
      </c>
      <c r="M38" s="101">
        <v>195295</v>
      </c>
      <c r="N38" s="127">
        <v>1</v>
      </c>
      <c r="O38" s="117" t="s">
        <v>279</v>
      </c>
      <c r="P38" s="121"/>
    </row>
    <row r="39" s="87" customFormat="1" ht="51.75" customHeight="1" spans="1:16">
      <c r="A39" s="97">
        <f t="shared" si="0"/>
        <v>34</v>
      </c>
      <c r="B39" s="130" t="s">
        <v>311</v>
      </c>
      <c r="C39" s="126" t="s">
        <v>25</v>
      </c>
      <c r="D39" s="131">
        <v>0.09</v>
      </c>
      <c r="E39" s="101">
        <v>554100</v>
      </c>
      <c r="F39" s="101">
        <v>554100</v>
      </c>
      <c r="G39" s="101">
        <v>554100</v>
      </c>
      <c r="H39" s="102" t="s">
        <v>312</v>
      </c>
      <c r="I39" s="102" t="s">
        <v>313</v>
      </c>
      <c r="J39" s="117" t="s">
        <v>16</v>
      </c>
      <c r="K39" s="117" t="s">
        <v>17</v>
      </c>
      <c r="L39" s="101">
        <v>0</v>
      </c>
      <c r="M39" s="101">
        <f>332460+221000</f>
        <v>553460</v>
      </c>
      <c r="N39" s="127">
        <v>1</v>
      </c>
      <c r="O39" s="117" t="s">
        <v>279</v>
      </c>
      <c r="P39" s="121"/>
    </row>
    <row r="40" ht="18" spans="1:16">
      <c r="A40" s="103"/>
      <c r="B40" s="104" t="s">
        <v>69</v>
      </c>
      <c r="C40" s="105" t="s">
        <v>16</v>
      </c>
      <c r="D40" s="132">
        <f>SUM(D6:D39)</f>
        <v>3.651</v>
      </c>
      <c r="E40" s="107">
        <f>SUM(E6:E39)</f>
        <v>17325500</v>
      </c>
      <c r="F40" s="107">
        <f>SUM(F6:F39)</f>
        <v>17325500</v>
      </c>
      <c r="G40" s="107">
        <f>SUM(G6:G39)</f>
        <v>7591066</v>
      </c>
      <c r="H40" s="108" t="s">
        <v>18</v>
      </c>
      <c r="I40" s="108" t="s">
        <v>18</v>
      </c>
      <c r="J40" s="117" t="s">
        <v>16</v>
      </c>
      <c r="K40" s="117" t="s">
        <v>16</v>
      </c>
      <c r="L40" s="107">
        <f>SUM(L6:L39)</f>
        <v>0</v>
      </c>
      <c r="M40" s="107">
        <f>SUM(M6:M39)</f>
        <v>7470267</v>
      </c>
      <c r="N40" s="119" t="s">
        <v>18</v>
      </c>
      <c r="O40" s="120" t="s">
        <v>18</v>
      </c>
      <c r="P40" s="121"/>
    </row>
    <row r="41" ht="16.5" spans="1:15">
      <c r="A41" s="109"/>
      <c r="B41" s="110"/>
      <c r="C41" s="109"/>
      <c r="D41" s="111"/>
      <c r="E41" s="112"/>
      <c r="F41" s="112"/>
      <c r="G41" s="109"/>
      <c r="H41" s="109"/>
      <c r="I41" s="109"/>
      <c r="J41" s="109"/>
      <c r="K41" s="109"/>
      <c r="L41" s="109"/>
      <c r="M41" s="109"/>
      <c r="N41" s="109"/>
      <c r="O41" s="109"/>
    </row>
    <row r="42" spans="6:6">
      <c r="F42" s="113"/>
    </row>
    <row r="44" ht="16.5" spans="4:15">
      <c r="D44" s="114"/>
      <c r="L44" s="122" t="s">
        <v>70</v>
      </c>
      <c r="M44" s="122"/>
      <c r="N44" s="122"/>
      <c r="O44" s="122"/>
    </row>
    <row r="45" ht="16.5" spans="12:15">
      <c r="L45" s="122" t="s">
        <v>259</v>
      </c>
      <c r="M45" s="122"/>
      <c r="N45" s="122"/>
      <c r="O45" s="122"/>
    </row>
  </sheetData>
  <mergeCells count="18">
    <mergeCell ref="A1:O1"/>
    <mergeCell ref="A2:B2"/>
    <mergeCell ref="C2:E2"/>
    <mergeCell ref="G2:O2"/>
    <mergeCell ref="D3:E3"/>
    <mergeCell ref="J3:M3"/>
    <mergeCell ref="L44:O44"/>
    <mergeCell ref="L45:O45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52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5" width="11.7142857142857" style="87" customWidth="1"/>
    <col min="6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22.8571428571429" style="87" customWidth="1"/>
    <col min="17" max="16384" width="9.14285714285714" style="87"/>
  </cols>
  <sheetData>
    <row r="1" ht="23.25" customHeight="1" spans="1:16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ht="17.25" customHeight="1" spans="1:15">
      <c r="A2" s="90" t="s">
        <v>273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ht="17.25" spans="1:16">
      <c r="A6" s="93"/>
      <c r="B6" s="140" t="s">
        <v>314</v>
      </c>
      <c r="C6" s="93"/>
      <c r="D6" s="93"/>
      <c r="E6" s="93"/>
      <c r="F6" s="93"/>
      <c r="G6" s="93"/>
      <c r="H6" s="95"/>
      <c r="I6" s="95"/>
      <c r="J6" s="93"/>
      <c r="K6" s="93"/>
      <c r="L6" s="93"/>
      <c r="M6" s="93"/>
      <c r="N6" s="93"/>
      <c r="O6" s="115"/>
      <c r="P6" s="115"/>
    </row>
    <row r="7" s="87" customFormat="1" ht="38.25" customHeight="1" spans="1:16">
      <c r="A7" s="97">
        <v>1</v>
      </c>
      <c r="B7" s="130" t="s">
        <v>315</v>
      </c>
      <c r="C7" s="125" t="s">
        <v>15</v>
      </c>
      <c r="D7" s="131">
        <v>0.136</v>
      </c>
      <c r="E7" s="101">
        <v>892600</v>
      </c>
      <c r="F7" s="101">
        <v>535560</v>
      </c>
      <c r="G7" s="101">
        <f>F7</f>
        <v>535560</v>
      </c>
      <c r="H7" s="102" t="s">
        <v>316</v>
      </c>
      <c r="I7" s="102" t="s">
        <v>317</v>
      </c>
      <c r="J7" s="117" t="s">
        <v>16</v>
      </c>
      <c r="K7" s="117" t="s">
        <v>23</v>
      </c>
      <c r="L7" s="101">
        <v>0</v>
      </c>
      <c r="M7" s="101">
        <v>0</v>
      </c>
      <c r="N7" s="127">
        <v>0.5</v>
      </c>
      <c r="O7" s="117" t="s">
        <v>277</v>
      </c>
      <c r="P7" s="121"/>
    </row>
    <row r="8" s="87" customFormat="1" ht="32.25" customHeight="1" spans="1:16">
      <c r="A8" s="97">
        <f>A7+1</f>
        <v>2</v>
      </c>
      <c r="B8" s="130" t="s">
        <v>318</v>
      </c>
      <c r="C8" s="125" t="s">
        <v>15</v>
      </c>
      <c r="D8" s="131">
        <v>0.107</v>
      </c>
      <c r="E8" s="101">
        <v>997500</v>
      </c>
      <c r="F8" s="101">
        <v>598500</v>
      </c>
      <c r="G8" s="101">
        <f t="shared" ref="G8:G38" si="0">F8</f>
        <v>598500</v>
      </c>
      <c r="H8" s="102" t="s">
        <v>316</v>
      </c>
      <c r="I8" s="102" t="s">
        <v>317</v>
      </c>
      <c r="J8" s="117" t="s">
        <v>17</v>
      </c>
      <c r="K8" s="117" t="s">
        <v>17</v>
      </c>
      <c r="L8" s="101">
        <v>0</v>
      </c>
      <c r="M8" s="101">
        <v>0</v>
      </c>
      <c r="N8" s="127">
        <v>1</v>
      </c>
      <c r="O8" s="117" t="s">
        <v>277</v>
      </c>
      <c r="P8" s="121"/>
    </row>
    <row r="9" s="87" customFormat="1" ht="52.5" spans="1:16">
      <c r="A9" s="97">
        <f t="shared" ref="A9:A46" si="1">A8+1</f>
        <v>3</v>
      </c>
      <c r="B9" s="130" t="s">
        <v>319</v>
      </c>
      <c r="C9" s="125" t="s">
        <v>15</v>
      </c>
      <c r="D9" s="131">
        <v>0.132</v>
      </c>
      <c r="E9" s="101">
        <v>981700</v>
      </c>
      <c r="F9" s="101">
        <v>589020</v>
      </c>
      <c r="G9" s="101">
        <f t="shared" si="0"/>
        <v>589020</v>
      </c>
      <c r="H9" s="102" t="s">
        <v>316</v>
      </c>
      <c r="I9" s="102" t="s">
        <v>317</v>
      </c>
      <c r="J9" s="117" t="s">
        <v>17</v>
      </c>
      <c r="K9" s="117" t="s">
        <v>17</v>
      </c>
      <c r="L9" s="101">
        <v>0</v>
      </c>
      <c r="M9" s="101">
        <v>0</v>
      </c>
      <c r="N9" s="127">
        <v>1</v>
      </c>
      <c r="O9" s="117" t="s">
        <v>277</v>
      </c>
      <c r="P9" s="121"/>
    </row>
    <row r="10" s="87" customFormat="1" ht="52.5" spans="1:16">
      <c r="A10" s="97">
        <f t="shared" si="1"/>
        <v>4</v>
      </c>
      <c r="B10" s="130" t="s">
        <v>320</v>
      </c>
      <c r="C10" s="125" t="s">
        <v>15</v>
      </c>
      <c r="D10" s="131">
        <v>0.1</v>
      </c>
      <c r="E10" s="101">
        <v>665100</v>
      </c>
      <c r="F10" s="101">
        <v>399060</v>
      </c>
      <c r="G10" s="101">
        <f t="shared" si="0"/>
        <v>399060</v>
      </c>
      <c r="H10" s="102" t="s">
        <v>316</v>
      </c>
      <c r="I10" s="102" t="s">
        <v>317</v>
      </c>
      <c r="J10" s="117" t="s">
        <v>17</v>
      </c>
      <c r="K10" s="117" t="s">
        <v>17</v>
      </c>
      <c r="L10" s="101">
        <v>0</v>
      </c>
      <c r="M10" s="101">
        <v>0</v>
      </c>
      <c r="N10" s="127">
        <v>1</v>
      </c>
      <c r="O10" s="117" t="s">
        <v>277</v>
      </c>
      <c r="P10" s="121"/>
    </row>
    <row r="11" s="87" customFormat="1" ht="34.5" customHeight="1" spans="1:16">
      <c r="A11" s="97">
        <f t="shared" si="1"/>
        <v>5</v>
      </c>
      <c r="B11" s="130" t="s">
        <v>321</v>
      </c>
      <c r="C11" s="125" t="s">
        <v>15</v>
      </c>
      <c r="D11" s="131">
        <v>0.15</v>
      </c>
      <c r="E11" s="101">
        <v>984600</v>
      </c>
      <c r="F11" s="101">
        <v>590760</v>
      </c>
      <c r="G11" s="101">
        <f t="shared" si="0"/>
        <v>590760</v>
      </c>
      <c r="H11" s="102" t="s">
        <v>316</v>
      </c>
      <c r="I11" s="102" t="s">
        <v>317</v>
      </c>
      <c r="J11" s="117" t="s">
        <v>17</v>
      </c>
      <c r="K11" s="117" t="s">
        <v>17</v>
      </c>
      <c r="L11" s="101">
        <v>0</v>
      </c>
      <c r="M11" s="101">
        <v>0</v>
      </c>
      <c r="N11" s="127">
        <v>1</v>
      </c>
      <c r="O11" s="117" t="s">
        <v>277</v>
      </c>
      <c r="P11" s="121"/>
    </row>
    <row r="12" s="87" customFormat="1" ht="31.5" customHeight="1" spans="1:16">
      <c r="A12" s="97">
        <f t="shared" si="1"/>
        <v>6</v>
      </c>
      <c r="B12" s="130" t="s">
        <v>322</v>
      </c>
      <c r="C12" s="125" t="s">
        <v>15</v>
      </c>
      <c r="D12" s="131">
        <v>0.093</v>
      </c>
      <c r="E12" s="101">
        <v>999900</v>
      </c>
      <c r="F12" s="101">
        <v>599940</v>
      </c>
      <c r="G12" s="101">
        <f t="shared" si="0"/>
        <v>599940</v>
      </c>
      <c r="H12" s="102" t="s">
        <v>316</v>
      </c>
      <c r="I12" s="102" t="s">
        <v>317</v>
      </c>
      <c r="J12" s="117" t="s">
        <v>16</v>
      </c>
      <c r="K12" s="117" t="s">
        <v>23</v>
      </c>
      <c r="L12" s="101">
        <v>0</v>
      </c>
      <c r="M12" s="101">
        <v>0</v>
      </c>
      <c r="N12" s="127">
        <v>0.5</v>
      </c>
      <c r="O12" s="117" t="s">
        <v>277</v>
      </c>
      <c r="P12" s="121"/>
    </row>
    <row r="13" s="87" customFormat="1" ht="35.25" customHeight="1" spans="1:16">
      <c r="A13" s="97">
        <f t="shared" si="1"/>
        <v>7</v>
      </c>
      <c r="B13" s="130" t="s">
        <v>323</v>
      </c>
      <c r="C13" s="125" t="s">
        <v>15</v>
      </c>
      <c r="D13" s="131">
        <v>0.133</v>
      </c>
      <c r="E13" s="101">
        <v>981900</v>
      </c>
      <c r="F13" s="101">
        <v>589140</v>
      </c>
      <c r="G13" s="101">
        <f t="shared" si="0"/>
        <v>589140</v>
      </c>
      <c r="H13" s="102">
        <v>44966</v>
      </c>
      <c r="I13" s="102">
        <v>45054</v>
      </c>
      <c r="J13" s="117" t="s">
        <v>23</v>
      </c>
      <c r="K13" s="117" t="s">
        <v>23</v>
      </c>
      <c r="L13" s="101">
        <v>0</v>
      </c>
      <c r="M13" s="101">
        <v>0</v>
      </c>
      <c r="N13" s="127">
        <v>0.1</v>
      </c>
      <c r="O13" s="117" t="s">
        <v>277</v>
      </c>
      <c r="P13" s="121"/>
    </row>
    <row r="14" s="87" customFormat="1" ht="35.25" customHeight="1" spans="1:16">
      <c r="A14" s="97">
        <f t="shared" si="1"/>
        <v>8</v>
      </c>
      <c r="B14" s="130" t="s">
        <v>324</v>
      </c>
      <c r="C14" s="125" t="s">
        <v>15</v>
      </c>
      <c r="D14" s="131">
        <v>0.127</v>
      </c>
      <c r="E14" s="101">
        <v>999600</v>
      </c>
      <c r="F14" s="101">
        <v>599760</v>
      </c>
      <c r="G14" s="101">
        <f t="shared" si="0"/>
        <v>599760</v>
      </c>
      <c r="H14" s="102">
        <v>44966</v>
      </c>
      <c r="I14" s="102">
        <v>45054</v>
      </c>
      <c r="J14" s="117" t="s">
        <v>23</v>
      </c>
      <c r="K14" s="117" t="s">
        <v>23</v>
      </c>
      <c r="L14" s="101">
        <v>0</v>
      </c>
      <c r="M14" s="101">
        <v>0</v>
      </c>
      <c r="N14" s="127">
        <v>0.1</v>
      </c>
      <c r="O14" s="117" t="s">
        <v>277</v>
      </c>
      <c r="P14" s="121"/>
    </row>
    <row r="15" s="87" customFormat="1" ht="52.5" spans="1:16">
      <c r="A15" s="97">
        <f t="shared" si="1"/>
        <v>9</v>
      </c>
      <c r="B15" s="130" t="s">
        <v>325</v>
      </c>
      <c r="C15" s="125" t="s">
        <v>15</v>
      </c>
      <c r="D15" s="131">
        <v>0.052</v>
      </c>
      <c r="E15" s="101">
        <v>294300</v>
      </c>
      <c r="F15" s="101">
        <v>176580</v>
      </c>
      <c r="G15" s="101">
        <f t="shared" si="0"/>
        <v>176580</v>
      </c>
      <c r="H15" s="102" t="s">
        <v>316</v>
      </c>
      <c r="I15" s="102" t="s">
        <v>317</v>
      </c>
      <c r="J15" s="117" t="s">
        <v>17</v>
      </c>
      <c r="K15" s="117" t="s">
        <v>17</v>
      </c>
      <c r="L15" s="101">
        <v>0</v>
      </c>
      <c r="M15" s="101">
        <v>0</v>
      </c>
      <c r="N15" s="127">
        <v>1</v>
      </c>
      <c r="O15" s="117" t="s">
        <v>277</v>
      </c>
      <c r="P15" s="121"/>
    </row>
    <row r="16" s="87" customFormat="1" ht="35.25" customHeight="1" spans="1:16">
      <c r="A16" s="97">
        <f t="shared" si="1"/>
        <v>10</v>
      </c>
      <c r="B16" s="130" t="s">
        <v>326</v>
      </c>
      <c r="C16" s="125" t="s">
        <v>15</v>
      </c>
      <c r="D16" s="131">
        <v>0.074</v>
      </c>
      <c r="E16" s="101">
        <v>850100</v>
      </c>
      <c r="F16" s="101">
        <v>510060</v>
      </c>
      <c r="G16" s="101">
        <f t="shared" si="0"/>
        <v>510060</v>
      </c>
      <c r="H16" s="102">
        <v>44966</v>
      </c>
      <c r="I16" s="102">
        <v>45054</v>
      </c>
      <c r="J16" s="117" t="s">
        <v>23</v>
      </c>
      <c r="K16" s="117" t="s">
        <v>23</v>
      </c>
      <c r="L16" s="101">
        <v>0</v>
      </c>
      <c r="M16" s="101">
        <v>0</v>
      </c>
      <c r="N16" s="127">
        <v>0.1</v>
      </c>
      <c r="O16" s="117" t="s">
        <v>277</v>
      </c>
      <c r="P16" s="121"/>
    </row>
    <row r="17" s="87" customFormat="1" ht="36.75" customHeight="1" spans="1:16">
      <c r="A17" s="97">
        <f t="shared" si="1"/>
        <v>11</v>
      </c>
      <c r="B17" s="130" t="s">
        <v>327</v>
      </c>
      <c r="C17" s="125" t="s">
        <v>15</v>
      </c>
      <c r="D17" s="131">
        <v>0.05</v>
      </c>
      <c r="E17" s="101">
        <v>471700</v>
      </c>
      <c r="F17" s="101">
        <v>283020</v>
      </c>
      <c r="G17" s="101">
        <f t="shared" si="0"/>
        <v>283020</v>
      </c>
      <c r="H17" s="102" t="s">
        <v>316</v>
      </c>
      <c r="I17" s="102" t="s">
        <v>317</v>
      </c>
      <c r="J17" s="117" t="s">
        <v>16</v>
      </c>
      <c r="K17" s="117" t="s">
        <v>23</v>
      </c>
      <c r="L17" s="101">
        <v>0</v>
      </c>
      <c r="M17" s="101">
        <v>0</v>
      </c>
      <c r="N17" s="127">
        <v>0.25</v>
      </c>
      <c r="O17" s="117" t="s">
        <v>277</v>
      </c>
      <c r="P17" s="121"/>
    </row>
    <row r="18" s="87" customFormat="1" ht="36" customHeight="1" spans="1:16">
      <c r="A18" s="97">
        <f t="shared" si="1"/>
        <v>12</v>
      </c>
      <c r="B18" s="130" t="s">
        <v>328</v>
      </c>
      <c r="C18" s="125" t="s">
        <v>15</v>
      </c>
      <c r="D18" s="131">
        <v>0.1</v>
      </c>
      <c r="E18" s="101">
        <v>610800</v>
      </c>
      <c r="F18" s="101">
        <v>366480</v>
      </c>
      <c r="G18" s="101">
        <f t="shared" si="0"/>
        <v>366480</v>
      </c>
      <c r="H18" s="102" t="s">
        <v>316</v>
      </c>
      <c r="I18" s="102" t="s">
        <v>317</v>
      </c>
      <c r="J18" s="117" t="s">
        <v>16</v>
      </c>
      <c r="K18" s="117" t="s">
        <v>23</v>
      </c>
      <c r="L18" s="101">
        <v>0</v>
      </c>
      <c r="M18" s="101">
        <v>0</v>
      </c>
      <c r="N18" s="127">
        <v>0.25</v>
      </c>
      <c r="O18" s="117" t="s">
        <v>277</v>
      </c>
      <c r="P18" s="121"/>
    </row>
    <row r="19" s="87" customFormat="1" ht="52.5" customHeight="1" spans="1:16">
      <c r="A19" s="97">
        <f t="shared" si="1"/>
        <v>13</v>
      </c>
      <c r="B19" s="130" t="s">
        <v>329</v>
      </c>
      <c r="C19" s="125" t="s">
        <v>15</v>
      </c>
      <c r="D19" s="131">
        <v>0.107</v>
      </c>
      <c r="E19" s="101">
        <v>669400</v>
      </c>
      <c r="F19" s="101">
        <v>401640</v>
      </c>
      <c r="G19" s="101">
        <f t="shared" si="0"/>
        <v>401640</v>
      </c>
      <c r="H19" s="102">
        <v>44966</v>
      </c>
      <c r="I19" s="102">
        <v>45054</v>
      </c>
      <c r="J19" s="117" t="s">
        <v>23</v>
      </c>
      <c r="K19" s="117" t="s">
        <v>23</v>
      </c>
      <c r="L19" s="101">
        <v>0</v>
      </c>
      <c r="M19" s="101">
        <v>0</v>
      </c>
      <c r="N19" s="127">
        <v>0.1</v>
      </c>
      <c r="O19" s="117" t="s">
        <v>277</v>
      </c>
      <c r="P19" s="121"/>
    </row>
    <row r="20" s="87" customFormat="1" ht="52.5" spans="1:16">
      <c r="A20" s="97">
        <f t="shared" si="1"/>
        <v>14</v>
      </c>
      <c r="B20" s="130" t="s">
        <v>330</v>
      </c>
      <c r="C20" s="125" t="s">
        <v>15</v>
      </c>
      <c r="D20" s="131">
        <v>0.134</v>
      </c>
      <c r="E20" s="101">
        <v>904400</v>
      </c>
      <c r="F20" s="101">
        <v>542640</v>
      </c>
      <c r="G20" s="101">
        <f t="shared" si="0"/>
        <v>542640</v>
      </c>
      <c r="H20" s="102" t="s">
        <v>316</v>
      </c>
      <c r="I20" s="102" t="s">
        <v>317</v>
      </c>
      <c r="J20" s="117" t="s">
        <v>17</v>
      </c>
      <c r="K20" s="117" t="s">
        <v>17</v>
      </c>
      <c r="L20" s="101">
        <v>0</v>
      </c>
      <c r="M20" s="101">
        <v>0</v>
      </c>
      <c r="N20" s="127">
        <v>1</v>
      </c>
      <c r="O20" s="117" t="s">
        <v>277</v>
      </c>
      <c r="P20" s="121"/>
    </row>
    <row r="21" s="87" customFormat="1" ht="52.5" spans="1:16">
      <c r="A21" s="97">
        <f t="shared" si="1"/>
        <v>15</v>
      </c>
      <c r="B21" s="130" t="s">
        <v>331</v>
      </c>
      <c r="C21" s="125" t="s">
        <v>15</v>
      </c>
      <c r="D21" s="131">
        <v>0.072</v>
      </c>
      <c r="E21" s="101">
        <v>668000</v>
      </c>
      <c r="F21" s="101">
        <v>400800</v>
      </c>
      <c r="G21" s="101">
        <f t="shared" si="0"/>
        <v>400800</v>
      </c>
      <c r="H21" s="102" t="s">
        <v>316</v>
      </c>
      <c r="I21" s="102" t="s">
        <v>317</v>
      </c>
      <c r="J21" s="117" t="s">
        <v>16</v>
      </c>
      <c r="K21" s="117" t="s">
        <v>23</v>
      </c>
      <c r="L21" s="101">
        <v>0</v>
      </c>
      <c r="M21" s="101">
        <v>0</v>
      </c>
      <c r="N21" s="127">
        <v>0.25</v>
      </c>
      <c r="O21" s="117" t="s">
        <v>277</v>
      </c>
      <c r="P21" s="121"/>
    </row>
    <row r="22" s="87" customFormat="1" ht="35.25" customHeight="1" spans="1:16">
      <c r="A22" s="97">
        <f t="shared" si="1"/>
        <v>16</v>
      </c>
      <c r="B22" s="130" t="s">
        <v>332</v>
      </c>
      <c r="C22" s="136" t="s">
        <v>25</v>
      </c>
      <c r="D22" s="131">
        <v>0.1</v>
      </c>
      <c r="E22" s="101">
        <v>784200</v>
      </c>
      <c r="F22" s="101">
        <v>470520</v>
      </c>
      <c r="G22" s="101">
        <f t="shared" si="0"/>
        <v>470520</v>
      </c>
      <c r="H22" s="102">
        <v>44966</v>
      </c>
      <c r="I22" s="102">
        <v>45054</v>
      </c>
      <c r="J22" s="117" t="s">
        <v>23</v>
      </c>
      <c r="K22" s="117" t="s">
        <v>23</v>
      </c>
      <c r="L22" s="101">
        <v>0</v>
      </c>
      <c r="M22" s="101">
        <v>0</v>
      </c>
      <c r="N22" s="127">
        <v>0.1</v>
      </c>
      <c r="O22" s="117" t="s">
        <v>279</v>
      </c>
      <c r="P22" s="121"/>
    </row>
    <row r="23" s="87" customFormat="1" ht="35.25" customHeight="1" spans="1:16">
      <c r="A23" s="97">
        <f t="shared" si="1"/>
        <v>17</v>
      </c>
      <c r="B23" s="130" t="s">
        <v>333</v>
      </c>
      <c r="C23" s="136" t="s">
        <v>25</v>
      </c>
      <c r="D23" s="131">
        <v>0.13</v>
      </c>
      <c r="E23" s="101">
        <v>1339400</v>
      </c>
      <c r="F23" s="101">
        <v>803640</v>
      </c>
      <c r="G23" s="101">
        <f t="shared" si="0"/>
        <v>803640</v>
      </c>
      <c r="H23" s="102" t="s">
        <v>18</v>
      </c>
      <c r="I23" s="102" t="s">
        <v>18</v>
      </c>
      <c r="J23" s="128" t="s">
        <v>92</v>
      </c>
      <c r="K23" s="128"/>
      <c r="L23" s="128"/>
      <c r="M23" s="128"/>
      <c r="N23" s="128"/>
      <c r="O23" s="117" t="s">
        <v>279</v>
      </c>
      <c r="P23" s="121"/>
    </row>
    <row r="24" s="87" customFormat="1" ht="35.25" spans="1:16">
      <c r="A24" s="97">
        <f t="shared" si="1"/>
        <v>18</v>
      </c>
      <c r="B24" s="130" t="s">
        <v>334</v>
      </c>
      <c r="C24" s="136" t="s">
        <v>25</v>
      </c>
      <c r="D24" s="131">
        <v>0.05</v>
      </c>
      <c r="E24" s="101">
        <v>399100</v>
      </c>
      <c r="F24" s="101">
        <v>239460</v>
      </c>
      <c r="G24" s="101">
        <f t="shared" si="0"/>
        <v>239460</v>
      </c>
      <c r="H24" s="102" t="s">
        <v>316</v>
      </c>
      <c r="I24" s="102" t="s">
        <v>317</v>
      </c>
      <c r="J24" s="117" t="s">
        <v>16</v>
      </c>
      <c r="K24" s="117" t="s">
        <v>17</v>
      </c>
      <c r="L24" s="101">
        <v>0</v>
      </c>
      <c r="M24" s="101">
        <v>0</v>
      </c>
      <c r="N24" s="127">
        <v>1</v>
      </c>
      <c r="O24" s="117" t="s">
        <v>279</v>
      </c>
      <c r="P24" s="121"/>
    </row>
    <row r="25" s="87" customFormat="1" ht="52.5" customHeight="1" spans="1:16">
      <c r="A25" s="97">
        <f t="shared" si="1"/>
        <v>19</v>
      </c>
      <c r="B25" s="130" t="s">
        <v>335</v>
      </c>
      <c r="C25" s="136" t="s">
        <v>25</v>
      </c>
      <c r="D25" s="131">
        <v>0.1</v>
      </c>
      <c r="E25" s="101">
        <v>833300</v>
      </c>
      <c r="F25" s="101">
        <v>499980</v>
      </c>
      <c r="G25" s="101">
        <f t="shared" si="0"/>
        <v>499980</v>
      </c>
      <c r="H25" s="102">
        <v>44966</v>
      </c>
      <c r="I25" s="102">
        <v>45054</v>
      </c>
      <c r="J25" s="117" t="s">
        <v>23</v>
      </c>
      <c r="K25" s="117" t="s">
        <v>23</v>
      </c>
      <c r="L25" s="101">
        <v>0</v>
      </c>
      <c r="M25" s="101">
        <v>0</v>
      </c>
      <c r="N25" s="127">
        <v>0.1</v>
      </c>
      <c r="O25" s="117" t="s">
        <v>279</v>
      </c>
      <c r="P25" s="121"/>
    </row>
    <row r="26" s="87" customFormat="1" ht="35.25" spans="1:16">
      <c r="A26" s="97">
        <f t="shared" si="1"/>
        <v>20</v>
      </c>
      <c r="B26" s="130" t="s">
        <v>336</v>
      </c>
      <c r="C26" s="136" t="s">
        <v>25</v>
      </c>
      <c r="D26" s="131">
        <v>0.1</v>
      </c>
      <c r="E26" s="101">
        <v>687500</v>
      </c>
      <c r="F26" s="101">
        <v>412500</v>
      </c>
      <c r="G26" s="101">
        <f t="shared" si="0"/>
        <v>412500</v>
      </c>
      <c r="H26" s="102" t="s">
        <v>316</v>
      </c>
      <c r="I26" s="102" t="s">
        <v>317</v>
      </c>
      <c r="J26" s="117" t="s">
        <v>16</v>
      </c>
      <c r="K26" s="117" t="s">
        <v>17</v>
      </c>
      <c r="L26" s="101">
        <v>0</v>
      </c>
      <c r="M26" s="101">
        <v>0</v>
      </c>
      <c r="N26" s="127">
        <v>1</v>
      </c>
      <c r="O26" s="117" t="s">
        <v>279</v>
      </c>
      <c r="P26" s="121"/>
    </row>
    <row r="27" s="87" customFormat="1" ht="36" customHeight="1" spans="1:16">
      <c r="A27" s="97">
        <f t="shared" si="1"/>
        <v>21</v>
      </c>
      <c r="B27" s="130" t="s">
        <v>337</v>
      </c>
      <c r="C27" s="136" t="s">
        <v>25</v>
      </c>
      <c r="D27" s="131">
        <v>0.1</v>
      </c>
      <c r="E27" s="101">
        <v>564200</v>
      </c>
      <c r="F27" s="101">
        <v>338520</v>
      </c>
      <c r="G27" s="101">
        <f t="shared" si="0"/>
        <v>338520</v>
      </c>
      <c r="H27" s="102">
        <v>44966</v>
      </c>
      <c r="I27" s="102">
        <v>45054</v>
      </c>
      <c r="J27" s="117" t="s">
        <v>17</v>
      </c>
      <c r="K27" s="117" t="s">
        <v>17</v>
      </c>
      <c r="L27" s="101">
        <v>0</v>
      </c>
      <c r="M27" s="101">
        <v>0</v>
      </c>
      <c r="N27" s="127">
        <v>1</v>
      </c>
      <c r="O27" s="117" t="s">
        <v>279</v>
      </c>
      <c r="P27" s="121"/>
    </row>
    <row r="28" s="87" customFormat="1" ht="52.5" spans="1:16">
      <c r="A28" s="97">
        <f t="shared" si="1"/>
        <v>22</v>
      </c>
      <c r="B28" s="130" t="s">
        <v>338</v>
      </c>
      <c r="C28" s="136" t="s">
        <v>25</v>
      </c>
      <c r="D28" s="131">
        <v>0.125</v>
      </c>
      <c r="E28" s="101">
        <v>750600</v>
      </c>
      <c r="F28" s="101">
        <v>450360</v>
      </c>
      <c r="G28" s="101">
        <f t="shared" si="0"/>
        <v>450360</v>
      </c>
      <c r="H28" s="102" t="s">
        <v>316</v>
      </c>
      <c r="I28" s="102" t="s">
        <v>317</v>
      </c>
      <c r="J28" s="117" t="s">
        <v>16</v>
      </c>
      <c r="K28" s="117" t="s">
        <v>23</v>
      </c>
      <c r="L28" s="101">
        <v>0</v>
      </c>
      <c r="M28" s="101">
        <v>0</v>
      </c>
      <c r="N28" s="127">
        <v>0.5</v>
      </c>
      <c r="O28" s="117" t="s">
        <v>279</v>
      </c>
      <c r="P28" s="121"/>
    </row>
    <row r="29" s="87" customFormat="1" ht="32.25" customHeight="1" spans="1:16">
      <c r="A29" s="97">
        <f t="shared" si="1"/>
        <v>23</v>
      </c>
      <c r="B29" s="130" t="s">
        <v>339</v>
      </c>
      <c r="C29" s="136" t="s">
        <v>25</v>
      </c>
      <c r="D29" s="131">
        <v>0.066</v>
      </c>
      <c r="E29" s="101">
        <v>456900</v>
      </c>
      <c r="F29" s="101">
        <v>274140</v>
      </c>
      <c r="G29" s="101">
        <f t="shared" si="0"/>
        <v>274140</v>
      </c>
      <c r="H29" s="102" t="s">
        <v>316</v>
      </c>
      <c r="I29" s="102" t="s">
        <v>317</v>
      </c>
      <c r="J29" s="117" t="s">
        <v>16</v>
      </c>
      <c r="K29" s="117" t="s">
        <v>17</v>
      </c>
      <c r="L29" s="101">
        <v>0</v>
      </c>
      <c r="M29" s="101">
        <v>0</v>
      </c>
      <c r="N29" s="127">
        <v>1</v>
      </c>
      <c r="O29" s="117" t="s">
        <v>279</v>
      </c>
      <c r="P29" s="121"/>
    </row>
    <row r="30" s="87" customFormat="1" ht="33.75" customHeight="1" spans="1:16">
      <c r="A30" s="97">
        <f t="shared" si="1"/>
        <v>24</v>
      </c>
      <c r="B30" s="130" t="s">
        <v>340</v>
      </c>
      <c r="C30" s="136" t="s">
        <v>25</v>
      </c>
      <c r="D30" s="131">
        <v>0.1</v>
      </c>
      <c r="E30" s="101">
        <v>621700</v>
      </c>
      <c r="F30" s="101">
        <v>373020</v>
      </c>
      <c r="G30" s="101">
        <f t="shared" si="0"/>
        <v>373020</v>
      </c>
      <c r="H30" s="102" t="s">
        <v>316</v>
      </c>
      <c r="I30" s="102" t="s">
        <v>317</v>
      </c>
      <c r="J30" s="117" t="s">
        <v>16</v>
      </c>
      <c r="K30" s="117" t="s">
        <v>17</v>
      </c>
      <c r="L30" s="101">
        <v>0</v>
      </c>
      <c r="M30" s="101">
        <v>0</v>
      </c>
      <c r="N30" s="127">
        <v>1</v>
      </c>
      <c r="O30" s="117" t="s">
        <v>279</v>
      </c>
      <c r="P30" s="121"/>
    </row>
    <row r="31" s="87" customFormat="1" ht="52.5" customHeight="1" spans="1:16">
      <c r="A31" s="97">
        <f t="shared" si="1"/>
        <v>25</v>
      </c>
      <c r="B31" s="130" t="s">
        <v>341</v>
      </c>
      <c r="C31" s="136" t="s">
        <v>25</v>
      </c>
      <c r="D31" s="131">
        <v>0.1</v>
      </c>
      <c r="E31" s="101">
        <v>614200</v>
      </c>
      <c r="F31" s="101">
        <v>368520</v>
      </c>
      <c r="G31" s="101">
        <f t="shared" si="0"/>
        <v>368520</v>
      </c>
      <c r="H31" s="102">
        <v>44966</v>
      </c>
      <c r="I31" s="102">
        <v>45054</v>
      </c>
      <c r="J31" s="117" t="s">
        <v>23</v>
      </c>
      <c r="K31" s="117" t="s">
        <v>23</v>
      </c>
      <c r="L31" s="101">
        <v>0</v>
      </c>
      <c r="M31" s="101">
        <v>0</v>
      </c>
      <c r="N31" s="127">
        <v>0.4</v>
      </c>
      <c r="O31" s="117" t="s">
        <v>279</v>
      </c>
      <c r="P31" s="121"/>
    </row>
    <row r="32" s="87" customFormat="1" ht="52.5" customHeight="1" spans="1:16">
      <c r="A32" s="97">
        <f t="shared" si="1"/>
        <v>26</v>
      </c>
      <c r="B32" s="130" t="s">
        <v>342</v>
      </c>
      <c r="C32" s="136" t="s">
        <v>25</v>
      </c>
      <c r="D32" s="131">
        <v>0.09</v>
      </c>
      <c r="E32" s="101">
        <v>546500</v>
      </c>
      <c r="F32" s="101">
        <v>327900</v>
      </c>
      <c r="G32" s="101">
        <f t="shared" si="0"/>
        <v>327900</v>
      </c>
      <c r="H32" s="102">
        <v>44966</v>
      </c>
      <c r="I32" s="102">
        <v>45054</v>
      </c>
      <c r="J32" s="117" t="s">
        <v>23</v>
      </c>
      <c r="K32" s="117" t="s">
        <v>23</v>
      </c>
      <c r="L32" s="101">
        <v>0</v>
      </c>
      <c r="M32" s="101">
        <v>0</v>
      </c>
      <c r="N32" s="127">
        <v>0.5</v>
      </c>
      <c r="O32" s="117" t="s">
        <v>279</v>
      </c>
      <c r="P32" s="121"/>
    </row>
    <row r="33" s="87" customFormat="1" ht="52.5" spans="1:16">
      <c r="A33" s="97">
        <f t="shared" si="1"/>
        <v>27</v>
      </c>
      <c r="B33" s="130" t="s">
        <v>343</v>
      </c>
      <c r="C33" s="136" t="s">
        <v>25</v>
      </c>
      <c r="D33" s="131">
        <v>0.1</v>
      </c>
      <c r="E33" s="101">
        <v>912200</v>
      </c>
      <c r="F33" s="101">
        <v>547320</v>
      </c>
      <c r="G33" s="101">
        <f t="shared" si="0"/>
        <v>547320</v>
      </c>
      <c r="H33" s="102" t="s">
        <v>316</v>
      </c>
      <c r="I33" s="102" t="s">
        <v>317</v>
      </c>
      <c r="J33" s="117" t="s">
        <v>16</v>
      </c>
      <c r="K33" s="117" t="s">
        <v>23</v>
      </c>
      <c r="L33" s="101">
        <v>0</v>
      </c>
      <c r="M33" s="101">
        <v>0</v>
      </c>
      <c r="N33" s="127">
        <v>0.1</v>
      </c>
      <c r="O33" s="117" t="s">
        <v>279</v>
      </c>
      <c r="P33" s="121"/>
    </row>
    <row r="34" s="87" customFormat="1" ht="52.5" customHeight="1" spans="1:16">
      <c r="A34" s="97">
        <f t="shared" si="1"/>
        <v>28</v>
      </c>
      <c r="B34" s="130" t="s">
        <v>344</v>
      </c>
      <c r="C34" s="136" t="s">
        <v>25</v>
      </c>
      <c r="D34" s="131">
        <v>0.12</v>
      </c>
      <c r="E34" s="101">
        <v>986700</v>
      </c>
      <c r="F34" s="101">
        <v>592020</v>
      </c>
      <c r="G34" s="101">
        <f t="shared" si="0"/>
        <v>592020</v>
      </c>
      <c r="H34" s="102">
        <v>44966</v>
      </c>
      <c r="I34" s="102">
        <v>45054</v>
      </c>
      <c r="J34" s="117" t="s">
        <v>23</v>
      </c>
      <c r="K34" s="117" t="s">
        <v>23</v>
      </c>
      <c r="L34" s="101">
        <v>0</v>
      </c>
      <c r="M34" s="101">
        <v>0</v>
      </c>
      <c r="N34" s="127">
        <v>0.25</v>
      </c>
      <c r="O34" s="117" t="s">
        <v>279</v>
      </c>
      <c r="P34" s="121"/>
    </row>
    <row r="35" s="87" customFormat="1" ht="35.25" customHeight="1" spans="1:16">
      <c r="A35" s="97">
        <f t="shared" si="1"/>
        <v>29</v>
      </c>
      <c r="B35" s="130" t="s">
        <v>345</v>
      </c>
      <c r="C35" s="136" t="s">
        <v>25</v>
      </c>
      <c r="D35" s="131">
        <v>0.05</v>
      </c>
      <c r="E35" s="101">
        <v>511500</v>
      </c>
      <c r="F35" s="101">
        <v>306900</v>
      </c>
      <c r="G35" s="101">
        <f t="shared" si="0"/>
        <v>306900</v>
      </c>
      <c r="H35" s="102">
        <v>44966</v>
      </c>
      <c r="I35" s="102">
        <v>45054</v>
      </c>
      <c r="J35" s="117" t="s">
        <v>17</v>
      </c>
      <c r="K35" s="117" t="s">
        <v>17</v>
      </c>
      <c r="L35" s="101">
        <v>0</v>
      </c>
      <c r="M35" s="101">
        <v>0</v>
      </c>
      <c r="N35" s="127">
        <v>1</v>
      </c>
      <c r="O35" s="117" t="s">
        <v>279</v>
      </c>
      <c r="P35" s="121"/>
    </row>
    <row r="36" s="87" customFormat="1" ht="35.25" customHeight="1" spans="1:16">
      <c r="A36" s="97">
        <f t="shared" si="1"/>
        <v>30</v>
      </c>
      <c r="B36" s="130" t="s">
        <v>346</v>
      </c>
      <c r="C36" s="136" t="s">
        <v>25</v>
      </c>
      <c r="D36" s="131">
        <v>0.078</v>
      </c>
      <c r="E36" s="101">
        <v>975100</v>
      </c>
      <c r="F36" s="101">
        <v>585060</v>
      </c>
      <c r="G36" s="101">
        <f t="shared" si="0"/>
        <v>585060</v>
      </c>
      <c r="H36" s="102">
        <v>44966</v>
      </c>
      <c r="I36" s="102">
        <v>45054</v>
      </c>
      <c r="J36" s="117" t="s">
        <v>17</v>
      </c>
      <c r="K36" s="117" t="s">
        <v>17</v>
      </c>
      <c r="L36" s="101">
        <v>0</v>
      </c>
      <c r="M36" s="101">
        <v>0</v>
      </c>
      <c r="N36" s="127">
        <v>1</v>
      </c>
      <c r="O36" s="117" t="s">
        <v>279</v>
      </c>
      <c r="P36" s="121"/>
    </row>
    <row r="37" s="87" customFormat="1" ht="35.25" customHeight="1" spans="1:16">
      <c r="A37" s="97">
        <f t="shared" si="1"/>
        <v>31</v>
      </c>
      <c r="B37" s="130" t="s">
        <v>347</v>
      </c>
      <c r="C37" s="136" t="s">
        <v>25</v>
      </c>
      <c r="D37" s="131">
        <v>0.1</v>
      </c>
      <c r="E37" s="101">
        <v>561800</v>
      </c>
      <c r="F37" s="101">
        <v>337080</v>
      </c>
      <c r="G37" s="101">
        <f t="shared" si="0"/>
        <v>337080</v>
      </c>
      <c r="H37" s="102">
        <v>44966</v>
      </c>
      <c r="I37" s="102">
        <v>45054</v>
      </c>
      <c r="J37" s="117" t="s">
        <v>23</v>
      </c>
      <c r="K37" s="117" t="s">
        <v>23</v>
      </c>
      <c r="L37" s="101">
        <v>0</v>
      </c>
      <c r="M37" s="101">
        <v>0</v>
      </c>
      <c r="N37" s="127">
        <v>0.1</v>
      </c>
      <c r="O37" s="117" t="s">
        <v>279</v>
      </c>
      <c r="P37" s="121"/>
    </row>
    <row r="38" s="87" customFormat="1" ht="35.25" customHeight="1" spans="1:16">
      <c r="A38" s="97">
        <f t="shared" si="1"/>
        <v>32</v>
      </c>
      <c r="B38" s="130" t="s">
        <v>348</v>
      </c>
      <c r="C38" s="136" t="s">
        <v>25</v>
      </c>
      <c r="D38" s="131">
        <v>0.075</v>
      </c>
      <c r="E38" s="101">
        <v>386500</v>
      </c>
      <c r="F38" s="101">
        <v>231900</v>
      </c>
      <c r="G38" s="101">
        <f t="shared" si="0"/>
        <v>231900</v>
      </c>
      <c r="H38" s="102">
        <v>44966</v>
      </c>
      <c r="I38" s="102">
        <v>45054</v>
      </c>
      <c r="J38" s="117" t="s">
        <v>23</v>
      </c>
      <c r="K38" s="117" t="s">
        <v>23</v>
      </c>
      <c r="L38" s="101">
        <v>0</v>
      </c>
      <c r="M38" s="101">
        <v>0</v>
      </c>
      <c r="N38" s="127">
        <v>0.5</v>
      </c>
      <c r="O38" s="117" t="s">
        <v>279</v>
      </c>
      <c r="P38" s="121"/>
    </row>
    <row r="39" s="87" customFormat="1" ht="18" spans="1:16">
      <c r="A39" s="97"/>
      <c r="B39" s="140" t="s">
        <v>314</v>
      </c>
      <c r="C39" s="136"/>
      <c r="D39" s="131"/>
      <c r="E39" s="101"/>
      <c r="F39" s="101"/>
      <c r="G39" s="101"/>
      <c r="H39" s="102"/>
      <c r="I39" s="102"/>
      <c r="J39" s="128"/>
      <c r="K39" s="128"/>
      <c r="L39" s="128"/>
      <c r="M39" s="128"/>
      <c r="N39" s="128"/>
      <c r="O39" s="117"/>
      <c r="P39" s="121"/>
    </row>
    <row r="40" s="87" customFormat="1" ht="35.25" spans="1:16">
      <c r="A40" s="97">
        <f>A38+1</f>
        <v>33</v>
      </c>
      <c r="B40" s="130" t="s">
        <v>349</v>
      </c>
      <c r="C40" s="125" t="s">
        <v>15</v>
      </c>
      <c r="D40" s="131">
        <v>0.3</v>
      </c>
      <c r="E40" s="101">
        <v>998400</v>
      </c>
      <c r="F40" s="101">
        <v>599040</v>
      </c>
      <c r="G40" s="101">
        <f t="shared" ref="G40:G46" si="2">F40</f>
        <v>599040</v>
      </c>
      <c r="H40" s="102" t="s">
        <v>316</v>
      </c>
      <c r="I40" s="102" t="s">
        <v>317</v>
      </c>
      <c r="J40" s="117" t="s">
        <v>16</v>
      </c>
      <c r="K40" s="117" t="s">
        <v>23</v>
      </c>
      <c r="L40" s="101">
        <v>0</v>
      </c>
      <c r="M40" s="101">
        <v>0</v>
      </c>
      <c r="N40" s="127">
        <v>0.5</v>
      </c>
      <c r="O40" s="117" t="s">
        <v>277</v>
      </c>
      <c r="P40" s="121"/>
    </row>
    <row r="41" s="87" customFormat="1" ht="38.25" customHeight="1" spans="1:16">
      <c r="A41" s="97">
        <f t="shared" si="1"/>
        <v>34</v>
      </c>
      <c r="B41" s="130" t="s">
        <v>350</v>
      </c>
      <c r="C41" s="125" t="s">
        <v>15</v>
      </c>
      <c r="D41" s="131">
        <v>0.45</v>
      </c>
      <c r="E41" s="101">
        <v>995500</v>
      </c>
      <c r="F41" s="101">
        <v>597300</v>
      </c>
      <c r="G41" s="101">
        <f t="shared" si="2"/>
        <v>597300</v>
      </c>
      <c r="H41" s="102" t="s">
        <v>316</v>
      </c>
      <c r="I41" s="102" t="s">
        <v>317</v>
      </c>
      <c r="J41" s="117" t="s">
        <v>17</v>
      </c>
      <c r="K41" s="117" t="s">
        <v>17</v>
      </c>
      <c r="L41" s="101">
        <v>597300</v>
      </c>
      <c r="M41" s="101">
        <v>597300</v>
      </c>
      <c r="N41" s="127">
        <v>1</v>
      </c>
      <c r="O41" s="117" t="s">
        <v>277</v>
      </c>
      <c r="P41" s="121"/>
    </row>
    <row r="42" s="87" customFormat="1" ht="52.5" customHeight="1" spans="1:16">
      <c r="A42" s="97">
        <f t="shared" si="1"/>
        <v>35</v>
      </c>
      <c r="B42" s="130" t="s">
        <v>351</v>
      </c>
      <c r="C42" s="125" t="s">
        <v>15</v>
      </c>
      <c r="D42" s="131">
        <v>0.45</v>
      </c>
      <c r="E42" s="101">
        <v>939200</v>
      </c>
      <c r="F42" s="101">
        <v>563520</v>
      </c>
      <c r="G42" s="101">
        <f t="shared" si="2"/>
        <v>563520</v>
      </c>
      <c r="H42" s="102">
        <v>44966</v>
      </c>
      <c r="I42" s="102">
        <v>45054</v>
      </c>
      <c r="J42" s="117" t="s">
        <v>23</v>
      </c>
      <c r="K42" s="117" t="s">
        <v>23</v>
      </c>
      <c r="L42" s="101">
        <v>0</v>
      </c>
      <c r="M42" s="101">
        <v>0</v>
      </c>
      <c r="N42" s="127">
        <v>0.1</v>
      </c>
      <c r="O42" s="117" t="s">
        <v>277</v>
      </c>
      <c r="P42" s="121"/>
    </row>
    <row r="43" s="87" customFormat="1" ht="35.25" spans="1:16">
      <c r="A43" s="97">
        <f t="shared" si="1"/>
        <v>36</v>
      </c>
      <c r="B43" s="130" t="s">
        <v>352</v>
      </c>
      <c r="C43" s="136" t="s">
        <v>25</v>
      </c>
      <c r="D43" s="131">
        <v>0.4</v>
      </c>
      <c r="E43" s="101">
        <v>888500</v>
      </c>
      <c r="F43" s="101">
        <v>533100</v>
      </c>
      <c r="G43" s="101">
        <f t="shared" si="2"/>
        <v>533100</v>
      </c>
      <c r="H43" s="102" t="s">
        <v>316</v>
      </c>
      <c r="I43" s="102" t="s">
        <v>317</v>
      </c>
      <c r="J43" s="117" t="s">
        <v>16</v>
      </c>
      <c r="K43" s="117" t="s">
        <v>23</v>
      </c>
      <c r="L43" s="101">
        <v>0</v>
      </c>
      <c r="M43" s="101">
        <v>0</v>
      </c>
      <c r="N43" s="127">
        <v>0.4</v>
      </c>
      <c r="O43" s="117" t="s">
        <v>279</v>
      </c>
      <c r="P43" s="121"/>
    </row>
    <row r="44" s="87" customFormat="1" ht="35.25" spans="1:16">
      <c r="A44" s="97">
        <f t="shared" si="1"/>
        <v>37</v>
      </c>
      <c r="B44" s="130" t="s">
        <v>353</v>
      </c>
      <c r="C44" s="136" t="s">
        <v>25</v>
      </c>
      <c r="D44" s="131">
        <v>0.4</v>
      </c>
      <c r="E44" s="101">
        <v>888500</v>
      </c>
      <c r="F44" s="101">
        <v>533100</v>
      </c>
      <c r="G44" s="101">
        <f t="shared" si="2"/>
        <v>533100</v>
      </c>
      <c r="H44" s="102" t="s">
        <v>316</v>
      </c>
      <c r="I44" s="102" t="s">
        <v>317</v>
      </c>
      <c r="J44" s="117" t="s">
        <v>16</v>
      </c>
      <c r="K44" s="117" t="s">
        <v>23</v>
      </c>
      <c r="L44" s="101">
        <v>0</v>
      </c>
      <c r="M44" s="101">
        <v>0</v>
      </c>
      <c r="N44" s="127">
        <v>0.4</v>
      </c>
      <c r="O44" s="117" t="s">
        <v>279</v>
      </c>
      <c r="P44" s="121"/>
    </row>
    <row r="45" s="87" customFormat="1" ht="35.25" customHeight="1" spans="1:16">
      <c r="A45" s="97">
        <f t="shared" si="1"/>
        <v>38</v>
      </c>
      <c r="B45" s="130" t="s">
        <v>354</v>
      </c>
      <c r="C45" s="136" t="s">
        <v>25</v>
      </c>
      <c r="D45" s="131">
        <v>0.4</v>
      </c>
      <c r="E45" s="101">
        <v>824800</v>
      </c>
      <c r="F45" s="101">
        <v>494880</v>
      </c>
      <c r="G45" s="101">
        <f t="shared" si="2"/>
        <v>494880</v>
      </c>
      <c r="H45" s="102">
        <v>44966</v>
      </c>
      <c r="I45" s="102">
        <v>45054</v>
      </c>
      <c r="J45" s="117" t="s">
        <v>17</v>
      </c>
      <c r="K45" s="117" t="s">
        <v>17</v>
      </c>
      <c r="L45" s="101">
        <v>0</v>
      </c>
      <c r="M45" s="101">
        <v>0</v>
      </c>
      <c r="N45" s="127">
        <v>1</v>
      </c>
      <c r="O45" s="117" t="s">
        <v>279</v>
      </c>
      <c r="P45" s="121"/>
    </row>
    <row r="46" s="87" customFormat="1" ht="35.25" customHeight="1" spans="1:16">
      <c r="A46" s="97">
        <f t="shared" si="1"/>
        <v>39</v>
      </c>
      <c r="B46" s="130" t="s">
        <v>355</v>
      </c>
      <c r="C46" s="136" t="s">
        <v>25</v>
      </c>
      <c r="D46" s="131">
        <v>0.15</v>
      </c>
      <c r="E46" s="101">
        <v>365500</v>
      </c>
      <c r="F46" s="101">
        <v>219300</v>
      </c>
      <c r="G46" s="101">
        <f t="shared" si="2"/>
        <v>219300</v>
      </c>
      <c r="H46" s="102">
        <v>44966</v>
      </c>
      <c r="I46" s="102">
        <v>45054</v>
      </c>
      <c r="J46" s="117" t="s">
        <v>16</v>
      </c>
      <c r="K46" s="117" t="s">
        <v>23</v>
      </c>
      <c r="L46" s="101">
        <v>0</v>
      </c>
      <c r="M46" s="101">
        <v>0</v>
      </c>
      <c r="N46" s="127">
        <v>0.1</v>
      </c>
      <c r="O46" s="117" t="s">
        <v>279</v>
      </c>
      <c r="P46" s="121"/>
    </row>
    <row r="47" ht="18" spans="1:16">
      <c r="A47" s="103"/>
      <c r="B47" s="104" t="s">
        <v>69</v>
      </c>
      <c r="C47" s="105" t="s">
        <v>16</v>
      </c>
      <c r="D47" s="132">
        <f>SUM(D7:D46)</f>
        <v>5.701</v>
      </c>
      <c r="E47" s="107">
        <f>SUM(E7:E46)</f>
        <v>29803400</v>
      </c>
      <c r="F47" s="107">
        <f>SUM(F7:F46)</f>
        <v>17882040</v>
      </c>
      <c r="G47" s="107">
        <f>SUM(G7:G46)</f>
        <v>17882040</v>
      </c>
      <c r="H47" s="108" t="s">
        <v>18</v>
      </c>
      <c r="I47" s="108" t="s">
        <v>18</v>
      </c>
      <c r="J47" s="117" t="s">
        <v>16</v>
      </c>
      <c r="K47" s="117" t="s">
        <v>16</v>
      </c>
      <c r="L47" s="107">
        <f t="shared" ref="L47:M47" si="3">SUM(L7:L46)</f>
        <v>597300</v>
      </c>
      <c r="M47" s="107">
        <f t="shared" si="3"/>
        <v>597300</v>
      </c>
      <c r="N47" s="119" t="s">
        <v>18</v>
      </c>
      <c r="O47" s="120" t="s">
        <v>18</v>
      </c>
      <c r="P47" s="121"/>
    </row>
    <row r="48" ht="16.5" spans="1:15">
      <c r="A48" s="109"/>
      <c r="B48" s="110"/>
      <c r="C48" s="109"/>
      <c r="D48" s="111"/>
      <c r="E48" s="111"/>
      <c r="F48" s="112"/>
      <c r="G48" s="109"/>
      <c r="H48" s="109"/>
      <c r="I48" s="109"/>
      <c r="J48" s="109"/>
      <c r="K48" s="109"/>
      <c r="L48" s="109"/>
      <c r="M48" s="109"/>
      <c r="N48" s="109"/>
      <c r="O48" s="109"/>
    </row>
    <row r="49" spans="6:6">
      <c r="F49" s="113"/>
    </row>
    <row r="51" ht="16.5" spans="4:15">
      <c r="D51" s="114"/>
      <c r="L51" s="122" t="s">
        <v>70</v>
      </c>
      <c r="M51" s="122"/>
      <c r="N51" s="122"/>
      <c r="O51" s="122"/>
    </row>
    <row r="52" ht="16.5" spans="12:15">
      <c r="L52" s="122" t="s">
        <v>259</v>
      </c>
      <c r="M52" s="122"/>
      <c r="N52" s="122"/>
      <c r="O52" s="122"/>
    </row>
  </sheetData>
  <mergeCells count="19">
    <mergeCell ref="A1:P1"/>
    <mergeCell ref="A2:B2"/>
    <mergeCell ref="C2:E2"/>
    <mergeCell ref="G2:O2"/>
    <mergeCell ref="D3:E3"/>
    <mergeCell ref="J3:M3"/>
    <mergeCell ref="J23:N23"/>
    <mergeCell ref="L51:O51"/>
    <mergeCell ref="L52:O5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52"/>
  <sheetViews>
    <sheetView view="pageBreakPreview" zoomScaleNormal="100" workbookViewId="0">
      <pane ySplit="5" topLeftCell="A45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5" width="11.7142857142857" style="87" customWidth="1"/>
    <col min="6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22.8571428571429" style="87" customWidth="1"/>
    <col min="17" max="16384" width="9.14285714285714" style="87"/>
  </cols>
  <sheetData>
    <row r="1" ht="23.25" customHeight="1" spans="1:16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ht="17.25" customHeight="1" spans="1:15">
      <c r="A2" s="90" t="s">
        <v>356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66.75" customHeight="1" spans="1:16">
      <c r="A6" s="97">
        <v>1</v>
      </c>
      <c r="B6" s="125" t="s">
        <v>357</v>
      </c>
      <c r="C6" s="136" t="s">
        <v>239</v>
      </c>
      <c r="D6" s="131">
        <v>0.08</v>
      </c>
      <c r="E6" s="101">
        <v>393600</v>
      </c>
      <c r="F6" s="101">
        <v>236160</v>
      </c>
      <c r="G6" s="101">
        <f>F6</f>
        <v>236160</v>
      </c>
      <c r="H6" s="102" t="s">
        <v>18</v>
      </c>
      <c r="I6" s="102" t="s">
        <v>18</v>
      </c>
      <c r="J6" s="137" t="s">
        <v>358</v>
      </c>
      <c r="K6" s="138"/>
      <c r="L6" s="138"/>
      <c r="M6" s="138"/>
      <c r="N6" s="139"/>
      <c r="O6" s="117"/>
      <c r="P6" s="121"/>
    </row>
    <row r="7" s="87" customFormat="1" ht="66.75" customHeight="1" spans="1:16">
      <c r="A7" s="97">
        <f>A6+1</f>
        <v>2</v>
      </c>
      <c r="B7" s="125" t="s">
        <v>359</v>
      </c>
      <c r="C7" s="136" t="s">
        <v>239</v>
      </c>
      <c r="D7" s="131">
        <v>0.035</v>
      </c>
      <c r="E7" s="101">
        <v>163300</v>
      </c>
      <c r="F7" s="101">
        <v>97980</v>
      </c>
      <c r="G7" s="101">
        <f t="shared" ref="G7:G46" si="0">F7</f>
        <v>97980</v>
      </c>
      <c r="H7" s="102" t="s">
        <v>18</v>
      </c>
      <c r="I7" s="102" t="s">
        <v>18</v>
      </c>
      <c r="J7" s="137" t="s">
        <v>358</v>
      </c>
      <c r="K7" s="138"/>
      <c r="L7" s="138"/>
      <c r="M7" s="138"/>
      <c r="N7" s="139"/>
      <c r="O7" s="117"/>
      <c r="P7" s="121"/>
    </row>
    <row r="8" s="87" customFormat="1" ht="66.75" customHeight="1" spans="1:16">
      <c r="A8" s="97">
        <f t="shared" ref="A8:A46" si="1">A7+1</f>
        <v>3</v>
      </c>
      <c r="B8" s="125" t="s">
        <v>360</v>
      </c>
      <c r="C8" s="136" t="s">
        <v>239</v>
      </c>
      <c r="D8" s="131">
        <v>0.1</v>
      </c>
      <c r="E8" s="101">
        <v>801600</v>
      </c>
      <c r="F8" s="101">
        <v>480960</v>
      </c>
      <c r="G8" s="101">
        <f t="shared" si="0"/>
        <v>480960</v>
      </c>
      <c r="H8" s="102" t="s">
        <v>18</v>
      </c>
      <c r="I8" s="102" t="s">
        <v>18</v>
      </c>
      <c r="J8" s="137" t="s">
        <v>358</v>
      </c>
      <c r="K8" s="138"/>
      <c r="L8" s="138"/>
      <c r="M8" s="138"/>
      <c r="N8" s="139"/>
      <c r="O8" s="117"/>
      <c r="P8" s="121"/>
    </row>
    <row r="9" s="87" customFormat="1" ht="66.75" customHeight="1" spans="1:16">
      <c r="A9" s="97">
        <f t="shared" si="1"/>
        <v>4</v>
      </c>
      <c r="B9" s="125" t="s">
        <v>361</v>
      </c>
      <c r="C9" s="136" t="s">
        <v>239</v>
      </c>
      <c r="D9" s="131">
        <v>0.035</v>
      </c>
      <c r="E9" s="101">
        <v>232500</v>
      </c>
      <c r="F9" s="101">
        <v>139500</v>
      </c>
      <c r="G9" s="101">
        <f t="shared" si="0"/>
        <v>139500</v>
      </c>
      <c r="H9" s="102" t="s">
        <v>18</v>
      </c>
      <c r="I9" s="102" t="s">
        <v>18</v>
      </c>
      <c r="J9" s="137" t="s">
        <v>358</v>
      </c>
      <c r="K9" s="138"/>
      <c r="L9" s="138"/>
      <c r="M9" s="138"/>
      <c r="N9" s="139"/>
      <c r="O9" s="117"/>
      <c r="P9" s="121"/>
    </row>
    <row r="10" s="87" customFormat="1" ht="66.75" customHeight="1" spans="1:16">
      <c r="A10" s="97">
        <f t="shared" si="1"/>
        <v>5</v>
      </c>
      <c r="B10" s="125" t="s">
        <v>362</v>
      </c>
      <c r="C10" s="136" t="s">
        <v>239</v>
      </c>
      <c r="D10" s="131">
        <v>0.041</v>
      </c>
      <c r="E10" s="101">
        <v>223100</v>
      </c>
      <c r="F10" s="101">
        <v>133860</v>
      </c>
      <c r="G10" s="101">
        <f t="shared" si="0"/>
        <v>133860</v>
      </c>
      <c r="H10" s="102" t="s">
        <v>18</v>
      </c>
      <c r="I10" s="102" t="s">
        <v>18</v>
      </c>
      <c r="J10" s="137" t="s">
        <v>358</v>
      </c>
      <c r="K10" s="138"/>
      <c r="L10" s="138"/>
      <c r="M10" s="138"/>
      <c r="N10" s="139"/>
      <c r="O10" s="117"/>
      <c r="P10" s="121"/>
    </row>
    <row r="11" s="87" customFormat="1" ht="66.75" customHeight="1" spans="1:16">
      <c r="A11" s="97">
        <f t="shared" si="1"/>
        <v>6</v>
      </c>
      <c r="B11" s="125" t="s">
        <v>363</v>
      </c>
      <c r="C11" s="136" t="s">
        <v>239</v>
      </c>
      <c r="D11" s="131">
        <v>0.1</v>
      </c>
      <c r="E11" s="101">
        <v>994400</v>
      </c>
      <c r="F11" s="101">
        <v>596640</v>
      </c>
      <c r="G11" s="101">
        <f t="shared" si="0"/>
        <v>596640</v>
      </c>
      <c r="H11" s="102" t="s">
        <v>18</v>
      </c>
      <c r="I11" s="102" t="s">
        <v>18</v>
      </c>
      <c r="J11" s="137" t="s">
        <v>358</v>
      </c>
      <c r="K11" s="138"/>
      <c r="L11" s="138"/>
      <c r="M11" s="138"/>
      <c r="N11" s="139"/>
      <c r="O11" s="117"/>
      <c r="P11" s="121"/>
    </row>
    <row r="12" s="87" customFormat="1" ht="66.75" customHeight="1" spans="1:16">
      <c r="A12" s="97">
        <f t="shared" si="1"/>
        <v>7</v>
      </c>
      <c r="B12" s="125" t="s">
        <v>364</v>
      </c>
      <c r="C12" s="136" t="s">
        <v>188</v>
      </c>
      <c r="D12" s="131">
        <v>0.11</v>
      </c>
      <c r="E12" s="101">
        <v>910900</v>
      </c>
      <c r="F12" s="101">
        <v>546540</v>
      </c>
      <c r="G12" s="101">
        <f t="shared" si="0"/>
        <v>546540</v>
      </c>
      <c r="H12" s="102" t="s">
        <v>18</v>
      </c>
      <c r="I12" s="102" t="s">
        <v>18</v>
      </c>
      <c r="J12" s="137" t="s">
        <v>358</v>
      </c>
      <c r="K12" s="138"/>
      <c r="L12" s="138"/>
      <c r="M12" s="138"/>
      <c r="N12" s="139"/>
      <c r="O12" s="117"/>
      <c r="P12" s="121"/>
    </row>
    <row r="13" s="87" customFormat="1" ht="66.75" customHeight="1" spans="1:16">
      <c r="A13" s="97">
        <f t="shared" si="1"/>
        <v>8</v>
      </c>
      <c r="B13" s="125" t="s">
        <v>365</v>
      </c>
      <c r="C13" s="136" t="s">
        <v>239</v>
      </c>
      <c r="D13" s="131">
        <v>0.08</v>
      </c>
      <c r="E13" s="101">
        <v>540100</v>
      </c>
      <c r="F13" s="101">
        <v>324060</v>
      </c>
      <c r="G13" s="101">
        <f t="shared" si="0"/>
        <v>324060</v>
      </c>
      <c r="H13" s="102" t="s">
        <v>18</v>
      </c>
      <c r="I13" s="102" t="s">
        <v>18</v>
      </c>
      <c r="J13" s="137" t="s">
        <v>358</v>
      </c>
      <c r="K13" s="138"/>
      <c r="L13" s="138"/>
      <c r="M13" s="138"/>
      <c r="N13" s="139"/>
      <c r="O13" s="117"/>
      <c r="P13" s="121"/>
    </row>
    <row r="14" s="87" customFormat="1" ht="66.75" customHeight="1" spans="1:16">
      <c r="A14" s="97">
        <f t="shared" si="1"/>
        <v>9</v>
      </c>
      <c r="B14" s="125" t="s">
        <v>366</v>
      </c>
      <c r="C14" s="136" t="s">
        <v>239</v>
      </c>
      <c r="D14" s="131">
        <v>0.037</v>
      </c>
      <c r="E14" s="101">
        <v>600800</v>
      </c>
      <c r="F14" s="101">
        <v>360480</v>
      </c>
      <c r="G14" s="101">
        <f t="shared" si="0"/>
        <v>360480</v>
      </c>
      <c r="H14" s="102" t="s">
        <v>18</v>
      </c>
      <c r="I14" s="102" t="s">
        <v>18</v>
      </c>
      <c r="J14" s="137" t="s">
        <v>358</v>
      </c>
      <c r="K14" s="138"/>
      <c r="L14" s="138"/>
      <c r="M14" s="138"/>
      <c r="N14" s="139"/>
      <c r="O14" s="117"/>
      <c r="P14" s="121"/>
    </row>
    <row r="15" s="87" customFormat="1" ht="66.75" customHeight="1" spans="1:16">
      <c r="A15" s="97">
        <f t="shared" si="1"/>
        <v>10</v>
      </c>
      <c r="B15" s="125" t="s">
        <v>367</v>
      </c>
      <c r="C15" s="136" t="s">
        <v>239</v>
      </c>
      <c r="D15" s="131">
        <v>0.034</v>
      </c>
      <c r="E15" s="101">
        <v>216900</v>
      </c>
      <c r="F15" s="101">
        <v>130140</v>
      </c>
      <c r="G15" s="101">
        <f t="shared" si="0"/>
        <v>130140</v>
      </c>
      <c r="H15" s="102" t="s">
        <v>18</v>
      </c>
      <c r="I15" s="102" t="s">
        <v>18</v>
      </c>
      <c r="J15" s="137" t="s">
        <v>358</v>
      </c>
      <c r="K15" s="138"/>
      <c r="L15" s="138"/>
      <c r="M15" s="138"/>
      <c r="N15" s="139"/>
      <c r="O15" s="117"/>
      <c r="P15" s="121"/>
    </row>
    <row r="16" s="87" customFormat="1" ht="66.75" customHeight="1" spans="1:16">
      <c r="A16" s="97">
        <f t="shared" si="1"/>
        <v>11</v>
      </c>
      <c r="B16" s="125" t="s">
        <v>368</v>
      </c>
      <c r="C16" s="136" t="s">
        <v>239</v>
      </c>
      <c r="D16" s="131">
        <v>0.048</v>
      </c>
      <c r="E16" s="101">
        <v>242900</v>
      </c>
      <c r="F16" s="101">
        <v>145740</v>
      </c>
      <c r="G16" s="101">
        <f t="shared" si="0"/>
        <v>145740</v>
      </c>
      <c r="H16" s="102" t="s">
        <v>18</v>
      </c>
      <c r="I16" s="102" t="s">
        <v>18</v>
      </c>
      <c r="J16" s="137" t="s">
        <v>358</v>
      </c>
      <c r="K16" s="138"/>
      <c r="L16" s="138"/>
      <c r="M16" s="138"/>
      <c r="N16" s="139"/>
      <c r="O16" s="117"/>
      <c r="P16" s="121"/>
    </row>
    <row r="17" s="87" customFormat="1" ht="66.75" customHeight="1" spans="1:16">
      <c r="A17" s="97">
        <f t="shared" si="1"/>
        <v>12</v>
      </c>
      <c r="B17" s="125" t="s">
        <v>369</v>
      </c>
      <c r="C17" s="136" t="s">
        <v>239</v>
      </c>
      <c r="D17" s="131">
        <v>0.078</v>
      </c>
      <c r="E17" s="101">
        <v>643300</v>
      </c>
      <c r="F17" s="101">
        <v>385980</v>
      </c>
      <c r="G17" s="101">
        <f t="shared" si="0"/>
        <v>385980</v>
      </c>
      <c r="H17" s="102" t="s">
        <v>18</v>
      </c>
      <c r="I17" s="102" t="s">
        <v>18</v>
      </c>
      <c r="J17" s="137" t="s">
        <v>358</v>
      </c>
      <c r="K17" s="138"/>
      <c r="L17" s="138"/>
      <c r="M17" s="138"/>
      <c r="N17" s="139"/>
      <c r="O17" s="117"/>
      <c r="P17" s="121"/>
    </row>
    <row r="18" s="87" customFormat="1" ht="66.75" customHeight="1" spans="1:16">
      <c r="A18" s="97">
        <f t="shared" si="1"/>
        <v>13</v>
      </c>
      <c r="B18" s="125" t="s">
        <v>370</v>
      </c>
      <c r="C18" s="136" t="s">
        <v>239</v>
      </c>
      <c r="D18" s="131">
        <v>0.225</v>
      </c>
      <c r="E18" s="101">
        <v>1535200</v>
      </c>
      <c r="F18" s="101">
        <v>921120</v>
      </c>
      <c r="G18" s="101">
        <f t="shared" si="0"/>
        <v>921120</v>
      </c>
      <c r="H18" s="102" t="s">
        <v>18</v>
      </c>
      <c r="I18" s="102" t="s">
        <v>18</v>
      </c>
      <c r="J18" s="137" t="s">
        <v>371</v>
      </c>
      <c r="K18" s="138"/>
      <c r="L18" s="138"/>
      <c r="M18" s="138"/>
      <c r="N18" s="139"/>
      <c r="O18" s="117"/>
      <c r="P18" s="121"/>
    </row>
    <row r="19" s="87" customFormat="1" ht="66.75" customHeight="1" spans="1:16">
      <c r="A19" s="97">
        <f t="shared" si="1"/>
        <v>14</v>
      </c>
      <c r="B19" s="125" t="s">
        <v>372</v>
      </c>
      <c r="C19" s="136" t="s">
        <v>239</v>
      </c>
      <c r="D19" s="131">
        <v>0.126</v>
      </c>
      <c r="E19" s="101">
        <v>823800</v>
      </c>
      <c r="F19" s="101">
        <v>494280</v>
      </c>
      <c r="G19" s="101">
        <f t="shared" si="0"/>
        <v>494280</v>
      </c>
      <c r="H19" s="102" t="s">
        <v>18</v>
      </c>
      <c r="I19" s="102" t="s">
        <v>18</v>
      </c>
      <c r="J19" s="137" t="s">
        <v>358</v>
      </c>
      <c r="K19" s="138"/>
      <c r="L19" s="138"/>
      <c r="M19" s="138"/>
      <c r="N19" s="139"/>
      <c r="O19" s="117"/>
      <c r="P19" s="121"/>
    </row>
    <row r="20" s="87" customFormat="1" ht="66.75" customHeight="1" spans="1:16">
      <c r="A20" s="97">
        <f t="shared" si="1"/>
        <v>15</v>
      </c>
      <c r="B20" s="125" t="s">
        <v>373</v>
      </c>
      <c r="C20" s="136" t="s">
        <v>239</v>
      </c>
      <c r="D20" s="131">
        <v>0.065</v>
      </c>
      <c r="E20" s="101">
        <v>449500</v>
      </c>
      <c r="F20" s="101">
        <v>269700</v>
      </c>
      <c r="G20" s="101">
        <f t="shared" si="0"/>
        <v>269700</v>
      </c>
      <c r="H20" s="102" t="s">
        <v>18</v>
      </c>
      <c r="I20" s="102" t="s">
        <v>18</v>
      </c>
      <c r="J20" s="137" t="s">
        <v>358</v>
      </c>
      <c r="K20" s="138"/>
      <c r="L20" s="138"/>
      <c r="M20" s="138"/>
      <c r="N20" s="139"/>
      <c r="O20" s="117"/>
      <c r="P20" s="121"/>
    </row>
    <row r="21" s="87" customFormat="1" ht="66.75" customHeight="1" spans="1:16">
      <c r="A21" s="97">
        <f t="shared" si="1"/>
        <v>16</v>
      </c>
      <c r="B21" s="125" t="s">
        <v>374</v>
      </c>
      <c r="C21" s="136" t="s">
        <v>239</v>
      </c>
      <c r="D21" s="131">
        <v>0.08</v>
      </c>
      <c r="E21" s="101">
        <v>830100</v>
      </c>
      <c r="F21" s="101">
        <v>498060</v>
      </c>
      <c r="G21" s="101">
        <f t="shared" si="0"/>
        <v>498060</v>
      </c>
      <c r="H21" s="102" t="s">
        <v>18</v>
      </c>
      <c r="I21" s="102" t="s">
        <v>18</v>
      </c>
      <c r="J21" s="137" t="s">
        <v>358</v>
      </c>
      <c r="K21" s="138"/>
      <c r="L21" s="138"/>
      <c r="M21" s="138"/>
      <c r="N21" s="139"/>
      <c r="O21" s="117"/>
      <c r="P21" s="121"/>
    </row>
    <row r="22" s="87" customFormat="1" ht="66.75" customHeight="1" spans="1:16">
      <c r="A22" s="97">
        <f t="shared" si="1"/>
        <v>17</v>
      </c>
      <c r="B22" s="125" t="s">
        <v>375</v>
      </c>
      <c r="C22" s="136" t="s">
        <v>239</v>
      </c>
      <c r="D22" s="131">
        <v>0.111</v>
      </c>
      <c r="E22" s="101">
        <v>657900</v>
      </c>
      <c r="F22" s="101">
        <v>394740</v>
      </c>
      <c r="G22" s="101">
        <f t="shared" si="0"/>
        <v>394740</v>
      </c>
      <c r="H22" s="102" t="s">
        <v>18</v>
      </c>
      <c r="I22" s="102" t="s">
        <v>18</v>
      </c>
      <c r="J22" s="137" t="s">
        <v>358</v>
      </c>
      <c r="K22" s="138"/>
      <c r="L22" s="138"/>
      <c r="M22" s="138"/>
      <c r="N22" s="139"/>
      <c r="O22" s="117"/>
      <c r="P22" s="121"/>
    </row>
    <row r="23" s="87" customFormat="1" ht="66.75" customHeight="1" spans="1:16">
      <c r="A23" s="97">
        <f t="shared" si="1"/>
        <v>18</v>
      </c>
      <c r="B23" s="125" t="s">
        <v>376</v>
      </c>
      <c r="C23" s="136" t="s">
        <v>239</v>
      </c>
      <c r="D23" s="131">
        <v>0.116</v>
      </c>
      <c r="E23" s="101">
        <v>898800</v>
      </c>
      <c r="F23" s="101">
        <v>539280</v>
      </c>
      <c r="G23" s="101">
        <f t="shared" si="0"/>
        <v>539280</v>
      </c>
      <c r="H23" s="102" t="s">
        <v>18</v>
      </c>
      <c r="I23" s="102" t="s">
        <v>18</v>
      </c>
      <c r="J23" s="137" t="s">
        <v>358</v>
      </c>
      <c r="K23" s="138"/>
      <c r="L23" s="138"/>
      <c r="M23" s="138"/>
      <c r="N23" s="139"/>
      <c r="O23" s="117"/>
      <c r="P23" s="121"/>
    </row>
    <row r="24" s="87" customFormat="1" ht="66.75" customHeight="1" spans="1:16">
      <c r="A24" s="97">
        <f t="shared" si="1"/>
        <v>19</v>
      </c>
      <c r="B24" s="125" t="s">
        <v>377</v>
      </c>
      <c r="C24" s="136" t="s">
        <v>239</v>
      </c>
      <c r="D24" s="131">
        <v>0.1</v>
      </c>
      <c r="E24" s="101">
        <v>764200</v>
      </c>
      <c r="F24" s="101">
        <v>458520</v>
      </c>
      <c r="G24" s="101">
        <f t="shared" si="0"/>
        <v>458520</v>
      </c>
      <c r="H24" s="102" t="s">
        <v>18</v>
      </c>
      <c r="I24" s="102" t="s">
        <v>18</v>
      </c>
      <c r="J24" s="137" t="s">
        <v>358</v>
      </c>
      <c r="K24" s="138"/>
      <c r="L24" s="138"/>
      <c r="M24" s="138"/>
      <c r="N24" s="139"/>
      <c r="O24" s="117"/>
      <c r="P24" s="121"/>
    </row>
    <row r="25" s="87" customFormat="1" ht="66.75" customHeight="1" spans="1:16">
      <c r="A25" s="97">
        <f t="shared" si="1"/>
        <v>20</v>
      </c>
      <c r="B25" s="125" t="s">
        <v>378</v>
      </c>
      <c r="C25" s="136" t="s">
        <v>239</v>
      </c>
      <c r="D25" s="131">
        <v>0.14</v>
      </c>
      <c r="E25" s="101">
        <v>1080700</v>
      </c>
      <c r="F25" s="101">
        <v>648420</v>
      </c>
      <c r="G25" s="101">
        <f t="shared" si="0"/>
        <v>648420</v>
      </c>
      <c r="H25" s="102" t="s">
        <v>18</v>
      </c>
      <c r="I25" s="102" t="s">
        <v>18</v>
      </c>
      <c r="J25" s="137" t="s">
        <v>371</v>
      </c>
      <c r="K25" s="138"/>
      <c r="L25" s="138"/>
      <c r="M25" s="138"/>
      <c r="N25" s="139"/>
      <c r="O25" s="117"/>
      <c r="P25" s="121"/>
    </row>
    <row r="26" s="87" customFormat="1" ht="66.75" customHeight="1" spans="1:16">
      <c r="A26" s="97">
        <f t="shared" si="1"/>
        <v>21</v>
      </c>
      <c r="B26" s="125" t="s">
        <v>379</v>
      </c>
      <c r="C26" s="136" t="s">
        <v>239</v>
      </c>
      <c r="D26" s="131">
        <v>0.117</v>
      </c>
      <c r="E26" s="101">
        <v>735000</v>
      </c>
      <c r="F26" s="101">
        <v>441000</v>
      </c>
      <c r="G26" s="101">
        <f t="shared" si="0"/>
        <v>441000</v>
      </c>
      <c r="H26" s="102" t="s">
        <v>18</v>
      </c>
      <c r="I26" s="102" t="s">
        <v>18</v>
      </c>
      <c r="J26" s="137" t="s">
        <v>358</v>
      </c>
      <c r="K26" s="138"/>
      <c r="L26" s="138"/>
      <c r="M26" s="138"/>
      <c r="N26" s="139"/>
      <c r="O26" s="117"/>
      <c r="P26" s="121"/>
    </row>
    <row r="27" s="87" customFormat="1" ht="66.75" customHeight="1" spans="1:16">
      <c r="A27" s="97">
        <f t="shared" si="1"/>
        <v>22</v>
      </c>
      <c r="B27" s="125" t="s">
        <v>380</v>
      </c>
      <c r="C27" s="136" t="s">
        <v>239</v>
      </c>
      <c r="D27" s="131">
        <v>0.12</v>
      </c>
      <c r="E27" s="101">
        <v>889100</v>
      </c>
      <c r="F27" s="101">
        <v>533460</v>
      </c>
      <c r="G27" s="101">
        <f t="shared" si="0"/>
        <v>533460</v>
      </c>
      <c r="H27" s="102" t="s">
        <v>18</v>
      </c>
      <c r="I27" s="102" t="s">
        <v>18</v>
      </c>
      <c r="J27" s="137" t="s">
        <v>358</v>
      </c>
      <c r="K27" s="138"/>
      <c r="L27" s="138"/>
      <c r="M27" s="138"/>
      <c r="N27" s="139"/>
      <c r="O27" s="117"/>
      <c r="P27" s="121"/>
    </row>
    <row r="28" s="87" customFormat="1" ht="66.75" customHeight="1" spans="1:16">
      <c r="A28" s="97">
        <f t="shared" si="1"/>
        <v>23</v>
      </c>
      <c r="B28" s="125" t="s">
        <v>381</v>
      </c>
      <c r="C28" s="136" t="s">
        <v>239</v>
      </c>
      <c r="D28" s="131">
        <v>0.043</v>
      </c>
      <c r="E28" s="101">
        <v>327100</v>
      </c>
      <c r="F28" s="101">
        <v>196260</v>
      </c>
      <c r="G28" s="101">
        <f t="shared" si="0"/>
        <v>196260</v>
      </c>
      <c r="H28" s="102" t="s">
        <v>18</v>
      </c>
      <c r="I28" s="102" t="s">
        <v>18</v>
      </c>
      <c r="J28" s="137" t="s">
        <v>358</v>
      </c>
      <c r="K28" s="138"/>
      <c r="L28" s="138"/>
      <c r="M28" s="138"/>
      <c r="N28" s="139"/>
      <c r="O28" s="117"/>
      <c r="P28" s="121"/>
    </row>
    <row r="29" s="87" customFormat="1" ht="66.75" customHeight="1" spans="1:16">
      <c r="A29" s="97">
        <f t="shared" si="1"/>
        <v>24</v>
      </c>
      <c r="B29" s="125" t="s">
        <v>382</v>
      </c>
      <c r="C29" s="136" t="s">
        <v>239</v>
      </c>
      <c r="D29" s="131">
        <v>0.05</v>
      </c>
      <c r="E29" s="101">
        <v>291400</v>
      </c>
      <c r="F29" s="101">
        <v>174840</v>
      </c>
      <c r="G29" s="101">
        <f t="shared" si="0"/>
        <v>174840</v>
      </c>
      <c r="H29" s="102" t="s">
        <v>18</v>
      </c>
      <c r="I29" s="102" t="s">
        <v>18</v>
      </c>
      <c r="J29" s="137" t="s">
        <v>358</v>
      </c>
      <c r="K29" s="138"/>
      <c r="L29" s="138"/>
      <c r="M29" s="138"/>
      <c r="N29" s="139"/>
      <c r="O29" s="117"/>
      <c r="P29" s="121"/>
    </row>
    <row r="30" s="87" customFormat="1" ht="66.75" customHeight="1" spans="1:16">
      <c r="A30" s="97">
        <f t="shared" si="1"/>
        <v>25</v>
      </c>
      <c r="B30" s="125" t="s">
        <v>383</v>
      </c>
      <c r="C30" s="136" t="s">
        <v>239</v>
      </c>
      <c r="D30" s="131">
        <v>0.1</v>
      </c>
      <c r="E30" s="101">
        <v>661500</v>
      </c>
      <c r="F30" s="101">
        <v>396900</v>
      </c>
      <c r="G30" s="101">
        <f t="shared" si="0"/>
        <v>396900</v>
      </c>
      <c r="H30" s="102" t="s">
        <v>18</v>
      </c>
      <c r="I30" s="102" t="s">
        <v>18</v>
      </c>
      <c r="J30" s="137" t="s">
        <v>358</v>
      </c>
      <c r="K30" s="138"/>
      <c r="L30" s="138"/>
      <c r="M30" s="138"/>
      <c r="N30" s="139"/>
      <c r="O30" s="117"/>
      <c r="P30" s="121"/>
    </row>
    <row r="31" s="87" customFormat="1" ht="66.75" customHeight="1" spans="1:16">
      <c r="A31" s="97">
        <f t="shared" si="1"/>
        <v>26</v>
      </c>
      <c r="B31" s="125" t="s">
        <v>384</v>
      </c>
      <c r="C31" s="136" t="s">
        <v>239</v>
      </c>
      <c r="D31" s="131">
        <v>0.1</v>
      </c>
      <c r="E31" s="101">
        <v>784200</v>
      </c>
      <c r="F31" s="101">
        <v>470520</v>
      </c>
      <c r="G31" s="101">
        <f t="shared" si="0"/>
        <v>470520</v>
      </c>
      <c r="H31" s="102" t="s">
        <v>18</v>
      </c>
      <c r="I31" s="102" t="s">
        <v>18</v>
      </c>
      <c r="J31" s="137" t="s">
        <v>358</v>
      </c>
      <c r="K31" s="138"/>
      <c r="L31" s="138"/>
      <c r="M31" s="138"/>
      <c r="N31" s="139"/>
      <c r="O31" s="117"/>
      <c r="P31" s="121"/>
    </row>
    <row r="32" s="87" customFormat="1" ht="66.75" customHeight="1" spans="1:16">
      <c r="A32" s="97">
        <f t="shared" si="1"/>
        <v>27</v>
      </c>
      <c r="B32" s="125" t="s">
        <v>385</v>
      </c>
      <c r="C32" s="136" t="s">
        <v>239</v>
      </c>
      <c r="D32" s="131">
        <v>0.15</v>
      </c>
      <c r="E32" s="101">
        <v>2265800</v>
      </c>
      <c r="F32" s="101">
        <v>1359480</v>
      </c>
      <c r="G32" s="101">
        <f t="shared" si="0"/>
        <v>1359480</v>
      </c>
      <c r="H32" s="102" t="s">
        <v>18</v>
      </c>
      <c r="I32" s="102" t="s">
        <v>18</v>
      </c>
      <c r="J32" s="137" t="s">
        <v>371</v>
      </c>
      <c r="K32" s="138"/>
      <c r="L32" s="138"/>
      <c r="M32" s="138"/>
      <c r="N32" s="139"/>
      <c r="O32" s="117"/>
      <c r="P32" s="121"/>
    </row>
    <row r="33" s="87" customFormat="1" ht="66.75" customHeight="1" spans="1:16">
      <c r="A33" s="97">
        <f t="shared" si="1"/>
        <v>28</v>
      </c>
      <c r="B33" s="125" t="s">
        <v>386</v>
      </c>
      <c r="C33" s="136" t="s">
        <v>239</v>
      </c>
      <c r="D33" s="131">
        <v>0.112</v>
      </c>
      <c r="E33" s="101">
        <v>997100</v>
      </c>
      <c r="F33" s="101">
        <v>598260</v>
      </c>
      <c r="G33" s="101">
        <f t="shared" si="0"/>
        <v>598260</v>
      </c>
      <c r="H33" s="102" t="s">
        <v>18</v>
      </c>
      <c r="I33" s="102" t="s">
        <v>18</v>
      </c>
      <c r="J33" s="137" t="s">
        <v>358</v>
      </c>
      <c r="K33" s="138"/>
      <c r="L33" s="138"/>
      <c r="M33" s="138"/>
      <c r="N33" s="139"/>
      <c r="O33" s="117"/>
      <c r="P33" s="121"/>
    </row>
    <row r="34" s="87" customFormat="1" ht="66.75" customHeight="1" spans="1:16">
      <c r="A34" s="97">
        <f t="shared" si="1"/>
        <v>29</v>
      </c>
      <c r="B34" s="125" t="s">
        <v>387</v>
      </c>
      <c r="C34" s="136" t="s">
        <v>239</v>
      </c>
      <c r="D34" s="131">
        <v>0.05</v>
      </c>
      <c r="E34" s="101">
        <v>283900</v>
      </c>
      <c r="F34" s="101">
        <v>170340</v>
      </c>
      <c r="G34" s="101">
        <f t="shared" si="0"/>
        <v>170340</v>
      </c>
      <c r="H34" s="102" t="s">
        <v>18</v>
      </c>
      <c r="I34" s="102" t="s">
        <v>18</v>
      </c>
      <c r="J34" s="137" t="s">
        <v>358</v>
      </c>
      <c r="K34" s="138"/>
      <c r="L34" s="138"/>
      <c r="M34" s="138"/>
      <c r="N34" s="139"/>
      <c r="O34" s="117"/>
      <c r="P34" s="121"/>
    </row>
    <row r="35" s="87" customFormat="1" ht="66.75" customHeight="1" spans="1:16">
      <c r="A35" s="97">
        <f t="shared" si="1"/>
        <v>30</v>
      </c>
      <c r="B35" s="125" t="s">
        <v>388</v>
      </c>
      <c r="C35" s="136" t="s">
        <v>239</v>
      </c>
      <c r="D35" s="131">
        <v>0.123</v>
      </c>
      <c r="E35" s="101">
        <v>1274700</v>
      </c>
      <c r="F35" s="101">
        <v>764820</v>
      </c>
      <c r="G35" s="101">
        <f t="shared" si="0"/>
        <v>764820</v>
      </c>
      <c r="H35" s="102" t="s">
        <v>18</v>
      </c>
      <c r="I35" s="102" t="s">
        <v>18</v>
      </c>
      <c r="J35" s="137" t="s">
        <v>371</v>
      </c>
      <c r="K35" s="138"/>
      <c r="L35" s="138"/>
      <c r="M35" s="138"/>
      <c r="N35" s="139"/>
      <c r="O35" s="117"/>
      <c r="P35" s="121"/>
    </row>
    <row r="36" s="87" customFormat="1" ht="66.75" customHeight="1" spans="1:16">
      <c r="A36" s="97">
        <f t="shared" si="1"/>
        <v>31</v>
      </c>
      <c r="B36" s="125" t="s">
        <v>389</v>
      </c>
      <c r="C36" s="136" t="s">
        <v>188</v>
      </c>
      <c r="D36" s="131">
        <v>0.05</v>
      </c>
      <c r="E36" s="101">
        <v>342600</v>
      </c>
      <c r="F36" s="101">
        <v>205560</v>
      </c>
      <c r="G36" s="101">
        <f t="shared" si="0"/>
        <v>205560</v>
      </c>
      <c r="H36" s="102" t="s">
        <v>18</v>
      </c>
      <c r="I36" s="102" t="s">
        <v>18</v>
      </c>
      <c r="J36" s="137" t="s">
        <v>358</v>
      </c>
      <c r="K36" s="138"/>
      <c r="L36" s="138"/>
      <c r="M36" s="138"/>
      <c r="N36" s="139"/>
      <c r="O36" s="117"/>
      <c r="P36" s="121"/>
    </row>
    <row r="37" s="87" customFormat="1" ht="66.75" customHeight="1" spans="1:16">
      <c r="A37" s="97">
        <f t="shared" si="1"/>
        <v>32</v>
      </c>
      <c r="B37" s="125" t="s">
        <v>390</v>
      </c>
      <c r="C37" s="136" t="s">
        <v>239</v>
      </c>
      <c r="D37" s="131">
        <v>0.1</v>
      </c>
      <c r="E37" s="101">
        <v>682500</v>
      </c>
      <c r="F37" s="101">
        <v>409500</v>
      </c>
      <c r="G37" s="101">
        <f t="shared" si="0"/>
        <v>409500</v>
      </c>
      <c r="H37" s="102" t="s">
        <v>18</v>
      </c>
      <c r="I37" s="102" t="s">
        <v>18</v>
      </c>
      <c r="J37" s="137" t="s">
        <v>358</v>
      </c>
      <c r="K37" s="138"/>
      <c r="L37" s="138"/>
      <c r="M37" s="138"/>
      <c r="N37" s="139"/>
      <c r="O37" s="117"/>
      <c r="P37" s="121"/>
    </row>
    <row r="38" s="87" customFormat="1" ht="66.75" customHeight="1" spans="1:16">
      <c r="A38" s="97">
        <f t="shared" si="1"/>
        <v>33</v>
      </c>
      <c r="B38" s="125" t="s">
        <v>391</v>
      </c>
      <c r="C38" s="136" t="s">
        <v>239</v>
      </c>
      <c r="D38" s="131">
        <v>0.1</v>
      </c>
      <c r="E38" s="101">
        <v>697500</v>
      </c>
      <c r="F38" s="101">
        <v>418500</v>
      </c>
      <c r="G38" s="101">
        <f t="shared" si="0"/>
        <v>418500</v>
      </c>
      <c r="H38" s="102" t="s">
        <v>18</v>
      </c>
      <c r="I38" s="102" t="s">
        <v>18</v>
      </c>
      <c r="J38" s="137" t="s">
        <v>358</v>
      </c>
      <c r="K38" s="138"/>
      <c r="L38" s="138"/>
      <c r="M38" s="138"/>
      <c r="N38" s="139"/>
      <c r="O38" s="117"/>
      <c r="P38" s="121"/>
    </row>
    <row r="39" s="87" customFormat="1" ht="66.75" customHeight="1" spans="1:16">
      <c r="A39" s="97">
        <f t="shared" si="1"/>
        <v>34</v>
      </c>
      <c r="B39" s="125" t="s">
        <v>392</v>
      </c>
      <c r="C39" s="136" t="s">
        <v>239</v>
      </c>
      <c r="D39" s="131">
        <v>0.102</v>
      </c>
      <c r="E39" s="101">
        <v>581700</v>
      </c>
      <c r="F39" s="101">
        <v>349020</v>
      </c>
      <c r="G39" s="101">
        <f t="shared" si="0"/>
        <v>349020</v>
      </c>
      <c r="H39" s="102" t="s">
        <v>18</v>
      </c>
      <c r="I39" s="102" t="s">
        <v>18</v>
      </c>
      <c r="J39" s="137" t="s">
        <v>358</v>
      </c>
      <c r="K39" s="138"/>
      <c r="L39" s="138"/>
      <c r="M39" s="138"/>
      <c r="N39" s="139"/>
      <c r="O39" s="117"/>
      <c r="P39" s="121"/>
    </row>
    <row r="40" s="87" customFormat="1" ht="66.75" customHeight="1" spans="1:16">
      <c r="A40" s="97">
        <f t="shared" si="1"/>
        <v>35</v>
      </c>
      <c r="B40" s="125" t="s">
        <v>393</v>
      </c>
      <c r="C40" s="136" t="s">
        <v>239</v>
      </c>
      <c r="D40" s="131">
        <v>0.069</v>
      </c>
      <c r="E40" s="101">
        <v>349600</v>
      </c>
      <c r="F40" s="101">
        <v>209760</v>
      </c>
      <c r="G40" s="101">
        <f t="shared" si="0"/>
        <v>209760</v>
      </c>
      <c r="H40" s="102" t="s">
        <v>18</v>
      </c>
      <c r="I40" s="102" t="s">
        <v>18</v>
      </c>
      <c r="J40" s="137" t="s">
        <v>358</v>
      </c>
      <c r="K40" s="138"/>
      <c r="L40" s="138"/>
      <c r="M40" s="138"/>
      <c r="N40" s="139"/>
      <c r="O40" s="117"/>
      <c r="P40" s="121"/>
    </row>
    <row r="41" s="87" customFormat="1" ht="66.75" customHeight="1" spans="1:16">
      <c r="A41" s="97">
        <f t="shared" si="1"/>
        <v>36</v>
      </c>
      <c r="B41" s="125" t="s">
        <v>394</v>
      </c>
      <c r="C41" s="136" t="s">
        <v>239</v>
      </c>
      <c r="D41" s="131">
        <v>0.034</v>
      </c>
      <c r="E41" s="101">
        <v>194300</v>
      </c>
      <c r="F41" s="101">
        <v>116580</v>
      </c>
      <c r="G41" s="101">
        <f t="shared" si="0"/>
        <v>116580</v>
      </c>
      <c r="H41" s="102" t="s">
        <v>18</v>
      </c>
      <c r="I41" s="102" t="s">
        <v>18</v>
      </c>
      <c r="J41" s="137" t="s">
        <v>358</v>
      </c>
      <c r="K41" s="138"/>
      <c r="L41" s="138"/>
      <c r="M41" s="138"/>
      <c r="N41" s="139"/>
      <c r="O41" s="117"/>
      <c r="P41" s="121"/>
    </row>
    <row r="42" s="87" customFormat="1" ht="66.75" customHeight="1" spans="1:16">
      <c r="A42" s="97">
        <f t="shared" si="1"/>
        <v>37</v>
      </c>
      <c r="B42" s="125" t="s">
        <v>395</v>
      </c>
      <c r="C42" s="136" t="s">
        <v>239</v>
      </c>
      <c r="D42" s="131">
        <v>0.26</v>
      </c>
      <c r="E42" s="101">
        <v>1866000</v>
      </c>
      <c r="F42" s="101">
        <v>1119600</v>
      </c>
      <c r="G42" s="101">
        <f t="shared" si="0"/>
        <v>1119600</v>
      </c>
      <c r="H42" s="102" t="s">
        <v>18</v>
      </c>
      <c r="I42" s="102" t="s">
        <v>18</v>
      </c>
      <c r="J42" s="137" t="s">
        <v>371</v>
      </c>
      <c r="K42" s="138"/>
      <c r="L42" s="138"/>
      <c r="M42" s="138"/>
      <c r="N42" s="139"/>
      <c r="O42" s="117"/>
      <c r="P42" s="121"/>
    </row>
    <row r="43" s="87" customFormat="1" ht="66.75" customHeight="1" spans="1:16">
      <c r="A43" s="97">
        <f t="shared" si="1"/>
        <v>38</v>
      </c>
      <c r="B43" s="125" t="s">
        <v>396</v>
      </c>
      <c r="C43" s="136" t="s">
        <v>239</v>
      </c>
      <c r="D43" s="131">
        <v>0.068</v>
      </c>
      <c r="E43" s="101">
        <v>874700</v>
      </c>
      <c r="F43" s="101">
        <v>524820</v>
      </c>
      <c r="G43" s="101">
        <f t="shared" si="0"/>
        <v>524820</v>
      </c>
      <c r="H43" s="102" t="s">
        <v>18</v>
      </c>
      <c r="I43" s="102" t="s">
        <v>18</v>
      </c>
      <c r="J43" s="137" t="s">
        <v>358</v>
      </c>
      <c r="K43" s="138"/>
      <c r="L43" s="138"/>
      <c r="M43" s="138"/>
      <c r="N43" s="139"/>
      <c r="O43" s="117"/>
      <c r="P43" s="121"/>
    </row>
    <row r="44" s="87" customFormat="1" ht="66.75" customHeight="1" spans="1:16">
      <c r="A44" s="97">
        <f t="shared" si="1"/>
        <v>39</v>
      </c>
      <c r="B44" s="125" t="s">
        <v>397</v>
      </c>
      <c r="C44" s="136" t="s">
        <v>239</v>
      </c>
      <c r="D44" s="131">
        <v>0.125</v>
      </c>
      <c r="E44" s="101">
        <v>930700</v>
      </c>
      <c r="F44" s="101">
        <v>558420</v>
      </c>
      <c r="G44" s="101">
        <f t="shared" si="0"/>
        <v>558420</v>
      </c>
      <c r="H44" s="102" t="s">
        <v>18</v>
      </c>
      <c r="I44" s="102" t="s">
        <v>18</v>
      </c>
      <c r="J44" s="137" t="s">
        <v>358</v>
      </c>
      <c r="K44" s="138"/>
      <c r="L44" s="138"/>
      <c r="M44" s="138"/>
      <c r="N44" s="139"/>
      <c r="O44" s="117"/>
      <c r="P44" s="121"/>
    </row>
    <row r="45" s="87" customFormat="1" ht="66.75" customHeight="1" spans="1:16">
      <c r="A45" s="97">
        <f t="shared" si="1"/>
        <v>40</v>
      </c>
      <c r="B45" s="125" t="s">
        <v>398</v>
      </c>
      <c r="C45" s="136" t="s">
        <v>239</v>
      </c>
      <c r="D45" s="131">
        <v>0.082</v>
      </c>
      <c r="E45" s="101">
        <v>558400</v>
      </c>
      <c r="F45" s="101">
        <v>335040</v>
      </c>
      <c r="G45" s="101">
        <f t="shared" si="0"/>
        <v>335040</v>
      </c>
      <c r="H45" s="102" t="s">
        <v>18</v>
      </c>
      <c r="I45" s="102" t="s">
        <v>18</v>
      </c>
      <c r="J45" s="137" t="s">
        <v>358</v>
      </c>
      <c r="K45" s="138"/>
      <c r="L45" s="138"/>
      <c r="M45" s="138"/>
      <c r="N45" s="139"/>
      <c r="O45" s="117"/>
      <c r="P45" s="121"/>
    </row>
    <row r="46" s="87" customFormat="1" ht="66.75" customHeight="1" spans="1:16">
      <c r="A46" s="97">
        <f t="shared" si="1"/>
        <v>41</v>
      </c>
      <c r="B46" s="125" t="s">
        <v>399</v>
      </c>
      <c r="C46" s="136" t="s">
        <v>239</v>
      </c>
      <c r="D46" s="131">
        <v>0.08</v>
      </c>
      <c r="E46" s="101">
        <v>1548000</v>
      </c>
      <c r="F46" s="101">
        <v>928800</v>
      </c>
      <c r="G46" s="101">
        <f t="shared" si="0"/>
        <v>928800</v>
      </c>
      <c r="H46" s="102" t="s">
        <v>18</v>
      </c>
      <c r="I46" s="102" t="s">
        <v>18</v>
      </c>
      <c r="J46" s="137" t="s">
        <v>371</v>
      </c>
      <c r="K46" s="138"/>
      <c r="L46" s="138"/>
      <c r="M46" s="138"/>
      <c r="N46" s="139"/>
      <c r="O46" s="117"/>
      <c r="P46" s="121"/>
    </row>
    <row r="47" ht="18" spans="1:16">
      <c r="A47" s="103"/>
      <c r="B47" s="104" t="s">
        <v>69</v>
      </c>
      <c r="C47" s="105" t="s">
        <v>16</v>
      </c>
      <c r="D47" s="132">
        <f>SUM(D6:D46)</f>
        <v>3.776</v>
      </c>
      <c r="E47" s="107">
        <f>SUM(E6:E46)</f>
        <v>30139400</v>
      </c>
      <c r="F47" s="107">
        <f>SUM(F6:F46)</f>
        <v>18083640</v>
      </c>
      <c r="G47" s="107">
        <f>SUM(G6:G46)</f>
        <v>18083640</v>
      </c>
      <c r="H47" s="108" t="s">
        <v>18</v>
      </c>
      <c r="I47" s="108" t="s">
        <v>18</v>
      </c>
      <c r="J47" s="117" t="s">
        <v>16</v>
      </c>
      <c r="K47" s="117" t="s">
        <v>16</v>
      </c>
      <c r="L47" s="107">
        <f>SUM(L6:L46)</f>
        <v>0</v>
      </c>
      <c r="M47" s="107">
        <f>SUM(M6:M46)</f>
        <v>0</v>
      </c>
      <c r="N47" s="119" t="s">
        <v>18</v>
      </c>
      <c r="O47" s="120" t="s">
        <v>18</v>
      </c>
      <c r="P47" s="121"/>
    </row>
    <row r="48" ht="16.5" spans="1:15">
      <c r="A48" s="109"/>
      <c r="B48" s="110"/>
      <c r="C48" s="109"/>
      <c r="D48" s="111"/>
      <c r="E48" s="111"/>
      <c r="F48" s="112"/>
      <c r="G48" s="109"/>
      <c r="H48" s="109"/>
      <c r="I48" s="109"/>
      <c r="J48" s="109"/>
      <c r="K48" s="109"/>
      <c r="L48" s="109"/>
      <c r="M48" s="109"/>
      <c r="N48" s="109"/>
      <c r="O48" s="109"/>
    </row>
    <row r="49" spans="6:6">
      <c r="F49" s="113"/>
    </row>
    <row r="51" ht="16.5" spans="4:15">
      <c r="D51" s="114"/>
      <c r="L51" s="122" t="s">
        <v>70</v>
      </c>
      <c r="M51" s="122"/>
      <c r="N51" s="122"/>
      <c r="O51" s="122"/>
    </row>
    <row r="52" ht="16.5" spans="12:15">
      <c r="L52" s="122" t="s">
        <v>259</v>
      </c>
      <c r="M52" s="122"/>
      <c r="N52" s="122"/>
      <c r="O52" s="122"/>
    </row>
  </sheetData>
  <mergeCells count="59">
    <mergeCell ref="A1:P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41:N41"/>
    <mergeCell ref="J42:N42"/>
    <mergeCell ref="J43:N43"/>
    <mergeCell ref="J44:N44"/>
    <mergeCell ref="J45:N45"/>
    <mergeCell ref="J46:N46"/>
    <mergeCell ref="L51:O51"/>
    <mergeCell ref="L52:O5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40"/>
  <sheetViews>
    <sheetView view="pageBreakPreview" zoomScaleNormal="100" workbookViewId="0">
      <pane ySplit="5" topLeftCell="A28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87" customWidth="1"/>
    <col min="2" max="2" width="37" style="87" customWidth="1"/>
    <col min="3" max="3" width="8.71428571428571" style="88" customWidth="1"/>
    <col min="4" max="4" width="7" style="87" customWidth="1"/>
    <col min="5" max="7" width="11.5714285714286" style="87" customWidth="1"/>
    <col min="8" max="9" width="11.7142857142857" style="87" customWidth="1"/>
    <col min="10" max="11" width="7.28571428571429" style="87" customWidth="1"/>
    <col min="12" max="13" width="11.7142857142857" style="87" customWidth="1"/>
    <col min="14" max="15" width="10.2857142857143" style="87" customWidth="1"/>
    <col min="16" max="16" width="19" style="87" customWidth="1"/>
    <col min="17" max="16384" width="9.14285714285714" style="87"/>
  </cols>
  <sheetData>
    <row r="1" ht="23.25" customHeight="1" spans="1:16">
      <c r="A1" s="89" t="s">
        <v>260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ht="18" spans="1:15">
      <c r="A2" s="90" t="s">
        <v>103</v>
      </c>
      <c r="B2" s="90"/>
      <c r="C2" s="91"/>
      <c r="D2" s="91"/>
      <c r="E2" s="91"/>
      <c r="F2" s="91"/>
      <c r="G2" s="92" t="str">
        <f>Abstract!L2</f>
        <v>ekg &amp; Qjojh] 2023</v>
      </c>
      <c r="H2" s="92"/>
      <c r="I2" s="92"/>
      <c r="J2" s="92"/>
      <c r="K2" s="92"/>
      <c r="L2" s="92"/>
      <c r="M2" s="92"/>
      <c r="N2" s="92"/>
      <c r="O2" s="92"/>
    </row>
    <row r="3" ht="20.1" customHeight="1" spans="1:16">
      <c r="A3" s="93" t="s">
        <v>2</v>
      </c>
      <c r="B3" s="93" t="s">
        <v>3</v>
      </c>
      <c r="C3" s="93" t="s">
        <v>4</v>
      </c>
      <c r="D3" s="94" t="s">
        <v>5</v>
      </c>
      <c r="E3" s="94"/>
      <c r="F3" s="93" t="s">
        <v>6</v>
      </c>
      <c r="G3" s="95" t="s">
        <v>182</v>
      </c>
      <c r="H3" s="95" t="s">
        <v>183</v>
      </c>
      <c r="I3" s="95" t="s">
        <v>184</v>
      </c>
      <c r="J3" s="93" t="s">
        <v>8</v>
      </c>
      <c r="K3" s="93"/>
      <c r="L3" s="93"/>
      <c r="M3" s="93"/>
      <c r="N3" s="95" t="s">
        <v>9</v>
      </c>
      <c r="O3" s="95" t="s">
        <v>185</v>
      </c>
      <c r="P3" s="95" t="s">
        <v>186</v>
      </c>
    </row>
    <row r="4" ht="24.95" customHeight="1" spans="1:16">
      <c r="A4" s="93"/>
      <c r="B4" s="93"/>
      <c r="C4" s="93"/>
      <c r="D4" s="96" t="s">
        <v>10</v>
      </c>
      <c r="E4" s="94" t="s">
        <v>11</v>
      </c>
      <c r="F4" s="93"/>
      <c r="G4" s="95"/>
      <c r="H4" s="95"/>
      <c r="I4" s="95"/>
      <c r="J4" s="93" t="s">
        <v>12</v>
      </c>
      <c r="K4" s="93" t="s">
        <v>13</v>
      </c>
      <c r="L4" s="93" t="s">
        <v>12</v>
      </c>
      <c r="M4" s="93" t="s">
        <v>13</v>
      </c>
      <c r="N4" s="95"/>
      <c r="O4" s="95"/>
      <c r="P4" s="95"/>
    </row>
    <row r="5" ht="17.25" spans="1:16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  <c r="H5" s="95">
        <v>8</v>
      </c>
      <c r="I5" s="95">
        <v>9</v>
      </c>
      <c r="J5" s="93">
        <v>10</v>
      </c>
      <c r="K5" s="93">
        <v>11</v>
      </c>
      <c r="L5" s="93">
        <v>12</v>
      </c>
      <c r="M5" s="93">
        <v>13</v>
      </c>
      <c r="N5" s="93">
        <v>14</v>
      </c>
      <c r="O5" s="115">
        <v>15</v>
      </c>
      <c r="P5" s="115">
        <v>16</v>
      </c>
    </row>
    <row r="6" s="87" customFormat="1" ht="52.5" customHeight="1" spans="1:16">
      <c r="A6" s="97">
        <v>1</v>
      </c>
      <c r="B6" s="130" t="s">
        <v>400</v>
      </c>
      <c r="C6" s="126" t="s">
        <v>401</v>
      </c>
      <c r="D6" s="131">
        <v>0.095</v>
      </c>
      <c r="E6" s="101">
        <v>998800</v>
      </c>
      <c r="F6" s="101">
        <f>E6*75%</f>
        <v>749100</v>
      </c>
      <c r="G6" s="101">
        <f>F6</f>
        <v>749100</v>
      </c>
      <c r="H6" s="102" t="s">
        <v>402</v>
      </c>
      <c r="I6" s="102" t="s">
        <v>403</v>
      </c>
      <c r="J6" s="117" t="s">
        <v>23</v>
      </c>
      <c r="K6" s="117" t="s">
        <v>23</v>
      </c>
      <c r="L6" s="101">
        <v>0</v>
      </c>
      <c r="M6" s="101">
        <v>0</v>
      </c>
      <c r="N6" s="127">
        <v>0.1</v>
      </c>
      <c r="O6" s="117" t="s">
        <v>277</v>
      </c>
      <c r="P6" s="121"/>
    </row>
    <row r="7" s="87" customFormat="1" ht="70.5" customHeight="1" spans="1:16">
      <c r="A7" s="97">
        <f>A6+1</f>
        <v>2</v>
      </c>
      <c r="B7" s="130" t="s">
        <v>404</v>
      </c>
      <c r="C7" s="126" t="s">
        <v>401</v>
      </c>
      <c r="D7" s="131">
        <v>0.055</v>
      </c>
      <c r="E7" s="101">
        <v>366000</v>
      </c>
      <c r="F7" s="101">
        <f t="shared" ref="F7:F34" si="0">E7*75%</f>
        <v>274500</v>
      </c>
      <c r="G7" s="101">
        <f t="shared" ref="G7:G34" si="1">F7</f>
        <v>274500</v>
      </c>
      <c r="H7" s="102" t="s">
        <v>402</v>
      </c>
      <c r="I7" s="102" t="s">
        <v>403</v>
      </c>
      <c r="J7" s="117" t="s">
        <v>23</v>
      </c>
      <c r="K7" s="117" t="s">
        <v>23</v>
      </c>
      <c r="L7" s="101">
        <v>0</v>
      </c>
      <c r="M7" s="101">
        <v>0</v>
      </c>
      <c r="N7" s="127">
        <v>0.1</v>
      </c>
      <c r="O7" s="117" t="s">
        <v>277</v>
      </c>
      <c r="P7" s="121"/>
    </row>
    <row r="8" s="87" customFormat="1" ht="35.25" customHeight="1" spans="1:16">
      <c r="A8" s="97">
        <f t="shared" ref="A8:A34" si="2">A7+1</f>
        <v>3</v>
      </c>
      <c r="B8" s="130" t="s">
        <v>405</v>
      </c>
      <c r="C8" s="126" t="s">
        <v>239</v>
      </c>
      <c r="D8" s="131">
        <v>0.119</v>
      </c>
      <c r="E8" s="101">
        <v>578900</v>
      </c>
      <c r="F8" s="101">
        <f t="shared" si="0"/>
        <v>434175</v>
      </c>
      <c r="G8" s="101">
        <f t="shared" si="1"/>
        <v>434175</v>
      </c>
      <c r="H8" s="102" t="s">
        <v>402</v>
      </c>
      <c r="I8" s="102" t="s">
        <v>403</v>
      </c>
      <c r="J8" s="117" t="s">
        <v>23</v>
      </c>
      <c r="K8" s="117" t="s">
        <v>23</v>
      </c>
      <c r="L8" s="101">
        <v>0</v>
      </c>
      <c r="M8" s="101">
        <v>0</v>
      </c>
      <c r="N8" s="127">
        <v>0.1</v>
      </c>
      <c r="O8" s="117" t="s">
        <v>277</v>
      </c>
      <c r="P8" s="121"/>
    </row>
    <row r="9" s="87" customFormat="1" ht="52.5" customHeight="1" spans="1:16">
      <c r="A9" s="97">
        <f t="shared" si="2"/>
        <v>4</v>
      </c>
      <c r="B9" s="130" t="s">
        <v>406</v>
      </c>
      <c r="C9" s="126" t="s">
        <v>239</v>
      </c>
      <c r="D9" s="131">
        <v>0.1</v>
      </c>
      <c r="E9" s="101">
        <v>992600</v>
      </c>
      <c r="F9" s="101">
        <f t="shared" si="0"/>
        <v>744450</v>
      </c>
      <c r="G9" s="101">
        <f t="shared" si="1"/>
        <v>744450</v>
      </c>
      <c r="H9" s="102" t="s">
        <v>402</v>
      </c>
      <c r="I9" s="102" t="s">
        <v>403</v>
      </c>
      <c r="J9" s="117" t="s">
        <v>23</v>
      </c>
      <c r="K9" s="117" t="s">
        <v>23</v>
      </c>
      <c r="L9" s="101">
        <v>0</v>
      </c>
      <c r="M9" s="101">
        <v>0</v>
      </c>
      <c r="N9" s="127">
        <v>0.5</v>
      </c>
      <c r="O9" s="117" t="s">
        <v>190</v>
      </c>
      <c r="P9" s="121"/>
    </row>
    <row r="10" s="87" customFormat="1" ht="52.5" customHeight="1" spans="1:16">
      <c r="A10" s="97">
        <f t="shared" si="2"/>
        <v>5</v>
      </c>
      <c r="B10" s="130" t="s">
        <v>407</v>
      </c>
      <c r="C10" s="126" t="s">
        <v>239</v>
      </c>
      <c r="D10" s="131">
        <v>0.1</v>
      </c>
      <c r="E10" s="101">
        <v>327500</v>
      </c>
      <c r="F10" s="101">
        <f t="shared" si="0"/>
        <v>245625</v>
      </c>
      <c r="G10" s="101">
        <f t="shared" si="1"/>
        <v>245625</v>
      </c>
      <c r="H10" s="102" t="s">
        <v>402</v>
      </c>
      <c r="I10" s="102" t="s">
        <v>403</v>
      </c>
      <c r="J10" s="117" t="s">
        <v>23</v>
      </c>
      <c r="K10" s="117" t="s">
        <v>23</v>
      </c>
      <c r="L10" s="101">
        <v>0</v>
      </c>
      <c r="M10" s="101">
        <v>0</v>
      </c>
      <c r="N10" s="127">
        <v>0.1</v>
      </c>
      <c r="O10" s="117" t="s">
        <v>277</v>
      </c>
      <c r="P10" s="121"/>
    </row>
    <row r="11" s="87" customFormat="1" ht="52.5" customHeight="1" spans="1:16">
      <c r="A11" s="97">
        <f t="shared" si="2"/>
        <v>6</v>
      </c>
      <c r="B11" s="130" t="s">
        <v>408</v>
      </c>
      <c r="C11" s="126" t="s">
        <v>239</v>
      </c>
      <c r="D11" s="131">
        <v>0.058</v>
      </c>
      <c r="E11" s="101">
        <v>483700</v>
      </c>
      <c r="F11" s="101">
        <f t="shared" si="0"/>
        <v>362775</v>
      </c>
      <c r="G11" s="101">
        <f t="shared" si="1"/>
        <v>362775</v>
      </c>
      <c r="H11" s="102" t="s">
        <v>402</v>
      </c>
      <c r="I11" s="102" t="s">
        <v>403</v>
      </c>
      <c r="J11" s="117" t="s">
        <v>23</v>
      </c>
      <c r="K11" s="117" t="s">
        <v>23</v>
      </c>
      <c r="L11" s="101">
        <v>0</v>
      </c>
      <c r="M11" s="101">
        <v>0</v>
      </c>
      <c r="N11" s="127">
        <v>0.1</v>
      </c>
      <c r="O11" s="117" t="s">
        <v>279</v>
      </c>
      <c r="P11" s="121"/>
    </row>
    <row r="12" s="87" customFormat="1" ht="52.5" customHeight="1" spans="1:16">
      <c r="A12" s="97">
        <f t="shared" si="2"/>
        <v>7</v>
      </c>
      <c r="B12" s="130" t="s">
        <v>409</v>
      </c>
      <c r="C12" s="126" t="s">
        <v>239</v>
      </c>
      <c r="D12" s="131">
        <v>0.08</v>
      </c>
      <c r="E12" s="101">
        <v>706900</v>
      </c>
      <c r="F12" s="101">
        <f t="shared" si="0"/>
        <v>530175</v>
      </c>
      <c r="G12" s="101">
        <f t="shared" si="1"/>
        <v>530175</v>
      </c>
      <c r="H12" s="102" t="s">
        <v>402</v>
      </c>
      <c r="I12" s="102" t="s">
        <v>403</v>
      </c>
      <c r="J12" s="117" t="s">
        <v>23</v>
      </c>
      <c r="K12" s="117" t="s">
        <v>23</v>
      </c>
      <c r="L12" s="101">
        <v>0</v>
      </c>
      <c r="M12" s="101">
        <v>0</v>
      </c>
      <c r="N12" s="127">
        <v>0.4</v>
      </c>
      <c r="O12" s="117" t="s">
        <v>279</v>
      </c>
      <c r="P12" s="121"/>
    </row>
    <row r="13" s="87" customFormat="1" ht="52.5" customHeight="1" spans="1:16">
      <c r="A13" s="97">
        <f t="shared" si="2"/>
        <v>8</v>
      </c>
      <c r="B13" s="130" t="s">
        <v>410</v>
      </c>
      <c r="C13" s="126" t="s">
        <v>239</v>
      </c>
      <c r="D13" s="131">
        <v>0.1</v>
      </c>
      <c r="E13" s="101">
        <v>653800</v>
      </c>
      <c r="F13" s="101">
        <f t="shared" si="0"/>
        <v>490350</v>
      </c>
      <c r="G13" s="101">
        <f t="shared" si="1"/>
        <v>490350</v>
      </c>
      <c r="H13" s="102" t="s">
        <v>402</v>
      </c>
      <c r="I13" s="102" t="s">
        <v>403</v>
      </c>
      <c r="J13" s="117" t="s">
        <v>23</v>
      </c>
      <c r="K13" s="117" t="s">
        <v>23</v>
      </c>
      <c r="L13" s="101">
        <v>0</v>
      </c>
      <c r="M13" s="101">
        <v>0</v>
      </c>
      <c r="N13" s="127">
        <v>0.1</v>
      </c>
      <c r="O13" s="117" t="s">
        <v>277</v>
      </c>
      <c r="P13" s="121"/>
    </row>
    <row r="14" s="87" customFormat="1" ht="52.5" customHeight="1" spans="1:16">
      <c r="A14" s="97">
        <f t="shared" si="2"/>
        <v>9</v>
      </c>
      <c r="B14" s="130" t="s">
        <v>411</v>
      </c>
      <c r="C14" s="126" t="s">
        <v>239</v>
      </c>
      <c r="D14" s="131">
        <v>0.052</v>
      </c>
      <c r="E14" s="101">
        <v>618800</v>
      </c>
      <c r="F14" s="101">
        <f t="shared" si="0"/>
        <v>464100</v>
      </c>
      <c r="G14" s="101">
        <f t="shared" si="1"/>
        <v>464100</v>
      </c>
      <c r="H14" s="102" t="s">
        <v>402</v>
      </c>
      <c r="I14" s="102" t="s">
        <v>403</v>
      </c>
      <c r="J14" s="117" t="s">
        <v>23</v>
      </c>
      <c r="K14" s="117" t="s">
        <v>23</v>
      </c>
      <c r="L14" s="101">
        <v>0</v>
      </c>
      <c r="M14" s="101">
        <v>0</v>
      </c>
      <c r="N14" s="127">
        <v>0.1</v>
      </c>
      <c r="O14" s="117" t="s">
        <v>277</v>
      </c>
      <c r="P14" s="121"/>
    </row>
    <row r="15" s="87" customFormat="1" ht="35.25" spans="1:16">
      <c r="A15" s="97">
        <f t="shared" si="2"/>
        <v>10</v>
      </c>
      <c r="B15" s="130" t="s">
        <v>412</v>
      </c>
      <c r="C15" s="126" t="s">
        <v>239</v>
      </c>
      <c r="D15" s="131">
        <v>0.097</v>
      </c>
      <c r="E15" s="101">
        <v>1082600</v>
      </c>
      <c r="F15" s="101">
        <f t="shared" si="0"/>
        <v>811950</v>
      </c>
      <c r="G15" s="101">
        <f t="shared" si="1"/>
        <v>811950</v>
      </c>
      <c r="H15" s="102" t="s">
        <v>18</v>
      </c>
      <c r="I15" s="102" t="s">
        <v>18</v>
      </c>
      <c r="J15" s="128" t="s">
        <v>92</v>
      </c>
      <c r="K15" s="128"/>
      <c r="L15" s="128"/>
      <c r="M15" s="128"/>
      <c r="N15" s="128"/>
      <c r="O15" s="117" t="s">
        <v>277</v>
      </c>
      <c r="P15" s="121"/>
    </row>
    <row r="16" s="87" customFormat="1" ht="52.5" customHeight="1" spans="1:16">
      <c r="A16" s="97">
        <f t="shared" si="2"/>
        <v>11</v>
      </c>
      <c r="B16" s="130" t="s">
        <v>413</v>
      </c>
      <c r="C16" s="126" t="s">
        <v>239</v>
      </c>
      <c r="D16" s="131">
        <v>0.143</v>
      </c>
      <c r="E16" s="101">
        <v>979800</v>
      </c>
      <c r="F16" s="101">
        <f t="shared" si="0"/>
        <v>734850</v>
      </c>
      <c r="G16" s="101">
        <f t="shared" si="1"/>
        <v>734850</v>
      </c>
      <c r="H16" s="102" t="s">
        <v>402</v>
      </c>
      <c r="I16" s="102" t="s">
        <v>403</v>
      </c>
      <c r="J16" s="117" t="s">
        <v>17</v>
      </c>
      <c r="K16" s="117" t="s">
        <v>17</v>
      </c>
      <c r="L16" s="101">
        <v>0</v>
      </c>
      <c r="M16" s="101">
        <v>0</v>
      </c>
      <c r="N16" s="127">
        <v>1</v>
      </c>
      <c r="O16" s="117" t="s">
        <v>279</v>
      </c>
      <c r="P16" s="121"/>
    </row>
    <row r="17" s="87" customFormat="1" ht="52.5" customHeight="1" spans="1:16">
      <c r="A17" s="97">
        <f t="shared" si="2"/>
        <v>12</v>
      </c>
      <c r="B17" s="130" t="s">
        <v>414</v>
      </c>
      <c r="C17" s="126" t="s">
        <v>188</v>
      </c>
      <c r="D17" s="131">
        <v>0.126</v>
      </c>
      <c r="E17" s="101">
        <v>725900</v>
      </c>
      <c r="F17" s="101">
        <f t="shared" si="0"/>
        <v>544425</v>
      </c>
      <c r="G17" s="101">
        <f t="shared" si="1"/>
        <v>544425</v>
      </c>
      <c r="H17" s="102" t="s">
        <v>402</v>
      </c>
      <c r="I17" s="102" t="s">
        <v>403</v>
      </c>
      <c r="J17" s="117" t="s">
        <v>17</v>
      </c>
      <c r="K17" s="117" t="s">
        <v>17</v>
      </c>
      <c r="L17" s="101">
        <v>0</v>
      </c>
      <c r="M17" s="101">
        <v>0</v>
      </c>
      <c r="N17" s="127">
        <v>1</v>
      </c>
      <c r="O17" s="117" t="s">
        <v>190</v>
      </c>
      <c r="P17" s="121"/>
    </row>
    <row r="18" s="87" customFormat="1" ht="52.5" customHeight="1" spans="1:16">
      <c r="A18" s="97">
        <f t="shared" si="2"/>
        <v>13</v>
      </c>
      <c r="B18" s="130" t="s">
        <v>415</v>
      </c>
      <c r="C18" s="126" t="s">
        <v>188</v>
      </c>
      <c r="D18" s="131">
        <v>0.11</v>
      </c>
      <c r="E18" s="101">
        <v>999800</v>
      </c>
      <c r="F18" s="101">
        <f t="shared" si="0"/>
        <v>749850</v>
      </c>
      <c r="G18" s="101">
        <f t="shared" si="1"/>
        <v>749850</v>
      </c>
      <c r="H18" s="102" t="s">
        <v>402</v>
      </c>
      <c r="I18" s="102" t="s">
        <v>403</v>
      </c>
      <c r="J18" s="117" t="s">
        <v>23</v>
      </c>
      <c r="K18" s="117" t="s">
        <v>23</v>
      </c>
      <c r="L18" s="101">
        <v>0</v>
      </c>
      <c r="M18" s="101">
        <v>0</v>
      </c>
      <c r="N18" s="127">
        <v>0.25</v>
      </c>
      <c r="O18" s="117" t="s">
        <v>190</v>
      </c>
      <c r="P18" s="121"/>
    </row>
    <row r="19" s="87" customFormat="1" ht="69.75" customHeight="1" spans="1:16">
      <c r="A19" s="97">
        <f t="shared" si="2"/>
        <v>14</v>
      </c>
      <c r="B19" s="130" t="s">
        <v>416</v>
      </c>
      <c r="C19" s="126" t="s">
        <v>188</v>
      </c>
      <c r="D19" s="131">
        <v>0.1</v>
      </c>
      <c r="E19" s="101">
        <v>605900</v>
      </c>
      <c r="F19" s="101">
        <f t="shared" si="0"/>
        <v>454425</v>
      </c>
      <c r="G19" s="101">
        <f t="shared" si="1"/>
        <v>454425</v>
      </c>
      <c r="H19" s="102" t="s">
        <v>402</v>
      </c>
      <c r="I19" s="102" t="s">
        <v>403</v>
      </c>
      <c r="J19" s="117" t="s">
        <v>23</v>
      </c>
      <c r="K19" s="117" t="s">
        <v>23</v>
      </c>
      <c r="L19" s="101">
        <v>0</v>
      </c>
      <c r="M19" s="101">
        <v>0</v>
      </c>
      <c r="N19" s="127">
        <v>0.4</v>
      </c>
      <c r="O19" s="117" t="s">
        <v>190</v>
      </c>
      <c r="P19" s="121"/>
    </row>
    <row r="20" s="87" customFormat="1" ht="52.5" customHeight="1" spans="1:16">
      <c r="A20" s="97">
        <f t="shared" si="2"/>
        <v>15</v>
      </c>
      <c r="B20" s="130" t="s">
        <v>417</v>
      </c>
      <c r="C20" s="126" t="s">
        <v>188</v>
      </c>
      <c r="D20" s="131">
        <v>0.071</v>
      </c>
      <c r="E20" s="101">
        <v>401000</v>
      </c>
      <c r="F20" s="101">
        <f t="shared" si="0"/>
        <v>300750</v>
      </c>
      <c r="G20" s="101">
        <f t="shared" si="1"/>
        <v>300750</v>
      </c>
      <c r="H20" s="102" t="s">
        <v>402</v>
      </c>
      <c r="I20" s="102" t="s">
        <v>403</v>
      </c>
      <c r="J20" s="117" t="s">
        <v>17</v>
      </c>
      <c r="K20" s="117" t="s">
        <v>17</v>
      </c>
      <c r="L20" s="101">
        <v>0</v>
      </c>
      <c r="M20" s="101">
        <v>0</v>
      </c>
      <c r="N20" s="127">
        <v>1</v>
      </c>
      <c r="O20" s="117" t="s">
        <v>190</v>
      </c>
      <c r="P20" s="121"/>
    </row>
    <row r="21" s="87" customFormat="1" ht="35.25" customHeight="1" spans="1:16">
      <c r="A21" s="97">
        <f t="shared" si="2"/>
        <v>16</v>
      </c>
      <c r="B21" s="130" t="s">
        <v>418</v>
      </c>
      <c r="C21" s="126" t="s">
        <v>188</v>
      </c>
      <c r="D21" s="131">
        <v>0.1</v>
      </c>
      <c r="E21" s="101">
        <v>685400</v>
      </c>
      <c r="F21" s="101">
        <f t="shared" si="0"/>
        <v>514050</v>
      </c>
      <c r="G21" s="101">
        <f t="shared" si="1"/>
        <v>514050</v>
      </c>
      <c r="H21" s="102" t="s">
        <v>402</v>
      </c>
      <c r="I21" s="102" t="s">
        <v>403</v>
      </c>
      <c r="J21" s="117" t="s">
        <v>23</v>
      </c>
      <c r="K21" s="117" t="s">
        <v>23</v>
      </c>
      <c r="L21" s="101">
        <v>0</v>
      </c>
      <c r="M21" s="101">
        <v>0</v>
      </c>
      <c r="N21" s="127">
        <v>0.25</v>
      </c>
      <c r="O21" s="117" t="s">
        <v>190</v>
      </c>
      <c r="P21" s="121"/>
    </row>
    <row r="22" s="87" customFormat="1" ht="35.25" customHeight="1" spans="1:16">
      <c r="A22" s="97">
        <f t="shared" si="2"/>
        <v>17</v>
      </c>
      <c r="B22" s="130" t="s">
        <v>419</v>
      </c>
      <c r="C22" s="126" t="s">
        <v>188</v>
      </c>
      <c r="D22" s="131">
        <v>0.1</v>
      </c>
      <c r="E22" s="101">
        <v>756600</v>
      </c>
      <c r="F22" s="101">
        <f t="shared" si="0"/>
        <v>567450</v>
      </c>
      <c r="G22" s="101">
        <f t="shared" si="1"/>
        <v>567450</v>
      </c>
      <c r="H22" s="102" t="s">
        <v>402</v>
      </c>
      <c r="I22" s="102" t="s">
        <v>403</v>
      </c>
      <c r="J22" s="117" t="s">
        <v>17</v>
      </c>
      <c r="K22" s="117" t="s">
        <v>17</v>
      </c>
      <c r="L22" s="101">
        <v>0</v>
      </c>
      <c r="M22" s="101">
        <v>0</v>
      </c>
      <c r="N22" s="127">
        <v>1</v>
      </c>
      <c r="O22" s="117" t="s">
        <v>190</v>
      </c>
      <c r="P22" s="121"/>
    </row>
    <row r="23" s="87" customFormat="1" ht="52.5" customHeight="1" spans="1:16">
      <c r="A23" s="97">
        <f t="shared" si="2"/>
        <v>18</v>
      </c>
      <c r="B23" s="130" t="s">
        <v>420</v>
      </c>
      <c r="C23" s="126" t="s">
        <v>188</v>
      </c>
      <c r="D23" s="131">
        <v>0.1</v>
      </c>
      <c r="E23" s="101">
        <v>819800</v>
      </c>
      <c r="F23" s="101">
        <f t="shared" si="0"/>
        <v>614850</v>
      </c>
      <c r="G23" s="101">
        <f t="shared" si="1"/>
        <v>614850</v>
      </c>
      <c r="H23" s="102" t="s">
        <v>402</v>
      </c>
      <c r="I23" s="102" t="s">
        <v>403</v>
      </c>
      <c r="J23" s="117" t="s">
        <v>23</v>
      </c>
      <c r="K23" s="117" t="s">
        <v>23</v>
      </c>
      <c r="L23" s="101">
        <v>0</v>
      </c>
      <c r="M23" s="101">
        <v>0</v>
      </c>
      <c r="N23" s="127">
        <v>0.1</v>
      </c>
      <c r="O23" s="117" t="s">
        <v>277</v>
      </c>
      <c r="P23" s="121"/>
    </row>
    <row r="24" s="87" customFormat="1" ht="52.5" customHeight="1" spans="1:16">
      <c r="A24" s="97">
        <f t="shared" si="2"/>
        <v>19</v>
      </c>
      <c r="B24" s="130" t="s">
        <v>421</v>
      </c>
      <c r="C24" s="126" t="s">
        <v>188</v>
      </c>
      <c r="D24" s="131">
        <v>0.1</v>
      </c>
      <c r="E24" s="101">
        <v>742400</v>
      </c>
      <c r="F24" s="101">
        <f t="shared" si="0"/>
        <v>556800</v>
      </c>
      <c r="G24" s="101">
        <f t="shared" si="1"/>
        <v>556800</v>
      </c>
      <c r="H24" s="102" t="s">
        <v>402</v>
      </c>
      <c r="I24" s="102" t="s">
        <v>403</v>
      </c>
      <c r="J24" s="117" t="s">
        <v>23</v>
      </c>
      <c r="K24" s="117" t="s">
        <v>23</v>
      </c>
      <c r="L24" s="101">
        <v>0</v>
      </c>
      <c r="M24" s="101">
        <v>0</v>
      </c>
      <c r="N24" s="127">
        <v>0.4</v>
      </c>
      <c r="O24" s="117" t="s">
        <v>190</v>
      </c>
      <c r="P24" s="121"/>
    </row>
    <row r="25" s="87" customFormat="1" ht="52.5" customHeight="1" spans="1:16">
      <c r="A25" s="97">
        <f t="shared" si="2"/>
        <v>20</v>
      </c>
      <c r="B25" s="130" t="s">
        <v>422</v>
      </c>
      <c r="C25" s="126" t="s">
        <v>188</v>
      </c>
      <c r="D25" s="131">
        <v>0.1</v>
      </c>
      <c r="E25" s="101">
        <v>714200</v>
      </c>
      <c r="F25" s="101">
        <f t="shared" si="0"/>
        <v>535650</v>
      </c>
      <c r="G25" s="101">
        <f t="shared" si="1"/>
        <v>535650</v>
      </c>
      <c r="H25" s="102" t="s">
        <v>402</v>
      </c>
      <c r="I25" s="102" t="s">
        <v>403</v>
      </c>
      <c r="J25" s="117" t="s">
        <v>23</v>
      </c>
      <c r="K25" s="117" t="s">
        <v>23</v>
      </c>
      <c r="L25" s="101">
        <v>0</v>
      </c>
      <c r="M25" s="101">
        <v>0</v>
      </c>
      <c r="N25" s="127">
        <v>0.1</v>
      </c>
      <c r="O25" s="117" t="s">
        <v>190</v>
      </c>
      <c r="P25" s="121"/>
    </row>
    <row r="26" s="87" customFormat="1" ht="52.5" customHeight="1" spans="1:16">
      <c r="A26" s="97">
        <f t="shared" si="2"/>
        <v>21</v>
      </c>
      <c r="B26" s="130" t="s">
        <v>423</v>
      </c>
      <c r="C26" s="126" t="s">
        <v>188</v>
      </c>
      <c r="D26" s="131">
        <v>0.108</v>
      </c>
      <c r="E26" s="101">
        <v>808200</v>
      </c>
      <c r="F26" s="101">
        <f t="shared" si="0"/>
        <v>606150</v>
      </c>
      <c r="G26" s="101">
        <f t="shared" si="1"/>
        <v>606150</v>
      </c>
      <c r="H26" s="102" t="s">
        <v>402</v>
      </c>
      <c r="I26" s="102" t="s">
        <v>403</v>
      </c>
      <c r="J26" s="117" t="s">
        <v>23</v>
      </c>
      <c r="K26" s="117" t="s">
        <v>23</v>
      </c>
      <c r="L26" s="101">
        <v>0</v>
      </c>
      <c r="M26" s="101">
        <v>0</v>
      </c>
      <c r="N26" s="127">
        <v>0.3</v>
      </c>
      <c r="O26" s="117" t="s">
        <v>190</v>
      </c>
      <c r="P26" s="121"/>
    </row>
    <row r="27" s="87" customFormat="1" ht="52.5" customHeight="1" spans="1:16">
      <c r="A27" s="97">
        <f t="shared" si="2"/>
        <v>22</v>
      </c>
      <c r="B27" s="130" t="s">
        <v>424</v>
      </c>
      <c r="C27" s="126" t="s">
        <v>188</v>
      </c>
      <c r="D27" s="131">
        <v>0.1</v>
      </c>
      <c r="E27" s="101">
        <v>671400</v>
      </c>
      <c r="F27" s="101">
        <f t="shared" si="0"/>
        <v>503550</v>
      </c>
      <c r="G27" s="101">
        <f t="shared" si="1"/>
        <v>503550</v>
      </c>
      <c r="H27" s="102"/>
      <c r="I27" s="102"/>
      <c r="J27" s="133" t="s">
        <v>425</v>
      </c>
      <c r="K27" s="134"/>
      <c r="L27" s="134"/>
      <c r="M27" s="134"/>
      <c r="N27" s="135"/>
      <c r="O27" s="117" t="s">
        <v>190</v>
      </c>
      <c r="P27" s="128"/>
    </row>
    <row r="28" s="87" customFormat="1" ht="52.5" customHeight="1" spans="1:16">
      <c r="A28" s="97">
        <f t="shared" si="2"/>
        <v>23</v>
      </c>
      <c r="B28" s="130" t="s">
        <v>426</v>
      </c>
      <c r="C28" s="126" t="s">
        <v>15</v>
      </c>
      <c r="D28" s="131">
        <v>0.104</v>
      </c>
      <c r="E28" s="101">
        <v>941800</v>
      </c>
      <c r="F28" s="101">
        <f t="shared" si="0"/>
        <v>706350</v>
      </c>
      <c r="G28" s="101">
        <f t="shared" si="1"/>
        <v>706350</v>
      </c>
      <c r="H28" s="102" t="s">
        <v>402</v>
      </c>
      <c r="I28" s="102" t="s">
        <v>403</v>
      </c>
      <c r="J28" s="117" t="s">
        <v>23</v>
      </c>
      <c r="K28" s="117" t="s">
        <v>23</v>
      </c>
      <c r="L28" s="101">
        <v>0</v>
      </c>
      <c r="M28" s="101">
        <v>0</v>
      </c>
      <c r="N28" s="127">
        <v>0.1</v>
      </c>
      <c r="O28" s="117" t="s">
        <v>277</v>
      </c>
      <c r="P28" s="121"/>
    </row>
    <row r="29" s="87" customFormat="1" ht="35.25" customHeight="1" spans="1:16">
      <c r="A29" s="97">
        <f t="shared" si="2"/>
        <v>24</v>
      </c>
      <c r="B29" s="130" t="s">
        <v>427</v>
      </c>
      <c r="C29" s="126" t="s">
        <v>428</v>
      </c>
      <c r="D29" s="131">
        <v>0.1</v>
      </c>
      <c r="E29" s="101">
        <v>654800</v>
      </c>
      <c r="F29" s="101">
        <f t="shared" si="0"/>
        <v>491100</v>
      </c>
      <c r="G29" s="101">
        <f t="shared" si="1"/>
        <v>491100</v>
      </c>
      <c r="H29" s="102" t="s">
        <v>402</v>
      </c>
      <c r="I29" s="102" t="s">
        <v>403</v>
      </c>
      <c r="J29" s="117" t="s">
        <v>23</v>
      </c>
      <c r="K29" s="117" t="s">
        <v>23</v>
      </c>
      <c r="L29" s="101">
        <v>0</v>
      </c>
      <c r="M29" s="101">
        <v>0</v>
      </c>
      <c r="N29" s="127">
        <v>0.1</v>
      </c>
      <c r="O29" s="117" t="s">
        <v>279</v>
      </c>
      <c r="P29" s="121"/>
    </row>
    <row r="30" s="87" customFormat="1" ht="35.25" customHeight="1" spans="1:16">
      <c r="A30" s="97">
        <f t="shared" si="2"/>
        <v>25</v>
      </c>
      <c r="B30" s="130" t="s">
        <v>429</v>
      </c>
      <c r="C30" s="126" t="s">
        <v>428</v>
      </c>
      <c r="D30" s="131">
        <v>0.1</v>
      </c>
      <c r="E30" s="101">
        <v>997100</v>
      </c>
      <c r="F30" s="101">
        <f t="shared" si="0"/>
        <v>747825</v>
      </c>
      <c r="G30" s="101">
        <f t="shared" si="1"/>
        <v>747825</v>
      </c>
      <c r="H30" s="102" t="s">
        <v>402</v>
      </c>
      <c r="I30" s="102" t="s">
        <v>403</v>
      </c>
      <c r="J30" s="117" t="s">
        <v>23</v>
      </c>
      <c r="K30" s="117" t="s">
        <v>23</v>
      </c>
      <c r="L30" s="101">
        <v>0</v>
      </c>
      <c r="M30" s="101">
        <v>0</v>
      </c>
      <c r="N30" s="127">
        <v>0.25</v>
      </c>
      <c r="O30" s="117" t="s">
        <v>279</v>
      </c>
      <c r="P30" s="121"/>
    </row>
    <row r="31" s="87" customFormat="1" ht="35.25" customHeight="1" spans="1:16">
      <c r="A31" s="97">
        <f t="shared" si="2"/>
        <v>26</v>
      </c>
      <c r="B31" s="130" t="s">
        <v>430</v>
      </c>
      <c r="C31" s="126" t="s">
        <v>428</v>
      </c>
      <c r="D31" s="131">
        <v>0.11</v>
      </c>
      <c r="E31" s="101">
        <v>581700</v>
      </c>
      <c r="F31" s="101">
        <f t="shared" si="0"/>
        <v>436275</v>
      </c>
      <c r="G31" s="101">
        <f t="shared" si="1"/>
        <v>436275</v>
      </c>
      <c r="H31" s="102" t="s">
        <v>402</v>
      </c>
      <c r="I31" s="102" t="s">
        <v>403</v>
      </c>
      <c r="J31" s="117" t="s">
        <v>17</v>
      </c>
      <c r="K31" s="117" t="s">
        <v>17</v>
      </c>
      <c r="L31" s="101">
        <v>0</v>
      </c>
      <c r="M31" s="101">
        <v>0</v>
      </c>
      <c r="N31" s="127">
        <v>1</v>
      </c>
      <c r="O31" s="117" t="s">
        <v>279</v>
      </c>
      <c r="P31" s="121"/>
    </row>
    <row r="32" s="87" customFormat="1" ht="35.25" customHeight="1" spans="1:16">
      <c r="A32" s="97">
        <f t="shared" si="2"/>
        <v>27</v>
      </c>
      <c r="B32" s="130" t="s">
        <v>431</v>
      </c>
      <c r="C32" s="126" t="s">
        <v>25</v>
      </c>
      <c r="D32" s="131">
        <v>0.1</v>
      </c>
      <c r="E32" s="101">
        <v>536400</v>
      </c>
      <c r="F32" s="101">
        <f t="shared" si="0"/>
        <v>402300</v>
      </c>
      <c r="G32" s="101">
        <f t="shared" si="1"/>
        <v>402300</v>
      </c>
      <c r="H32" s="102" t="s">
        <v>402</v>
      </c>
      <c r="I32" s="102" t="s">
        <v>403</v>
      </c>
      <c r="J32" s="117" t="s">
        <v>23</v>
      </c>
      <c r="K32" s="117" t="s">
        <v>23</v>
      </c>
      <c r="L32" s="101">
        <v>0</v>
      </c>
      <c r="M32" s="101">
        <v>0</v>
      </c>
      <c r="N32" s="127">
        <v>0.1</v>
      </c>
      <c r="O32" s="117" t="s">
        <v>279</v>
      </c>
      <c r="P32" s="121"/>
    </row>
    <row r="33" s="87" customFormat="1" ht="52.5" customHeight="1" spans="1:16">
      <c r="A33" s="97">
        <f t="shared" si="2"/>
        <v>28</v>
      </c>
      <c r="B33" s="130" t="s">
        <v>432</v>
      </c>
      <c r="C33" s="126" t="s">
        <v>25</v>
      </c>
      <c r="D33" s="131">
        <v>0.1</v>
      </c>
      <c r="E33" s="101">
        <v>714900</v>
      </c>
      <c r="F33" s="101">
        <f t="shared" si="0"/>
        <v>536175</v>
      </c>
      <c r="G33" s="101">
        <f t="shared" si="1"/>
        <v>536175</v>
      </c>
      <c r="H33" s="102" t="s">
        <v>402</v>
      </c>
      <c r="I33" s="102" t="s">
        <v>403</v>
      </c>
      <c r="J33" s="117" t="s">
        <v>23</v>
      </c>
      <c r="K33" s="117" t="s">
        <v>23</v>
      </c>
      <c r="L33" s="101">
        <v>0</v>
      </c>
      <c r="M33" s="101">
        <v>0</v>
      </c>
      <c r="N33" s="127">
        <v>0.1</v>
      </c>
      <c r="O33" s="117" t="s">
        <v>279</v>
      </c>
      <c r="P33" s="121"/>
    </row>
    <row r="34" s="87" customFormat="1" ht="35.25" customHeight="1" spans="1:16">
      <c r="A34" s="97">
        <f t="shared" si="2"/>
        <v>29</v>
      </c>
      <c r="B34" s="130" t="s">
        <v>433</v>
      </c>
      <c r="C34" s="126" t="s">
        <v>25</v>
      </c>
      <c r="D34" s="131">
        <v>0.1</v>
      </c>
      <c r="E34" s="101">
        <v>789900</v>
      </c>
      <c r="F34" s="101">
        <f t="shared" si="0"/>
        <v>592425</v>
      </c>
      <c r="G34" s="101">
        <f t="shared" si="1"/>
        <v>592425</v>
      </c>
      <c r="H34" s="102" t="s">
        <v>402</v>
      </c>
      <c r="I34" s="102" t="s">
        <v>403</v>
      </c>
      <c r="J34" s="117" t="s">
        <v>23</v>
      </c>
      <c r="K34" s="117" t="s">
        <v>23</v>
      </c>
      <c r="L34" s="101">
        <v>0</v>
      </c>
      <c r="M34" s="101">
        <v>0</v>
      </c>
      <c r="N34" s="127">
        <v>0.1</v>
      </c>
      <c r="O34" s="117" t="s">
        <v>279</v>
      </c>
      <c r="P34" s="121"/>
    </row>
    <row r="35" ht="18" spans="1:16">
      <c r="A35" s="103"/>
      <c r="B35" s="104" t="s">
        <v>69</v>
      </c>
      <c r="C35" s="105" t="s">
        <v>16</v>
      </c>
      <c r="D35" s="132">
        <f>SUM(D6:D34)</f>
        <v>2.828</v>
      </c>
      <c r="E35" s="107">
        <f>SUM(E6:E34)</f>
        <v>20936600</v>
      </c>
      <c r="F35" s="107">
        <f>SUM(F6:F34)</f>
        <v>15702450</v>
      </c>
      <c r="G35" s="107">
        <f>SUM(G6:G34)</f>
        <v>15702450</v>
      </c>
      <c r="H35" s="108" t="s">
        <v>18</v>
      </c>
      <c r="I35" s="108" t="s">
        <v>18</v>
      </c>
      <c r="J35" s="117" t="s">
        <v>16</v>
      </c>
      <c r="K35" s="117" t="s">
        <v>16</v>
      </c>
      <c r="L35" s="107">
        <f>SUM(L6:L34)</f>
        <v>0</v>
      </c>
      <c r="M35" s="107">
        <f>SUM(M6:M34)</f>
        <v>0</v>
      </c>
      <c r="N35" s="119" t="s">
        <v>18</v>
      </c>
      <c r="O35" s="120" t="s">
        <v>18</v>
      </c>
      <c r="P35" s="121"/>
    </row>
    <row r="36" ht="16.5" spans="1:15">
      <c r="A36" s="109"/>
      <c r="B36" s="110"/>
      <c r="C36" s="109"/>
      <c r="D36" s="111"/>
      <c r="E36" s="112"/>
      <c r="F36" s="112"/>
      <c r="G36" s="109"/>
      <c r="H36" s="109"/>
      <c r="I36" s="109"/>
      <c r="J36" s="109"/>
      <c r="K36" s="109"/>
      <c r="L36" s="109"/>
      <c r="M36" s="109"/>
      <c r="N36" s="109"/>
      <c r="O36" s="109"/>
    </row>
    <row r="39" ht="16.5" spans="4:15">
      <c r="D39" s="114"/>
      <c r="L39" s="122" t="s">
        <v>70</v>
      </c>
      <c r="M39" s="122"/>
      <c r="N39" s="122"/>
      <c r="O39" s="122"/>
    </row>
    <row r="40" ht="16.5" spans="12:15">
      <c r="L40" s="122" t="s">
        <v>259</v>
      </c>
      <c r="M40" s="122"/>
      <c r="N40" s="122"/>
      <c r="O40" s="122"/>
    </row>
  </sheetData>
  <mergeCells count="20">
    <mergeCell ref="A1:P1"/>
    <mergeCell ref="A2:B2"/>
    <mergeCell ref="C2:E2"/>
    <mergeCell ref="G2:O2"/>
    <mergeCell ref="D3:E3"/>
    <mergeCell ref="J3:M3"/>
    <mergeCell ref="J15:N15"/>
    <mergeCell ref="J27:N27"/>
    <mergeCell ref="L39:O39"/>
    <mergeCell ref="L40:O40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275590551181102" right="0" top="0.31496062992126" bottom="0.196850393700787" header="0.196850393700787" footer="0.196850393700787"/>
  <pageSetup paperSize="9" scale="76" orientation="landscape"/>
  <headerFooter alignWithMargins="0">
    <oddHeader>&amp;R&amp;"Arial,Bold"&amp;7Page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Sanjay Kapoor 14-15 (2)</vt:lpstr>
      <vt:lpstr>Abstract</vt:lpstr>
      <vt:lpstr>Abstract Extra Item</vt:lpstr>
      <vt:lpstr>Naseer Khan 21-22</vt:lpstr>
      <vt:lpstr>Naseer Khan 22-23</vt:lpstr>
      <vt:lpstr>Baldev Singh Aulakh 21-22</vt:lpstr>
      <vt:lpstr>Baldev Singh Aulakh22-23</vt:lpstr>
      <vt:lpstr>Akash Saxena 22-23</vt:lpstr>
      <vt:lpstr>Dhanshyam Singh Lodhi 22-23</vt:lpstr>
      <vt:lpstr>Zila Gramay Vikas Sansthan</vt:lpstr>
      <vt:lpstr>CDO</vt:lpstr>
      <vt:lpstr>H&amp;W.C.</vt:lpstr>
      <vt:lpstr>Deputy Registrar Bilaspur</vt:lpstr>
      <vt:lpstr>DIOS</vt:lpstr>
      <vt:lpstr>DPO</vt:lpstr>
      <vt:lpstr>School</vt:lpstr>
      <vt:lpstr>Critical Gaps</vt:lpstr>
      <vt:lpstr>Twarit</vt:lpstr>
      <vt:lpstr>Dr. Lohiya 2016-17</vt:lpstr>
      <vt:lpstr>Dr. Lohiya 2017-18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hp</cp:lastModifiedBy>
  <dcterms:created xsi:type="dcterms:W3CDTF">2009-09-30T07:41:00Z</dcterms:created>
  <cp:lastPrinted>2023-03-01T12:08:00Z</cp:lastPrinted>
  <dcterms:modified xsi:type="dcterms:W3CDTF">2023-03-09T14:09:54Z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C3EAC23C644540E197B09A135D4FCF08</vt:lpwstr>
  </property>
  <property fmtid="{D5CDD505-2E9C-101B-9397-08002B2CF9AE}" pid="3" name="KSOProductBuildVer">
    <vt:lpwstr>1033-11.2.0.11219</vt:lpwstr>
  </property>
</Properties>
</file>