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sk3275_cornell_edu/Documents/"/>
    </mc:Choice>
  </mc:AlternateContent>
  <xr:revisionPtr revIDLastSave="1" documentId="8_{819CF288-9944-B948-B732-49C9AA1DEA7B}" xr6:coauthVersionLast="45" xr6:coauthVersionMax="45" xr10:uidLastSave="{6A619A4D-B99D-174E-BF8C-02CD516F1D07}"/>
  <bookViews>
    <workbookView xWindow="380" yWindow="460" windowWidth="28040" windowHeight="16260" xr2:uid="{7050229C-F262-A449-B444-715F55D31821}"/>
  </bookViews>
  <sheets>
    <sheet name="Sheet1" sheetId="1" r:id="rId1"/>
  </sheets>
  <definedNames>
    <definedName name="solver_adj" localSheetId="0" hidden="1">Sheet1!$B$16:$B$19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Sheet1!$B$16:$B$19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Sheet1!$G$23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15" i="1"/>
  <c r="E15" i="1" s="1"/>
  <c r="E3" i="1"/>
  <c r="E4" i="1"/>
  <c r="N8" i="1"/>
  <c r="E5" i="1" s="1"/>
  <c r="E2" i="1" l="1"/>
  <c r="E8" i="1"/>
  <c r="B15" i="1" s="1"/>
  <c r="F15" i="1" s="1"/>
  <c r="G15" i="1" s="1"/>
  <c r="E7" i="1"/>
  <c r="E6" i="1"/>
  <c r="F19" i="1" l="1"/>
  <c r="G19" i="1" s="1"/>
  <c r="F16" i="1"/>
  <c r="G16" i="1" s="1"/>
  <c r="F20" i="1"/>
  <c r="G20" i="1" s="1"/>
  <c r="F17" i="1"/>
  <c r="G17" i="1" s="1"/>
  <c r="G23" i="1" s="1"/>
  <c r="F21" i="1"/>
  <c r="G21" i="1" s="1"/>
  <c r="F18" i="1"/>
  <c r="G18" i="1" s="1"/>
</calcChain>
</file>

<file path=xl/sharedStrings.xml><?xml version="1.0" encoding="utf-8"?>
<sst xmlns="http://schemas.openxmlformats.org/spreadsheetml/2006/main" count="22" uniqueCount="20">
  <si>
    <t>IPTG</t>
  </si>
  <si>
    <t>&lt;n&gt;</t>
  </si>
  <si>
    <t>Low</t>
  </si>
  <si>
    <t>High</t>
  </si>
  <si>
    <t>B</t>
  </si>
  <si>
    <t>&lt;mc&gt;</t>
  </si>
  <si>
    <t>Nc</t>
  </si>
  <si>
    <t>V</t>
  </si>
  <si>
    <t>Na</t>
  </si>
  <si>
    <t>=&lt;mc&gt;*Nc*V</t>
  </si>
  <si>
    <t>&lt;n*&gt;</t>
  </si>
  <si>
    <t>=(&lt;n&gt;/B*Na)*Nc*V</t>
  </si>
  <si>
    <t>W1</t>
  </si>
  <si>
    <t>W2</t>
  </si>
  <si>
    <t>K</t>
  </si>
  <si>
    <t>n</t>
  </si>
  <si>
    <t>u(I)</t>
  </si>
  <si>
    <t>fI</t>
  </si>
  <si>
    <t>Absolute Difference</t>
  </si>
  <si>
    <t>k_g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</si>
</sst>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 vs Calculated values of</a:t>
            </a:r>
            <a:r>
              <a:rPr lang="en-US" baseline="0"/>
              <a:t> &lt;n&gt;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2311240221186"/>
          <c:y val="0.10648753698781281"/>
          <c:w val="0.81653849094105957"/>
          <c:h val="0.74648176939665978"/>
        </c:manualLayout>
      </c:layout>
      <c:lineChart>
        <c:grouping val="standard"/>
        <c:varyColors val="0"/>
        <c:ser>
          <c:idx val="0"/>
          <c:order val="0"/>
          <c:tx>
            <c:v>Observed &lt;n&gt;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5.0000000000000001E-4</c:v>
                </c:pt>
                <c:pt idx="2" formatCode="General">
                  <c:v>5.0000000000000001E-3</c:v>
                </c:pt>
                <c:pt idx="3" formatCode="General">
                  <c:v>1.2E-2</c:v>
                </c:pt>
                <c:pt idx="4" formatCode="General">
                  <c:v>5.2999999999999999E-2</c:v>
                </c:pt>
                <c:pt idx="5" formatCode="General">
                  <c:v>0.216</c:v>
                </c:pt>
                <c:pt idx="6" formatCode="General">
                  <c:v>1</c:v>
                </c:pt>
              </c:numCache>
            </c:numRef>
          </c:cat>
          <c:val>
            <c:numRef>
              <c:f>Sheet1!$E$2:$E$8</c:f>
              <c:numCache>
                <c:formatCode>0.00E+00</c:formatCode>
                <c:ptCount val="7"/>
                <c:pt idx="0">
                  <c:v>0.11266336187471832</c:v>
                </c:pt>
                <c:pt idx="1">
                  <c:v>0.12452266312468867</c:v>
                </c:pt>
                <c:pt idx="2">
                  <c:v>0.24311567562439215</c:v>
                </c:pt>
                <c:pt idx="3">
                  <c:v>0.39728659187400667</c:v>
                </c:pt>
                <c:pt idx="4">
                  <c:v>0.50994995374872498</c:v>
                </c:pt>
                <c:pt idx="5">
                  <c:v>0.55145750812362127</c:v>
                </c:pt>
                <c:pt idx="6">
                  <c:v>0.55145750812362127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A-3D42-8763-09EE150B9A64}"/>
            </c:ext>
          </c:extLst>
        </c:ser>
        <c:ser>
          <c:idx val="1"/>
          <c:order val="1"/>
          <c:tx>
            <c:v>Calculated &lt;n&gt;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5.0000000000000001E-4</c:v>
                </c:pt>
                <c:pt idx="2" formatCode="General">
                  <c:v>5.0000000000000001E-3</c:v>
                </c:pt>
                <c:pt idx="3" formatCode="General">
                  <c:v>1.2E-2</c:v>
                </c:pt>
                <c:pt idx="4" formatCode="General">
                  <c:v>5.2999999999999999E-2</c:v>
                </c:pt>
                <c:pt idx="5" formatCode="General">
                  <c:v>0.216</c:v>
                </c:pt>
                <c:pt idx="6" formatCode="General">
                  <c:v>1</c:v>
                </c:pt>
              </c:numCache>
            </c:numRef>
          </c:cat>
          <c:val>
            <c:numRef>
              <c:f>Sheet1!$F$15:$F$21</c:f>
              <c:numCache>
                <c:formatCode>0.00E+00</c:formatCode>
                <c:ptCount val="7"/>
                <c:pt idx="0">
                  <c:v>0.11029150162472426</c:v>
                </c:pt>
                <c:pt idx="1">
                  <c:v>0.11407385568378968</c:v>
                </c:pt>
                <c:pt idx="2">
                  <c:v>0.22311851195363788</c:v>
                </c:pt>
                <c:pt idx="3">
                  <c:v>0.36659369392277147</c:v>
                </c:pt>
                <c:pt idx="4">
                  <c:v>0.52181923430855859</c:v>
                </c:pt>
                <c:pt idx="5">
                  <c:v>0.54597872185270901</c:v>
                </c:pt>
                <c:pt idx="6">
                  <c:v>0.54875651777915302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A-3D42-8763-09EE150B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331679"/>
        <c:axId val="1670318351"/>
      </c:lineChart>
      <c:catAx>
        <c:axId val="16703316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IPTG COncentrations in mmol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18351"/>
        <c:crosses val="autoZero"/>
        <c:auto val="1"/>
        <c:lblAlgn val="ctr"/>
        <c:lblOffset val="100"/>
        <c:noMultiLvlLbl val="0"/>
      </c:catAx>
      <c:valAx>
        <c:axId val="16703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&lt;n&gt; in nmol/gDW cell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3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872486812934791"/>
          <c:y val="0.12689502984101508"/>
          <c:w val="0.18130571057258618"/>
          <c:h val="0.10748482872761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12</xdr:row>
      <xdr:rowOff>25400</xdr:rowOff>
    </xdr:from>
    <xdr:to>
      <xdr:col>15</xdr:col>
      <xdr:colOff>279400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491EE-C352-964D-8968-CAA8AD56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7D94-440C-754A-AE47-AE30D245B38D}">
  <dimension ref="A1:N23"/>
  <sheetViews>
    <sheetView tabSelected="1" workbookViewId="0">
      <selection activeCell="A27" sqref="A2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14" x14ac:dyDescent="0.2">
      <c r="A2">
        <v>0</v>
      </c>
      <c r="B2">
        <v>19</v>
      </c>
      <c r="C2">
        <v>18</v>
      </c>
      <c r="D2">
        <v>20</v>
      </c>
      <c r="E2" s="1">
        <f>B2*$L$4*$L$5/($N$8*$L$6*0.000000001)</f>
        <v>0.11266336187471832</v>
      </c>
    </row>
    <row r="3" spans="1:14" x14ac:dyDescent="0.2">
      <c r="A3" s="1">
        <v>5.0000000000000001E-4</v>
      </c>
      <c r="B3">
        <v>21</v>
      </c>
      <c r="C3">
        <v>17</v>
      </c>
      <c r="D3">
        <v>26</v>
      </c>
      <c r="E3" s="1">
        <f t="shared" ref="E3:E8" si="0">B3*$L$4*$L$5/($N$8*$L$6*0.000000001)</f>
        <v>0.12452266312468867</v>
      </c>
      <c r="K3" t="s">
        <v>5</v>
      </c>
      <c r="L3" s="1">
        <v>2.8000000000000002E-13</v>
      </c>
    </row>
    <row r="4" spans="1:14" x14ac:dyDescent="0.2">
      <c r="A4">
        <v>5.0000000000000001E-3</v>
      </c>
      <c r="B4">
        <v>41</v>
      </c>
      <c r="C4">
        <v>37</v>
      </c>
      <c r="D4">
        <v>44</v>
      </c>
      <c r="E4" s="1">
        <f t="shared" si="0"/>
        <v>0.24311567562439215</v>
      </c>
      <c r="K4" t="s">
        <v>6</v>
      </c>
      <c r="L4" s="1">
        <v>100000000</v>
      </c>
    </row>
    <row r="5" spans="1:14" x14ac:dyDescent="0.2">
      <c r="A5">
        <v>1.2E-2</v>
      </c>
      <c r="B5">
        <v>67</v>
      </c>
      <c r="C5">
        <v>65</v>
      </c>
      <c r="D5">
        <v>69</v>
      </c>
      <c r="E5" s="1">
        <f t="shared" si="0"/>
        <v>0.39728659187400667</v>
      </c>
      <c r="K5" t="s">
        <v>7</v>
      </c>
      <c r="L5">
        <v>1</v>
      </c>
    </row>
    <row r="6" spans="1:14" x14ac:dyDescent="0.2">
      <c r="A6">
        <v>5.2999999999999999E-2</v>
      </c>
      <c r="B6">
        <v>86</v>
      </c>
      <c r="C6">
        <v>84</v>
      </c>
      <c r="D6">
        <v>88</v>
      </c>
      <c r="E6" s="1">
        <f t="shared" si="0"/>
        <v>0.50994995374872498</v>
      </c>
      <c r="K6" t="s">
        <v>8</v>
      </c>
      <c r="L6" s="1">
        <v>6.0229999999999998E+23</v>
      </c>
    </row>
    <row r="7" spans="1:14" x14ac:dyDescent="0.2">
      <c r="A7">
        <v>0.216</v>
      </c>
      <c r="B7">
        <v>93</v>
      </c>
      <c r="C7">
        <v>91</v>
      </c>
      <c r="D7">
        <v>95</v>
      </c>
      <c r="E7" s="1">
        <f t="shared" si="0"/>
        <v>0.55145750812362127</v>
      </c>
    </row>
    <row r="8" spans="1:14" x14ac:dyDescent="0.2">
      <c r="A8">
        <v>1</v>
      </c>
      <c r="B8">
        <v>93</v>
      </c>
      <c r="C8">
        <v>92</v>
      </c>
      <c r="D8">
        <v>94</v>
      </c>
      <c r="E8" s="1">
        <f t="shared" si="0"/>
        <v>0.55145750812362127</v>
      </c>
      <c r="K8" t="s">
        <v>4</v>
      </c>
      <c r="L8" s="2" t="s">
        <v>9</v>
      </c>
      <c r="N8" s="1">
        <f>L3*L4*L5</f>
        <v>2.8000000000000003E-5</v>
      </c>
    </row>
    <row r="10" spans="1:14" x14ac:dyDescent="0.2">
      <c r="K10" t="s">
        <v>10</v>
      </c>
      <c r="L10" s="2" t="s">
        <v>11</v>
      </c>
    </row>
    <row r="14" spans="1:14" x14ac:dyDescent="0.2">
      <c r="D14" t="s">
        <v>17</v>
      </c>
      <c r="E14" t="s">
        <v>16</v>
      </c>
      <c r="F14" t="s">
        <v>10</v>
      </c>
      <c r="G14" t="s">
        <v>18</v>
      </c>
    </row>
    <row r="15" spans="1:14" x14ac:dyDescent="0.2">
      <c r="A15" t="s">
        <v>19</v>
      </c>
      <c r="B15" s="1">
        <f>E8</f>
        <v>0.55145750812362127</v>
      </c>
      <c r="D15">
        <f>A2^$B$19/(A2^$B$19+$B$18^$B$19)</f>
        <v>0</v>
      </c>
      <c r="E15">
        <f>($B$16+$B$17*D15)/(1+$B$16+$B$17*D15)</f>
        <v>0.2</v>
      </c>
      <c r="F15" s="1">
        <f>$B$15*E15</f>
        <v>0.11029150162472426</v>
      </c>
      <c r="G15" s="1">
        <f>ABS(F15-E2)</f>
        <v>2.3718602499940566E-3</v>
      </c>
    </row>
    <row r="16" spans="1:14" x14ac:dyDescent="0.2">
      <c r="A16" t="s">
        <v>12</v>
      </c>
      <c r="B16">
        <v>0.25</v>
      </c>
      <c r="D16">
        <f t="shared" ref="D16:D21" si="1">A3^$B$19/(A3^$B$19+$B$18^$B$19)</f>
        <v>4.8042669150305619E-5</v>
      </c>
      <c r="E16">
        <f t="shared" ref="E16:E21" si="2">($B$16+$B$17*D16)/(1+$B$16+$B$17*D16)</f>
        <v>0.20685883137566699</v>
      </c>
      <c r="F16" s="1">
        <f t="shared" ref="F16:F21" si="3">$B$15*E16</f>
        <v>0.11407385568378968</v>
      </c>
      <c r="G16" s="1">
        <f t="shared" ref="G16:G21" si="4">ABS(F16-E3)</f>
        <v>1.0448807440898988E-2</v>
      </c>
    </row>
    <row r="17" spans="1:7" x14ac:dyDescent="0.2">
      <c r="A17" t="s">
        <v>13</v>
      </c>
      <c r="B17">
        <v>225</v>
      </c>
      <c r="D17">
        <f t="shared" si="1"/>
        <v>1.9090535433232937E-3</v>
      </c>
      <c r="E17">
        <f t="shared" si="2"/>
        <v>0.40459783150440121</v>
      </c>
      <c r="F17" s="1">
        <f t="shared" si="3"/>
        <v>0.22311851195363788</v>
      </c>
      <c r="G17" s="1">
        <f t="shared" si="4"/>
        <v>1.999716367075427E-2</v>
      </c>
    </row>
    <row r="18" spans="1:7" x14ac:dyDescent="0.2">
      <c r="A18" t="s">
        <v>14</v>
      </c>
      <c r="B18">
        <v>0.25</v>
      </c>
      <c r="D18">
        <f t="shared" si="1"/>
        <v>7.7024325960052542E-3</v>
      </c>
      <c r="E18">
        <f t="shared" si="2"/>
        <v>0.66477233245066536</v>
      </c>
      <c r="F18" s="1">
        <f t="shared" si="3"/>
        <v>0.36659369392277147</v>
      </c>
      <c r="G18" s="1">
        <f t="shared" si="4"/>
        <v>3.0692897951235198E-2</v>
      </c>
    </row>
    <row r="19" spans="1:7" x14ac:dyDescent="0.2">
      <c r="A19" t="s">
        <v>15</v>
      </c>
      <c r="B19">
        <v>1.6</v>
      </c>
      <c r="D19">
        <f t="shared" si="1"/>
        <v>7.7138945265258288E-2</v>
      </c>
      <c r="E19">
        <f t="shared" si="2"/>
        <v>0.94625465538422115</v>
      </c>
      <c r="F19" s="1">
        <f t="shared" si="3"/>
        <v>0.52181923430855859</v>
      </c>
      <c r="G19" s="1">
        <f t="shared" si="4"/>
        <v>1.1869280559833606E-2</v>
      </c>
    </row>
    <row r="20" spans="1:7" x14ac:dyDescent="0.2">
      <c r="D20">
        <f t="shared" si="1"/>
        <v>0.44179211181733402</v>
      </c>
      <c r="E20">
        <f t="shared" si="2"/>
        <v>0.99006489858202451</v>
      </c>
      <c r="F20" s="1">
        <f t="shared" si="3"/>
        <v>0.54597872185270901</v>
      </c>
      <c r="G20" s="1">
        <f t="shared" si="4"/>
        <v>5.4787862709122503E-3</v>
      </c>
    </row>
    <row r="21" spans="1:7" x14ac:dyDescent="0.2">
      <c r="D21">
        <f t="shared" si="1"/>
        <v>0.90186059398632812</v>
      </c>
      <c r="E21">
        <f t="shared" si="2"/>
        <v>0.99510208800373645</v>
      </c>
      <c r="F21" s="1">
        <f t="shared" si="3"/>
        <v>0.54875651777915302</v>
      </c>
      <c r="G21" s="1">
        <f t="shared" si="4"/>
        <v>2.7009903444682459E-3</v>
      </c>
    </row>
    <row r="23" spans="1:7" x14ac:dyDescent="0.2">
      <c r="G23" s="1">
        <f>SUM(G15:G21)</f>
        <v>8.3559786488096616E-2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Sheshadri Krishnan</dc:creator>
  <cp:lastModifiedBy>Siddharth Sheshadri Krishnan</cp:lastModifiedBy>
  <dcterms:created xsi:type="dcterms:W3CDTF">2020-05-12T11:07:58Z</dcterms:created>
  <dcterms:modified xsi:type="dcterms:W3CDTF">2020-05-12T14:24:32Z</dcterms:modified>
</cp:coreProperties>
</file>