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My Drive\Projects\Monte_Carlo_Simulations\Monte_Carlo_Simulations\Assignment 2\"/>
    </mc:Choice>
  </mc:AlternateContent>
  <xr:revisionPtr revIDLastSave="0" documentId="13_ncr:1_{74025E38-0D7F-4C58-BDC7-644D03091F8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B12" i="1"/>
  <c r="L7" i="1" s="1"/>
  <c r="H10" i="1"/>
  <c r="M5" i="1"/>
  <c r="M6" i="1"/>
  <c r="M7" i="1"/>
  <c r="M4" i="1"/>
  <c r="K5" i="1"/>
  <c r="K6" i="1"/>
  <c r="K7" i="1"/>
  <c r="K4" i="1"/>
  <c r="F3" i="1"/>
  <c r="E5" i="1"/>
  <c r="E6" i="1"/>
  <c r="E7" i="1"/>
  <c r="D5" i="1"/>
  <c r="D6" i="1" s="1"/>
  <c r="D7" i="1" s="1"/>
  <c r="D4" i="1"/>
  <c r="E4" i="1"/>
  <c r="F4" i="1" s="1"/>
  <c r="B10" i="1"/>
  <c r="B8" i="1"/>
  <c r="L6" i="1" l="1"/>
  <c r="L5" i="1"/>
  <c r="L4" i="1"/>
  <c r="F5" i="1"/>
  <c r="H4" i="1"/>
  <c r="G4" i="1"/>
  <c r="P4" i="1" s="1"/>
  <c r="J4" i="1" l="1"/>
  <c r="N4" i="1"/>
  <c r="F6" i="1"/>
  <c r="H5" i="1"/>
  <c r="N5" i="1" s="1"/>
  <c r="G5" i="1"/>
  <c r="P5" i="1" s="1"/>
  <c r="J5" i="1" l="1"/>
  <c r="F7" i="1"/>
  <c r="H6" i="1"/>
  <c r="N6" i="1" s="1"/>
  <c r="G6" i="1"/>
  <c r="P6" i="1" s="1"/>
  <c r="Q7" i="1" s="1"/>
  <c r="J6" i="1" l="1"/>
  <c r="I7" i="1"/>
  <c r="G7" i="1"/>
  <c r="P7" i="1" s="1"/>
  <c r="H7" i="1"/>
  <c r="N7" i="1" s="1"/>
  <c r="J7" i="1" l="1"/>
  <c r="J1" i="1" s="1"/>
  <c r="O4" i="1" s="1"/>
  <c r="R4" i="1" s="1"/>
  <c r="O6" i="1" l="1"/>
  <c r="O5" i="1"/>
  <c r="R5" i="1" s="1"/>
  <c r="O7" i="1"/>
  <c r="R6" i="1" l="1"/>
  <c r="R7" i="1" s="1"/>
  <c r="E10" i="1" l="1"/>
</calcChain>
</file>

<file path=xl/sharedStrings.xml><?xml version="1.0" encoding="utf-8"?>
<sst xmlns="http://schemas.openxmlformats.org/spreadsheetml/2006/main" count="35" uniqueCount="34">
  <si>
    <t>So</t>
  </si>
  <si>
    <t>r</t>
  </si>
  <si>
    <t>sig</t>
  </si>
  <si>
    <t>T</t>
  </si>
  <si>
    <t>m</t>
  </si>
  <si>
    <t>io</t>
  </si>
  <si>
    <t>step</t>
  </si>
  <si>
    <t>c</t>
  </si>
  <si>
    <t>io_step</t>
  </si>
  <si>
    <t>k</t>
  </si>
  <si>
    <t>Z_value</t>
  </si>
  <si>
    <t>ti</t>
  </si>
  <si>
    <t xml:space="preserve">St </t>
  </si>
  <si>
    <t>Exercise_early</t>
  </si>
  <si>
    <t>Price&gt;Strike</t>
  </si>
  <si>
    <t>Exercise at expiry?</t>
  </si>
  <si>
    <t>Ci</t>
  </si>
  <si>
    <t xml:space="preserve">Tao </t>
  </si>
  <si>
    <t>Disc_rate</t>
  </si>
  <si>
    <t>Coupon_pv</t>
  </si>
  <si>
    <t xml:space="preserve">Payoff 1 </t>
  </si>
  <si>
    <t>Payoff 2</t>
  </si>
  <si>
    <t>So*disc</t>
  </si>
  <si>
    <t>payoff 3</t>
  </si>
  <si>
    <t>strike or price</t>
  </si>
  <si>
    <t>Coupon paid?</t>
  </si>
  <si>
    <t xml:space="preserve">V </t>
  </si>
  <si>
    <t>Expiry payoff</t>
  </si>
  <si>
    <t>Early excerise payoff</t>
  </si>
  <si>
    <t>Simulation</t>
  </si>
  <si>
    <t xml:space="preserve">Expected value </t>
  </si>
  <si>
    <t>Std dev</t>
  </si>
  <si>
    <t>Simulation ofprice</t>
  </si>
  <si>
    <t>goal seek this to 100 by changing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</si>
</sst>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G1" sqref="G1"/>
    </sheetView>
  </sheetViews>
  <sheetFormatPr defaultRowHeight="14.5" x14ac:dyDescent="0.35"/>
  <cols>
    <col min="7" max="7" width="12.6328125" bestFit="1" customWidth="1"/>
    <col min="8" max="8" width="10.453125" bestFit="1" customWidth="1"/>
    <col min="9" max="9" width="16.1796875" bestFit="1" customWidth="1"/>
    <col min="12" max="12" width="10.36328125" bestFit="1" customWidth="1"/>
    <col min="14" max="14" width="12.1796875" bestFit="1" customWidth="1"/>
    <col min="15" max="15" width="12.36328125" bestFit="1" customWidth="1"/>
    <col min="16" max="16" width="18.08984375" bestFit="1" customWidth="1"/>
    <col min="17" max="17" width="11.7265625" bestFit="1" customWidth="1"/>
  </cols>
  <sheetData>
    <row r="1" spans="1:18" ht="15" thickBot="1" x14ac:dyDescent="0.4">
      <c r="J1">
        <f ca="1">IF(MAX(J3:J7)=0,$B$5,MAX(J3:J7))</f>
        <v>0.75</v>
      </c>
      <c r="L1" t="s">
        <v>20</v>
      </c>
      <c r="M1" t="s">
        <v>21</v>
      </c>
      <c r="N1" t="s">
        <v>23</v>
      </c>
    </row>
    <row r="2" spans="1:18" ht="15" thickBot="1" x14ac:dyDescent="0.4">
      <c r="A2" s="13" t="s">
        <v>0</v>
      </c>
      <c r="B2" s="14">
        <v>100</v>
      </c>
      <c r="D2" s="10" t="s">
        <v>11</v>
      </c>
      <c r="E2" s="11" t="s">
        <v>10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17</v>
      </c>
      <c r="K2" s="11" t="s">
        <v>18</v>
      </c>
      <c r="L2" s="11" t="s">
        <v>19</v>
      </c>
      <c r="M2" s="11" t="s">
        <v>22</v>
      </c>
      <c r="N2" s="11" t="s">
        <v>24</v>
      </c>
      <c r="O2" s="11" t="s">
        <v>25</v>
      </c>
      <c r="P2" s="11" t="s">
        <v>28</v>
      </c>
      <c r="Q2" s="11" t="s">
        <v>27</v>
      </c>
      <c r="R2" s="12" t="s">
        <v>26</v>
      </c>
    </row>
    <row r="3" spans="1:18" x14ac:dyDescent="0.35">
      <c r="A3" s="15" t="s">
        <v>1</v>
      </c>
      <c r="B3" s="16">
        <v>0.04</v>
      </c>
      <c r="D3" s="7">
        <v>0</v>
      </c>
      <c r="E3" s="8"/>
      <c r="F3" s="8">
        <f>B2</f>
        <v>100</v>
      </c>
      <c r="G3" s="8">
        <v>0</v>
      </c>
      <c r="H3" s="8"/>
      <c r="I3" s="8"/>
      <c r="J3" s="8">
        <v>0</v>
      </c>
      <c r="K3" s="8"/>
      <c r="L3" s="8"/>
      <c r="M3" s="8"/>
      <c r="N3" s="8"/>
      <c r="O3" s="8"/>
      <c r="P3" s="8">
        <v>0</v>
      </c>
      <c r="Q3" s="8"/>
      <c r="R3" s="9">
        <v>0</v>
      </c>
    </row>
    <row r="4" spans="1:18" x14ac:dyDescent="0.35">
      <c r="A4" s="15" t="s">
        <v>2</v>
      </c>
      <c r="B4" s="16">
        <v>0.3</v>
      </c>
      <c r="D4" s="2">
        <f>D3+$B$8</f>
        <v>0.25</v>
      </c>
      <c r="E4" s="1">
        <f ca="1">_xlfn.NORM.INV(RAND(),0,1)</f>
        <v>1.1172113857382835</v>
      </c>
      <c r="F4" s="1">
        <f ca="1">F3*EXP((($B$3-($B$4^2)/2)*$B$8)+(SQRT($B$8)*$B$4*$E4))</f>
        <v>118.09647720577718</v>
      </c>
      <c r="G4" s="1">
        <f ca="1">IF(AND(D4&gt;$B$10,F4&gt;$B$2,D4&lt;$B$5),1,0)</f>
        <v>0</v>
      </c>
      <c r="H4" s="1">
        <f ca="1">IF(F4&gt;$B$11,1,0)</f>
        <v>1</v>
      </c>
      <c r="I4" s="1"/>
      <c r="J4" s="1">
        <f ca="1">IF(G4&gt;G3,D4,J3)</f>
        <v>0</v>
      </c>
      <c r="K4" s="1">
        <f>EXP(-$B$3*D4)</f>
        <v>0.99004983374916811</v>
      </c>
      <c r="L4" s="1">
        <f>K4*$B$12</f>
        <v>0.99501662508319955</v>
      </c>
      <c r="M4" s="1">
        <f>K4*$B$2</f>
        <v>99.004983374916804</v>
      </c>
      <c r="N4" s="1">
        <f ca="1">K4*IF(H4=1, $B$2,$F$4)</f>
        <v>99.004983374916804</v>
      </c>
      <c r="O4" s="1">
        <f ca="1">IF(D4&lt;=$J$1,1,0)</f>
        <v>1</v>
      </c>
      <c r="P4" s="1">
        <f ca="1">IF(P3=0,G4,0)</f>
        <v>0</v>
      </c>
      <c r="Q4" s="1">
        <v>0</v>
      </c>
      <c r="R4" s="3">
        <f ca="1">R3+(L4*O4)+(M4*P4)+(N4*Q4)</f>
        <v>0.99501662508319955</v>
      </c>
    </row>
    <row r="5" spans="1:18" x14ac:dyDescent="0.35">
      <c r="A5" s="15" t="s">
        <v>3</v>
      </c>
      <c r="B5" s="16">
        <v>1</v>
      </c>
      <c r="D5" s="2">
        <f t="shared" ref="D5:D10" si="0">D4+$B$8</f>
        <v>0.5</v>
      </c>
      <c r="E5" s="1">
        <f t="shared" ref="E5:E7" ca="1" si="1">_xlfn.NORM.INV(RAND(),0,1)</f>
        <v>-0.3065598972078199</v>
      </c>
      <c r="F5" s="1">
        <f t="shared" ref="F5:F7" ca="1" si="2">F4*EXP((($B$3-($B$4^2)/2)*$B$8)+(SQRT($B$8)*$B$4*$E5))</f>
        <v>112.64799962292776</v>
      </c>
      <c r="G5" s="1">
        <f t="shared" ref="G5:G7" ca="1" si="3">IF(AND(D5&gt;$B$10,F5&gt;$B$2,D5&lt;$B$5),1,0)</f>
        <v>0</v>
      </c>
      <c r="H5" s="1">
        <f t="shared" ref="H5:H7" ca="1" si="4">IF(F5&gt;$B$11,1,0)</f>
        <v>1</v>
      </c>
      <c r="I5" s="1"/>
      <c r="J5" s="1">
        <f t="shared" ref="J5:J7" ca="1" si="5">IF(G5&gt;G4,D5,J4)</f>
        <v>0</v>
      </c>
      <c r="K5" s="1">
        <f t="shared" ref="K5:K7" si="6">EXP(-$B$3*D5)</f>
        <v>0.98019867330675525</v>
      </c>
      <c r="L5" s="1">
        <f t="shared" ref="L5:L7" si="7">K5*$B$12</f>
        <v>0.98511604424127996</v>
      </c>
      <c r="M5" s="1">
        <f t="shared" ref="M5:M7" si="8">K5*$B$2</f>
        <v>98.019867330675524</v>
      </c>
      <c r="N5" s="1">
        <f t="shared" ref="N5:N7" ca="1" si="9">K5*IF(H5=1, $B$2,$F$4)</f>
        <v>98.019867330675524</v>
      </c>
      <c r="O5" s="1">
        <f t="shared" ref="O5:O7" ca="1" si="10">IF(D5&lt;=$J$1,1,0)</f>
        <v>1</v>
      </c>
      <c r="P5" s="1">
        <f t="shared" ref="P5:P7" ca="1" si="11">IF(P4=0,G5,0)</f>
        <v>0</v>
      </c>
      <c r="Q5" s="1">
        <v>0</v>
      </c>
      <c r="R5" s="3">
        <f t="shared" ref="R5:R7" ca="1" si="12">R4+(L5*O5)+(M5*P5)+(N5*Q5)</f>
        <v>1.9801326693244796</v>
      </c>
    </row>
    <row r="6" spans="1:18" x14ac:dyDescent="0.35">
      <c r="A6" s="15" t="s">
        <v>4</v>
      </c>
      <c r="B6" s="16">
        <v>4</v>
      </c>
      <c r="D6" s="2">
        <f t="shared" si="0"/>
        <v>0.75</v>
      </c>
      <c r="E6" s="1">
        <f t="shared" ca="1" si="1"/>
        <v>-0.59398637886374817</v>
      </c>
      <c r="F6" s="1">
        <f t="shared" ca="1" si="2"/>
        <v>102.91670301313695</v>
      </c>
      <c r="G6" s="1">
        <f t="shared" ca="1" si="3"/>
        <v>1</v>
      </c>
      <c r="H6" s="1">
        <f t="shared" ca="1" si="4"/>
        <v>1</v>
      </c>
      <c r="I6" s="1"/>
      <c r="J6" s="1">
        <f t="shared" ca="1" si="5"/>
        <v>0.75</v>
      </c>
      <c r="K6" s="1">
        <f t="shared" si="6"/>
        <v>0.97044553354850815</v>
      </c>
      <c r="L6" s="1">
        <f t="shared" si="7"/>
        <v>0.97531397582471724</v>
      </c>
      <c r="M6" s="1">
        <f t="shared" si="8"/>
        <v>97.044553354850819</v>
      </c>
      <c r="N6" s="1">
        <f t="shared" ca="1" si="9"/>
        <v>97.044553354850819</v>
      </c>
      <c r="O6" s="1">
        <f t="shared" ca="1" si="10"/>
        <v>1</v>
      </c>
      <c r="P6" s="1">
        <f t="shared" ca="1" si="11"/>
        <v>1</v>
      </c>
      <c r="Q6" s="1">
        <v>0</v>
      </c>
      <c r="R6" s="3">
        <f t="shared" ca="1" si="12"/>
        <v>100.00000000000001</v>
      </c>
    </row>
    <row r="7" spans="1:18" ht="15" thickBot="1" x14ac:dyDescent="0.4">
      <c r="A7" s="15" t="s">
        <v>5</v>
      </c>
      <c r="B7" s="16">
        <v>2</v>
      </c>
      <c r="D7" s="4">
        <f t="shared" si="0"/>
        <v>1</v>
      </c>
      <c r="E7" s="5">
        <f t="shared" ca="1" si="1"/>
        <v>-1.0100775594829638</v>
      </c>
      <c r="F7" s="5">
        <f t="shared" ca="1" si="2"/>
        <v>88.336935745904356</v>
      </c>
      <c r="G7" s="5">
        <f t="shared" ca="1" si="3"/>
        <v>0</v>
      </c>
      <c r="H7" s="5">
        <f t="shared" ca="1" si="4"/>
        <v>1</v>
      </c>
      <c r="I7" s="5">
        <f ca="1">IF(SUM(G4:G6)&gt;0,0,1)</f>
        <v>0</v>
      </c>
      <c r="J7" s="5">
        <f t="shared" ca="1" si="5"/>
        <v>0.75</v>
      </c>
      <c r="K7" s="5">
        <f t="shared" si="6"/>
        <v>0.96078943915232318</v>
      </c>
      <c r="L7" s="5">
        <f t="shared" si="7"/>
        <v>0.96560943961850143</v>
      </c>
      <c r="M7" s="5">
        <f t="shared" si="8"/>
        <v>96.078943915232315</v>
      </c>
      <c r="N7" s="5">
        <f t="shared" ca="1" si="9"/>
        <v>96.078943915232315</v>
      </c>
      <c r="O7" s="5">
        <f t="shared" ca="1" si="10"/>
        <v>0</v>
      </c>
      <c r="P7" s="5">
        <f t="shared" ca="1" si="11"/>
        <v>0</v>
      </c>
      <c r="Q7" s="5">
        <f ca="1">1-SUM(P4:P6)</f>
        <v>0</v>
      </c>
      <c r="R7" s="6">
        <f t="shared" ca="1" si="12"/>
        <v>100.00000000000001</v>
      </c>
    </row>
    <row r="8" spans="1:18" x14ac:dyDescent="0.35">
      <c r="A8" s="15" t="s">
        <v>6</v>
      </c>
      <c r="B8" s="16">
        <f>B5/B6</f>
        <v>0.25</v>
      </c>
    </row>
    <row r="9" spans="1:18" ht="15" thickBot="1" x14ac:dyDescent="0.4">
      <c r="A9" s="15" t="s">
        <v>7</v>
      </c>
      <c r="B9" s="16">
        <v>4.0200668336672428E-2</v>
      </c>
      <c r="D9" t="s">
        <v>32</v>
      </c>
    </row>
    <row r="10" spans="1:18" x14ac:dyDescent="0.35">
      <c r="A10" s="15" t="s">
        <v>8</v>
      </c>
      <c r="B10" s="16">
        <f>B7*B8</f>
        <v>0.5</v>
      </c>
      <c r="D10" s="13" t="s">
        <v>29</v>
      </c>
      <c r="E10" s="14">
        <f ca="1">R7</f>
        <v>100.00000000000001</v>
      </c>
      <c r="G10" t="s">
        <v>30</v>
      </c>
      <c r="H10">
        <f>AVERAGE(E11:E61)</f>
        <v>99.725677523108615</v>
      </c>
      <c r="I10" t="s">
        <v>33</v>
      </c>
    </row>
    <row r="11" spans="1:18" x14ac:dyDescent="0.35">
      <c r="A11" s="15" t="s">
        <v>9</v>
      </c>
      <c r="B11" s="16">
        <v>55</v>
      </c>
      <c r="D11" s="15">
        <v>0</v>
      </c>
      <c r="E11" s="16">
        <f t="dataTable" ref="E11:E61" dt2D="0" dtr="0" r1="B14" ca="1"/>
        <v>100.00000000000001</v>
      </c>
      <c r="G11" t="s">
        <v>31</v>
      </c>
      <c r="H11">
        <f>_xlfn.STDEV.P(E11:E61)</f>
        <v>1.9397528364180276</v>
      </c>
    </row>
    <row r="12" spans="1:18" ht="15" thickBot="1" x14ac:dyDescent="0.4">
      <c r="A12" s="17" t="s">
        <v>16</v>
      </c>
      <c r="B12" s="18">
        <f>B9*B8*B2</f>
        <v>1.0050167084168107</v>
      </c>
      <c r="D12" s="15">
        <v>1</v>
      </c>
      <c r="E12" s="16">
        <v>100.00000000000001</v>
      </c>
    </row>
    <row r="13" spans="1:18" x14ac:dyDescent="0.35">
      <c r="D13" s="15">
        <v>2</v>
      </c>
      <c r="E13" s="16">
        <v>100.00000000000001</v>
      </c>
    </row>
    <row r="14" spans="1:18" x14ac:dyDescent="0.35">
      <c r="A14" t="s">
        <v>29</v>
      </c>
      <c r="B14">
        <v>1</v>
      </c>
      <c r="D14" s="15">
        <v>3</v>
      </c>
      <c r="E14" s="16">
        <v>100.00000000000001</v>
      </c>
    </row>
    <row r="15" spans="1:18" x14ac:dyDescent="0.35">
      <c r="D15" s="15">
        <v>4</v>
      </c>
      <c r="E15" s="16">
        <v>100.00000000000001</v>
      </c>
    </row>
    <row r="16" spans="1:18" x14ac:dyDescent="0.35">
      <c r="D16" s="15">
        <v>5</v>
      </c>
      <c r="E16" s="16">
        <v>100.00000000000001</v>
      </c>
    </row>
    <row r="17" spans="4:5" x14ac:dyDescent="0.35">
      <c r="D17" s="15">
        <v>6</v>
      </c>
      <c r="E17" s="16">
        <v>100.00000000000001</v>
      </c>
    </row>
    <row r="18" spans="4:5" x14ac:dyDescent="0.35">
      <c r="D18" s="15">
        <v>7</v>
      </c>
      <c r="E18" s="16">
        <v>100.00000000000001</v>
      </c>
    </row>
    <row r="19" spans="4:5" x14ac:dyDescent="0.35">
      <c r="D19" s="15">
        <v>8</v>
      </c>
      <c r="E19" s="16">
        <v>100.00000000000001</v>
      </c>
    </row>
    <row r="20" spans="4:5" x14ac:dyDescent="0.35">
      <c r="D20" s="15">
        <v>9</v>
      </c>
      <c r="E20" s="16">
        <v>100.00000000000001</v>
      </c>
    </row>
    <row r="21" spans="4:5" x14ac:dyDescent="0.35">
      <c r="D21" s="15">
        <v>10</v>
      </c>
      <c r="E21" s="16">
        <v>100.00000000000001</v>
      </c>
    </row>
    <row r="22" spans="4:5" x14ac:dyDescent="0.35">
      <c r="D22" s="15">
        <v>11</v>
      </c>
      <c r="E22" s="16">
        <v>100.00000000000001</v>
      </c>
    </row>
    <row r="23" spans="4:5" x14ac:dyDescent="0.35">
      <c r="D23" s="15">
        <v>12</v>
      </c>
      <c r="E23" s="16">
        <v>100.00000000000001</v>
      </c>
    </row>
    <row r="24" spans="4:5" x14ac:dyDescent="0.35">
      <c r="D24" s="15">
        <v>13</v>
      </c>
      <c r="E24" s="16">
        <v>100.00000000000001</v>
      </c>
    </row>
    <row r="25" spans="4:5" x14ac:dyDescent="0.35">
      <c r="D25" s="15">
        <v>14</v>
      </c>
      <c r="E25" s="16">
        <v>100.00000000000001</v>
      </c>
    </row>
    <row r="26" spans="4:5" x14ac:dyDescent="0.35">
      <c r="D26" s="15">
        <v>15</v>
      </c>
      <c r="E26" s="16">
        <v>100.00000000000001</v>
      </c>
    </row>
    <row r="27" spans="4:5" x14ac:dyDescent="0.35">
      <c r="D27" s="15">
        <v>16</v>
      </c>
      <c r="E27" s="16">
        <v>100.00000000000001</v>
      </c>
    </row>
    <row r="28" spans="4:5" x14ac:dyDescent="0.35">
      <c r="D28" s="15">
        <v>17</v>
      </c>
      <c r="E28" s="16">
        <v>100.00000000000001</v>
      </c>
    </row>
    <row r="29" spans="4:5" x14ac:dyDescent="0.35">
      <c r="D29" s="15">
        <v>18</v>
      </c>
      <c r="E29" s="16">
        <v>100.00000000000001</v>
      </c>
    </row>
    <row r="30" spans="4:5" x14ac:dyDescent="0.35">
      <c r="D30" s="15">
        <v>19</v>
      </c>
      <c r="E30" s="16">
        <v>100.00000000000001</v>
      </c>
    </row>
    <row r="31" spans="4:5" x14ac:dyDescent="0.35">
      <c r="D31" s="15">
        <v>20</v>
      </c>
      <c r="E31" s="16">
        <v>100.00000000000001</v>
      </c>
    </row>
    <row r="32" spans="4:5" x14ac:dyDescent="0.35">
      <c r="D32" s="15">
        <v>21</v>
      </c>
      <c r="E32" s="16">
        <v>100.00000000000001</v>
      </c>
    </row>
    <row r="33" spans="4:5" x14ac:dyDescent="0.35">
      <c r="D33" s="15">
        <v>22</v>
      </c>
      <c r="E33" s="16">
        <v>100.00000000000001</v>
      </c>
    </row>
    <row r="34" spans="4:5" x14ac:dyDescent="0.35">
      <c r="D34" s="15">
        <v>23</v>
      </c>
      <c r="E34" s="16">
        <v>100.00000000000001</v>
      </c>
    </row>
    <row r="35" spans="4:5" x14ac:dyDescent="0.35">
      <c r="D35" s="15">
        <v>24</v>
      </c>
      <c r="E35" s="16">
        <v>100.00000000000001</v>
      </c>
    </row>
    <row r="36" spans="4:5" x14ac:dyDescent="0.35">
      <c r="D36" s="15">
        <v>25</v>
      </c>
      <c r="E36" s="16">
        <v>100.00000000000001</v>
      </c>
    </row>
    <row r="37" spans="4:5" x14ac:dyDescent="0.35">
      <c r="D37" s="15">
        <v>26</v>
      </c>
      <c r="E37" s="16">
        <v>100.00000000000001</v>
      </c>
    </row>
    <row r="38" spans="4:5" x14ac:dyDescent="0.35">
      <c r="D38" s="15">
        <v>27</v>
      </c>
      <c r="E38" s="16">
        <v>100.00000000000001</v>
      </c>
    </row>
    <row r="39" spans="4:5" x14ac:dyDescent="0.35">
      <c r="D39" s="15">
        <v>28</v>
      </c>
      <c r="E39" s="16">
        <v>100.00000000000001</v>
      </c>
    </row>
    <row r="40" spans="4:5" x14ac:dyDescent="0.35">
      <c r="D40" s="15">
        <v>29</v>
      </c>
      <c r="E40" s="16">
        <v>100.00000000000001</v>
      </c>
    </row>
    <row r="41" spans="4:5" x14ac:dyDescent="0.35">
      <c r="D41" s="15">
        <v>30</v>
      </c>
      <c r="E41" s="16">
        <v>100.00000000000001</v>
      </c>
    </row>
    <row r="42" spans="4:5" x14ac:dyDescent="0.35">
      <c r="D42" s="15">
        <v>31</v>
      </c>
      <c r="E42" s="16">
        <v>100.00000000000001</v>
      </c>
    </row>
    <row r="43" spans="4:5" x14ac:dyDescent="0.35">
      <c r="D43" s="15">
        <v>32</v>
      </c>
      <c r="E43" s="16">
        <v>100.00000000000001</v>
      </c>
    </row>
    <row r="44" spans="4:5" x14ac:dyDescent="0.35">
      <c r="D44" s="15">
        <v>33</v>
      </c>
      <c r="E44" s="16">
        <v>100.00000000000001</v>
      </c>
    </row>
    <row r="45" spans="4:5" x14ac:dyDescent="0.35">
      <c r="D45" s="15">
        <v>34</v>
      </c>
      <c r="E45" s="16">
        <v>100.00000000000001</v>
      </c>
    </row>
    <row r="46" spans="4:5" x14ac:dyDescent="0.35">
      <c r="D46" s="15">
        <v>35</v>
      </c>
      <c r="E46" s="16">
        <v>100.00000000000001</v>
      </c>
    </row>
    <row r="47" spans="4:5" x14ac:dyDescent="0.35">
      <c r="D47" s="15">
        <v>36</v>
      </c>
      <c r="E47" s="16">
        <v>100.00000000000001</v>
      </c>
    </row>
    <row r="48" spans="4:5" x14ac:dyDescent="0.35">
      <c r="D48" s="15">
        <v>37</v>
      </c>
      <c r="E48" s="16">
        <v>100.00000000000001</v>
      </c>
    </row>
    <row r="49" spans="4:5" x14ac:dyDescent="0.35">
      <c r="D49" s="15">
        <v>38</v>
      </c>
      <c r="E49" s="16">
        <v>86.009553678538339</v>
      </c>
    </row>
    <row r="50" spans="4:5" x14ac:dyDescent="0.35">
      <c r="D50" s="15">
        <v>39</v>
      </c>
      <c r="E50" s="16">
        <v>100.00000000000001</v>
      </c>
    </row>
    <row r="51" spans="4:5" x14ac:dyDescent="0.35">
      <c r="D51" s="15">
        <v>40</v>
      </c>
      <c r="E51" s="16">
        <v>100.00000000000001</v>
      </c>
    </row>
    <row r="52" spans="4:5" x14ac:dyDescent="0.35">
      <c r="D52" s="15">
        <v>41</v>
      </c>
      <c r="E52" s="16">
        <v>100.00000000000001</v>
      </c>
    </row>
    <row r="53" spans="4:5" x14ac:dyDescent="0.35">
      <c r="D53" s="15">
        <v>42</v>
      </c>
      <c r="E53" s="16">
        <v>100.00000000000001</v>
      </c>
    </row>
    <row r="54" spans="4:5" x14ac:dyDescent="0.35">
      <c r="D54" s="15">
        <v>43</v>
      </c>
      <c r="E54" s="16">
        <v>100.00000000000001</v>
      </c>
    </row>
    <row r="55" spans="4:5" x14ac:dyDescent="0.35">
      <c r="D55" s="15">
        <v>44</v>
      </c>
      <c r="E55" s="16">
        <v>100.00000000000001</v>
      </c>
    </row>
    <row r="56" spans="4:5" x14ac:dyDescent="0.35">
      <c r="D56" s="15">
        <v>45</v>
      </c>
      <c r="E56" s="16">
        <v>100.00000000000001</v>
      </c>
    </row>
    <row r="57" spans="4:5" x14ac:dyDescent="0.35">
      <c r="D57" s="15">
        <v>46</v>
      </c>
      <c r="E57" s="16">
        <v>100.00000000000001</v>
      </c>
    </row>
    <row r="58" spans="4:5" x14ac:dyDescent="0.35">
      <c r="D58" s="15">
        <v>47</v>
      </c>
      <c r="E58" s="16">
        <v>100.00000000000001</v>
      </c>
    </row>
    <row r="59" spans="4:5" x14ac:dyDescent="0.35">
      <c r="D59" s="15">
        <v>48</v>
      </c>
      <c r="E59" s="16">
        <v>100.00000000000001</v>
      </c>
    </row>
    <row r="60" spans="4:5" x14ac:dyDescent="0.35">
      <c r="D60" s="15">
        <v>49</v>
      </c>
      <c r="E60" s="16">
        <v>100.00000000000001</v>
      </c>
    </row>
    <row r="61" spans="4:5" ht="15" thickBot="1" x14ac:dyDescent="0.4">
      <c r="D61" s="17">
        <v>50</v>
      </c>
      <c r="E61" s="18">
        <v>100.00000000000001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Thakur</dc:creator>
  <cp:lastModifiedBy>Siddharth Thakur</cp:lastModifiedBy>
  <dcterms:created xsi:type="dcterms:W3CDTF">2015-06-05T18:17:20Z</dcterms:created>
  <dcterms:modified xsi:type="dcterms:W3CDTF">2022-02-26T00:53:01Z</dcterms:modified>
</cp:coreProperties>
</file>