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73E93052-7023-4675-BF3E-F308400FC182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 2" sheetId="2" r:id="rId2"/>
    <sheet name="Gantt CHart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4" l="1"/>
  <c r="I42" i="4"/>
  <c r="H42" i="4"/>
  <c r="J42" i="4"/>
  <c r="J41" i="4"/>
  <c r="J40" i="4"/>
  <c r="J39" i="4"/>
  <c r="J38" i="4"/>
  <c r="J43" i="4" s="1"/>
  <c r="D2" i="4"/>
  <c r="P8" i="4"/>
  <c r="R8" i="4" s="1"/>
  <c r="R10" i="4" s="1"/>
  <c r="J8" i="4"/>
  <c r="J17" i="4"/>
  <c r="K16" i="4"/>
  <c r="K15" i="4"/>
  <c r="K14" i="4"/>
  <c r="K13" i="4"/>
  <c r="K12" i="4"/>
  <c r="K17" i="4" s="1"/>
  <c r="I17" i="4"/>
  <c r="E12" i="4"/>
  <c r="D7" i="4"/>
  <c r="D6" i="4"/>
  <c r="D5" i="4"/>
  <c r="D4" i="4"/>
  <c r="D3" i="4"/>
  <c r="C18" i="4"/>
  <c r="D18" i="4"/>
  <c r="E18" i="4" s="1"/>
  <c r="L17" i="4" l="1"/>
  <c r="E7" i="4"/>
  <c r="E6" i="4"/>
  <c r="E5" i="4"/>
  <c r="E4" i="4"/>
  <c r="E3" i="4"/>
  <c r="E2" i="4"/>
  <c r="J17" i="2"/>
  <c r="I16" i="2"/>
  <c r="I14" i="2"/>
  <c r="I13" i="2"/>
  <c r="I9" i="2"/>
  <c r="I8" i="2"/>
  <c r="I7" i="2"/>
  <c r="I6" i="2"/>
  <c r="I5" i="2"/>
  <c r="N6" i="4" l="1"/>
  <c r="I6" i="4"/>
  <c r="I2" i="4"/>
  <c r="N2" i="4"/>
  <c r="I3" i="4"/>
  <c r="N3" i="4"/>
  <c r="N5" i="4"/>
  <c r="I5" i="4"/>
  <c r="N7" i="4"/>
  <c r="I7" i="4"/>
  <c r="I4" i="4"/>
  <c r="N4" i="4"/>
  <c r="D15" i="1"/>
  <c r="D14" i="1"/>
  <c r="D11" i="1"/>
  <c r="N8" i="4" l="1"/>
  <c r="I8" i="4"/>
  <c r="K8" i="4" s="1"/>
  <c r="L9" i="4" s="1"/>
</calcChain>
</file>

<file path=xl/sharedStrings.xml><?xml version="1.0" encoding="utf-8"?>
<sst xmlns="http://schemas.openxmlformats.org/spreadsheetml/2006/main" count="78" uniqueCount="59">
  <si>
    <t>80,560,849</t>
  </si>
  <si>
    <t>Rent</t>
  </si>
  <si>
    <t>May</t>
  </si>
  <si>
    <t>June</t>
  </si>
  <si>
    <t>July</t>
  </si>
  <si>
    <t>Grocery</t>
  </si>
  <si>
    <t>Food</t>
  </si>
  <si>
    <t>Entertainment</t>
  </si>
  <si>
    <t>Shopping</t>
  </si>
  <si>
    <t>Radio</t>
  </si>
  <si>
    <t>Flight</t>
  </si>
  <si>
    <t>August</t>
  </si>
  <si>
    <t>Total</t>
  </si>
  <si>
    <t>India</t>
  </si>
  <si>
    <t>Task</t>
  </si>
  <si>
    <t>Start Date</t>
  </si>
  <si>
    <t>Days completed</t>
  </si>
  <si>
    <t>Campaign in Western Europe</t>
  </si>
  <si>
    <t>Age Group</t>
  </si>
  <si>
    <t>MALE</t>
  </si>
  <si>
    <t>FEMALE</t>
  </si>
  <si>
    <t>&lt;15</t>
  </si>
  <si>
    <t>15-24</t>
  </si>
  <si>
    <t>25-34</t>
  </si>
  <si>
    <t>35-44</t>
  </si>
  <si>
    <t>45-54</t>
  </si>
  <si>
    <t>&gt;55</t>
  </si>
  <si>
    <t>‭1924377,03‬</t>
  </si>
  <si>
    <t>641459,01‬</t>
  </si>
  <si>
    <t>buying</t>
  </si>
  <si>
    <t>21-40</t>
  </si>
  <si>
    <t>0-20</t>
  </si>
  <si>
    <t>41-70</t>
  </si>
  <si>
    <t>71-100</t>
  </si>
  <si>
    <t>100-150</t>
  </si>
  <si>
    <t>market size</t>
  </si>
  <si>
    <t>Days</t>
  </si>
  <si>
    <t>Campaign in U.S.A</t>
  </si>
  <si>
    <t>Monitor European campaign</t>
  </si>
  <si>
    <t>Launch in  Rest of Europe</t>
  </si>
  <si>
    <t>Make adjustments for ROE</t>
  </si>
  <si>
    <t>Make adjustments for Central Asia</t>
  </si>
  <si>
    <t>Launch in Central Asia</t>
  </si>
  <si>
    <t>End of Campaign</t>
  </si>
  <si>
    <t>Population</t>
  </si>
  <si>
    <t>Willing to buy (%)</t>
  </si>
  <si>
    <t>Willing to buy</t>
  </si>
  <si>
    <t>Price</t>
  </si>
  <si>
    <t>no.of.participants</t>
  </si>
  <si>
    <t>Mid Value</t>
  </si>
  <si>
    <t>E</t>
  </si>
  <si>
    <t>million</t>
  </si>
  <si>
    <t>NA</t>
  </si>
  <si>
    <t>C</t>
  </si>
  <si>
    <t>I</t>
  </si>
  <si>
    <t>Campaign in Asia ( China &amp; India)</t>
  </si>
  <si>
    <t>Campaign in  Rest of Europe</t>
  </si>
  <si>
    <t>Make adjustments for Rest of Europe</t>
  </si>
  <si>
    <t>Campaign in 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</si>
</sst>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[$]d\ mmm\ yyyy;@" x16r2:formatCode16="[$-en-DE,1]d\ mmm\ 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</font>
    <font>
      <sz val="18"/>
      <color rgb="FF000000"/>
      <name val="Calibri"/>
    </font>
    <font>
      <sz val="18"/>
      <color rgb="FF12162D"/>
      <name val="Segoe UI"/>
      <family val="2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/>
    <xf numFmtId="0" fontId="0" fillId="0" borderId="0" xfId="0" applyNumberFormat="1"/>
    <xf numFmtId="0" fontId="0" fillId="0" borderId="0" xfId="0"/>
    <xf numFmtId="0" fontId="3" fillId="3" borderId="3" xfId="0" applyFont="1" applyFill="1" applyBorder="1" applyAlignment="1">
      <alignment horizontal="left" wrapText="1" readingOrder="1"/>
    </xf>
    <xf numFmtId="0" fontId="6" fillId="0" borderId="0" xfId="0" applyFont="1"/>
    <xf numFmtId="0" fontId="7" fillId="0" borderId="0" xfId="0" applyFont="1"/>
    <xf numFmtId="174" fontId="0" fillId="0" borderId="0" xfId="0" applyNumberFormat="1"/>
    <xf numFmtId="15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'Gantt CHart'!$A$2:$A$8</c:f>
              <c:strCache>
                <c:ptCount val="7"/>
                <c:pt idx="0">
                  <c:v>Campaign in Western Europe</c:v>
                </c:pt>
                <c:pt idx="1">
                  <c:v>Monitor European campaign</c:v>
                </c:pt>
                <c:pt idx="2">
                  <c:v>Campaign in U.S.A</c:v>
                </c:pt>
                <c:pt idx="3">
                  <c:v>Make adjustments for ROE</c:v>
                </c:pt>
                <c:pt idx="4">
                  <c:v>Launch in  Rest of Europe</c:v>
                </c:pt>
                <c:pt idx="5">
                  <c:v>Make adjustments for Central Asia</c:v>
                </c:pt>
                <c:pt idx="6">
                  <c:v>Launch in Central Asia</c:v>
                </c:pt>
              </c:strCache>
            </c:strRef>
          </c:cat>
          <c:val>
            <c:numRef>
              <c:f>'Gantt CHart'!$B$2:$B$8</c:f>
              <c:numCache>
                <mc:AlternateContent xmlns:mc="http://schemas.openxmlformats.org/markup-compatibility/2006">
                  <mc:Choice Requires="c16r2">
                    <c16r2:formatcode2>[$-en-DE,1]d\ mmm\ yyyy;@</c16r2:formatcode2>
                  </mc:Choice>
                  <mc:Fallback>
                    <c:formatCode>[$]d\ mmm\ yyyy;@</c:formatCode>
                  </mc:Fallback>
                </mc:AlternateContent>
                <c:ptCount val="7"/>
                <c:pt idx="0">
                  <c:v>43770</c:v>
                </c:pt>
                <c:pt idx="1">
                  <c:v>43770</c:v>
                </c:pt>
                <c:pt idx="2">
                  <c:v>43862</c:v>
                </c:pt>
                <c:pt idx="3">
                  <c:v>43922</c:v>
                </c:pt>
                <c:pt idx="4">
                  <c:v>43952</c:v>
                </c:pt>
                <c:pt idx="5">
                  <c:v>44044</c:v>
                </c:pt>
                <c:pt idx="6">
                  <c:v>44075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B6-4050-8576-AF0476BEEA4A}"/>
            </c:ext>
          </c:extLst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Days 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'Gantt CHart'!$A$2:$A$8</c:f>
              <c:strCache>
                <c:ptCount val="7"/>
                <c:pt idx="0">
                  <c:v>Campaign in Western Europe</c:v>
                </c:pt>
                <c:pt idx="1">
                  <c:v>Monitor European campaign</c:v>
                </c:pt>
                <c:pt idx="2">
                  <c:v>Campaign in U.S.A</c:v>
                </c:pt>
                <c:pt idx="3">
                  <c:v>Make adjustments for ROE</c:v>
                </c:pt>
                <c:pt idx="4">
                  <c:v>Launch in  Rest of Europe</c:v>
                </c:pt>
                <c:pt idx="5">
                  <c:v>Make adjustments for Central Asia</c:v>
                </c:pt>
                <c:pt idx="6">
                  <c:v>Launch in Central Asia</c:v>
                </c:pt>
              </c:strCache>
            </c:strRef>
          </c:cat>
          <c:val>
            <c:numRef>
              <c:f>'Gantt CHart'!$C$2:$C$8</c:f>
              <c:numCache>
                <c:formatCode>General</c:formatCode>
                <c:ptCount val="7"/>
                <c:pt idx="0">
                  <c:v>105</c:v>
                </c:pt>
                <c:pt idx="1">
                  <c:v>180</c:v>
                </c:pt>
                <c:pt idx="2">
                  <c:v>120</c:v>
                </c:pt>
                <c:pt idx="3">
                  <c:v>30</c:v>
                </c:pt>
                <c:pt idx="4">
                  <c:v>120</c:v>
                </c:pt>
                <c:pt idx="5">
                  <c:v>30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B6-4050-8576-AF0476BEE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551050400"/>
        <c:axId val="551045480"/>
        <c:axId val="0"/>
      </c:bar3DChart>
      <c:catAx>
        <c:axId val="551050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1045480"/>
        <c:crossesAt val="43770"/>
        <c:auto val="1"/>
        <c:lblAlgn val="ctr"/>
        <c:lblOffset val="100"/>
        <c:noMultiLvlLbl val="0"/>
      </c:catAx>
      <c:valAx>
        <c:axId val="551045480"/>
        <c:scaling>
          <c:orientation val="minMax"/>
          <c:max val="44287"/>
          <c:min val="437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d\ mmm\ yyyy;@" c16r2:formatcode2="[$-en-DE,1]d\ mmm\ 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1050400"/>
        <c:crosses val="autoZero"/>
        <c:crossBetween val="between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Sheet5!$A$2:$A$9</c:f>
              <c:strCache>
                <c:ptCount val="7"/>
                <c:pt idx="0">
                  <c:v>Campaign in Western Europe</c:v>
                </c:pt>
                <c:pt idx="1">
                  <c:v>Monitor European campaign</c:v>
                </c:pt>
                <c:pt idx="2">
                  <c:v>Campaign in North America</c:v>
                </c:pt>
                <c:pt idx="3">
                  <c:v>Make adjustments for Rest of Europe</c:v>
                </c:pt>
                <c:pt idx="4">
                  <c:v>Campaign in  Rest of Europe</c:v>
                </c:pt>
                <c:pt idx="5">
                  <c:v>Make adjustments for Central Asia</c:v>
                </c:pt>
                <c:pt idx="6">
                  <c:v>Campaign in Asia ( China &amp; India)</c:v>
                </c:pt>
              </c:strCache>
            </c:strRef>
          </c:cat>
          <c:val>
            <c:numRef>
              <c:f>Sheet5!$B$2:$B$9</c:f>
              <c:numCache>
                <mc:AlternateContent xmlns:mc="http://schemas.openxmlformats.org/markup-compatibility/2006">
                  <mc:Choice Requires="c16r2">
                    <c16r2:formatcode2>[$-en-DE,1]d\ mmm\ yyyy;@</c16r2:formatcode2>
                  </mc:Choice>
                  <mc:Fallback>
                    <c:formatCode>[$]d\ mmm\ yyyy;@</c:formatCode>
                  </mc:Fallback>
                </mc:AlternateContent>
                <c:ptCount val="8"/>
                <c:pt idx="0">
                  <c:v>43770</c:v>
                </c:pt>
                <c:pt idx="1">
                  <c:v>43770</c:v>
                </c:pt>
                <c:pt idx="2">
                  <c:v>43862</c:v>
                </c:pt>
                <c:pt idx="3">
                  <c:v>43922</c:v>
                </c:pt>
                <c:pt idx="4">
                  <c:v>43952</c:v>
                </c:pt>
                <c:pt idx="5">
                  <c:v>44044</c:v>
                </c:pt>
                <c:pt idx="6">
                  <c:v>44075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9-472B-B60A-E9C309E78E64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Sheet5!$A$2:$A$9</c:f>
              <c:strCache>
                <c:ptCount val="7"/>
                <c:pt idx="0">
                  <c:v>Campaign in Western Europe</c:v>
                </c:pt>
                <c:pt idx="1">
                  <c:v>Monitor European campaign</c:v>
                </c:pt>
                <c:pt idx="2">
                  <c:v>Campaign in North America</c:v>
                </c:pt>
                <c:pt idx="3">
                  <c:v>Make adjustments for Rest of Europe</c:v>
                </c:pt>
                <c:pt idx="4">
                  <c:v>Campaign in  Rest of Europe</c:v>
                </c:pt>
                <c:pt idx="5">
                  <c:v>Make adjustments for Central Asia</c:v>
                </c:pt>
                <c:pt idx="6">
                  <c:v>Campaign in Asia ( China &amp; India)</c:v>
                </c:pt>
              </c:strCache>
            </c:strRef>
          </c:cat>
          <c:val>
            <c:numRef>
              <c:f>Sheet5!$C$2:$C$9</c:f>
              <c:numCache>
                <c:formatCode>General</c:formatCode>
                <c:ptCount val="8"/>
                <c:pt idx="0">
                  <c:v>105</c:v>
                </c:pt>
                <c:pt idx="1">
                  <c:v>180</c:v>
                </c:pt>
                <c:pt idx="2">
                  <c:v>120</c:v>
                </c:pt>
                <c:pt idx="3">
                  <c:v>30</c:v>
                </c:pt>
                <c:pt idx="4">
                  <c:v>120</c:v>
                </c:pt>
                <c:pt idx="5">
                  <c:v>30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9-472B-B60A-E9C309E78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8128672"/>
        <c:axId val="558139496"/>
        <c:axId val="0"/>
      </c:bar3DChart>
      <c:catAx>
        <c:axId val="558128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8139496"/>
        <c:crosses val="autoZero"/>
        <c:auto val="1"/>
        <c:lblAlgn val="ctr"/>
        <c:lblOffset val="100"/>
        <c:noMultiLvlLbl val="0"/>
      </c:catAx>
      <c:valAx>
        <c:axId val="558139496"/>
        <c:scaling>
          <c:orientation val="minMax"/>
          <c:max val="44287"/>
          <c:min val="437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d\ mmm\ yyyy;@" c16r2:formatcode2="[$-en-DE,1]d\ mmm\ 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8128672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1</xdr:row>
      <xdr:rowOff>95250</xdr:rowOff>
    </xdr:from>
    <xdr:to>
      <xdr:col>17</xdr:col>
      <xdr:colOff>106680</xdr:colOff>
      <xdr:row>22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F84B99-0697-447F-95E3-94BFC4E42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0.19804</cdr:x>
      <cdr:y>0.03303</cdr:y>
    </cdr:from>
    <cdr:to>
      <cdr:x>0.21231</cdr:x>
      <cdr:y>0.06707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D23BB6F-1EED-447C-8402-2A6FBD0B0512}"/>
            </a:ext>
          </a:extLst>
        </cdr:cNvPr>
        <cdr:cNvSpPr/>
      </cdr:nvSpPr>
      <cdr:spPr>
        <a:xfrm xmlns:a="http://schemas.openxmlformats.org/drawingml/2006/main">
          <a:off x="1691640" y="125730"/>
          <a:ext cx="121920" cy="12954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DE"/>
        </a:p>
      </cdr:txBody>
    </cdr:sp>
  </cdr:relSizeAnchor>
  <cdr:relSizeAnchor xmlns:cdr="http://schemas.openxmlformats.org/drawingml/2006/chartDrawing">
    <cdr:from>
      <cdr:x>0.33601</cdr:x>
      <cdr:y>0.03537</cdr:y>
    </cdr:from>
    <cdr:to>
      <cdr:x>0.35028</cdr:x>
      <cdr:y>0.0694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068DAF3C-CFF4-4423-927E-8C7DD720CA58}"/>
            </a:ext>
          </a:extLst>
        </cdr:cNvPr>
        <cdr:cNvSpPr/>
      </cdr:nvSpPr>
      <cdr:spPr>
        <a:xfrm xmlns:a="http://schemas.openxmlformats.org/drawingml/2006/main">
          <a:off x="2870200" y="134620"/>
          <a:ext cx="121920" cy="12954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DE"/>
        </a:p>
      </cdr:txBody>
    </cdr:sp>
  </cdr:relSizeAnchor>
  <cdr:relSizeAnchor xmlns:cdr="http://schemas.openxmlformats.org/drawingml/2006/chartDrawing">
    <cdr:from>
      <cdr:x>0.47071</cdr:x>
      <cdr:y>0.03337</cdr:y>
    </cdr:from>
    <cdr:to>
      <cdr:x>0.48498</cdr:x>
      <cdr:y>0.0674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068DAF3C-CFF4-4423-927E-8C7DD720CA58}"/>
            </a:ext>
          </a:extLst>
        </cdr:cNvPr>
        <cdr:cNvSpPr/>
      </cdr:nvSpPr>
      <cdr:spPr>
        <a:xfrm xmlns:a="http://schemas.openxmlformats.org/drawingml/2006/main">
          <a:off x="4020820" y="127000"/>
          <a:ext cx="121920" cy="12954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DE"/>
        </a:p>
      </cdr:txBody>
    </cdr:sp>
  </cdr:relSizeAnchor>
  <cdr:relSizeAnchor xmlns:cdr="http://schemas.openxmlformats.org/drawingml/2006/chartDrawing">
    <cdr:from>
      <cdr:x>0.60809</cdr:x>
      <cdr:y>0.03537</cdr:y>
    </cdr:from>
    <cdr:to>
      <cdr:x>0.62236</cdr:x>
      <cdr:y>0.0694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068DAF3C-CFF4-4423-927E-8C7DD720CA58}"/>
            </a:ext>
          </a:extLst>
        </cdr:cNvPr>
        <cdr:cNvSpPr/>
      </cdr:nvSpPr>
      <cdr:spPr>
        <a:xfrm xmlns:a="http://schemas.openxmlformats.org/drawingml/2006/main">
          <a:off x="5194300" y="134620"/>
          <a:ext cx="121920" cy="12954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DE"/>
        </a:p>
      </cdr:txBody>
    </cdr:sp>
  </cdr:relSizeAnchor>
  <cdr:relSizeAnchor xmlns:cdr="http://schemas.openxmlformats.org/drawingml/2006/chartDrawing">
    <cdr:from>
      <cdr:x>0.74279</cdr:x>
      <cdr:y>0.03337</cdr:y>
    </cdr:from>
    <cdr:to>
      <cdr:x>0.75706</cdr:x>
      <cdr:y>0.0674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068DAF3C-CFF4-4423-927E-8C7DD720CA58}"/>
            </a:ext>
          </a:extLst>
        </cdr:cNvPr>
        <cdr:cNvSpPr/>
      </cdr:nvSpPr>
      <cdr:spPr>
        <a:xfrm xmlns:a="http://schemas.openxmlformats.org/drawingml/2006/main">
          <a:off x="6344920" y="127000"/>
          <a:ext cx="121920" cy="12954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DE"/>
        </a:p>
      </cdr:txBody>
    </cdr:sp>
  </cdr:relSizeAnchor>
  <cdr:relSizeAnchor xmlns:cdr="http://schemas.openxmlformats.org/drawingml/2006/chartDrawing">
    <cdr:from>
      <cdr:x>0.88106</cdr:x>
      <cdr:y>0.03337</cdr:y>
    </cdr:from>
    <cdr:to>
      <cdr:x>0.89533</cdr:x>
      <cdr:y>0.0674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068DAF3C-CFF4-4423-927E-8C7DD720CA58}"/>
            </a:ext>
          </a:extLst>
        </cdr:cNvPr>
        <cdr:cNvSpPr/>
      </cdr:nvSpPr>
      <cdr:spPr>
        <a:xfrm xmlns:a="http://schemas.openxmlformats.org/drawingml/2006/main">
          <a:off x="7526020" y="127000"/>
          <a:ext cx="121920" cy="12954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DE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3</xdr:row>
      <xdr:rowOff>53340</xdr:rowOff>
    </xdr:from>
    <xdr:to>
      <xdr:col>16</xdr:col>
      <xdr:colOff>579120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061D9-2F5C-44F9-98B1-131D5B62E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0.20246</cdr:x>
      <cdr:y>0.04377</cdr:y>
    </cdr:from>
    <cdr:to>
      <cdr:x>0.2172</cdr:x>
      <cdr:y>0.08578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5D497C4-535F-45EA-8765-9F1B29580C4F}"/>
            </a:ext>
          </a:extLst>
        </cdr:cNvPr>
        <cdr:cNvSpPr/>
      </cdr:nvSpPr>
      <cdr:spPr>
        <a:xfrm xmlns:a="http://schemas.openxmlformats.org/drawingml/2006/main">
          <a:off x="1673860" y="142240"/>
          <a:ext cx="121920" cy="13654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DE"/>
        </a:p>
      </cdr:txBody>
    </cdr:sp>
  </cdr:relSizeAnchor>
  <cdr:relSizeAnchor xmlns:cdr="http://schemas.openxmlformats.org/drawingml/2006/chartDrawing">
    <cdr:from>
      <cdr:x>0.33794</cdr:x>
      <cdr:y>0.04377</cdr:y>
    </cdr:from>
    <cdr:to>
      <cdr:x>0.35269</cdr:x>
      <cdr:y>0.08578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05D497C4-535F-45EA-8765-9F1B29580C4F}"/>
            </a:ext>
          </a:extLst>
        </cdr:cNvPr>
        <cdr:cNvSpPr/>
      </cdr:nvSpPr>
      <cdr:spPr>
        <a:xfrm xmlns:a="http://schemas.openxmlformats.org/drawingml/2006/main">
          <a:off x="2794000" y="142240"/>
          <a:ext cx="121920" cy="13654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DE"/>
        </a:p>
      </cdr:txBody>
    </cdr:sp>
  </cdr:relSizeAnchor>
  <cdr:relSizeAnchor xmlns:cdr="http://schemas.openxmlformats.org/drawingml/2006/chartDrawing">
    <cdr:from>
      <cdr:x>0.47527</cdr:x>
      <cdr:y>0.04611</cdr:y>
    </cdr:from>
    <cdr:to>
      <cdr:x>0.49002</cdr:x>
      <cdr:y>0.08813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05D497C4-535F-45EA-8765-9F1B29580C4F}"/>
            </a:ext>
          </a:extLst>
        </cdr:cNvPr>
        <cdr:cNvSpPr/>
      </cdr:nvSpPr>
      <cdr:spPr>
        <a:xfrm xmlns:a="http://schemas.openxmlformats.org/drawingml/2006/main">
          <a:off x="3929380" y="149860"/>
          <a:ext cx="121920" cy="13654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DE"/>
        </a:p>
      </cdr:txBody>
    </cdr:sp>
  </cdr:relSizeAnchor>
  <cdr:relSizeAnchor xmlns:cdr="http://schemas.openxmlformats.org/drawingml/2006/chartDrawing">
    <cdr:from>
      <cdr:x>0.60891</cdr:x>
      <cdr:y>0.04846</cdr:y>
    </cdr:from>
    <cdr:to>
      <cdr:x>0.62366</cdr:x>
      <cdr:y>0.09047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05D497C4-535F-45EA-8765-9F1B29580C4F}"/>
            </a:ext>
          </a:extLst>
        </cdr:cNvPr>
        <cdr:cNvSpPr/>
      </cdr:nvSpPr>
      <cdr:spPr>
        <a:xfrm xmlns:a="http://schemas.openxmlformats.org/drawingml/2006/main">
          <a:off x="5034280" y="157480"/>
          <a:ext cx="121920" cy="13654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DE"/>
        </a:p>
      </cdr:txBody>
    </cdr:sp>
  </cdr:relSizeAnchor>
  <cdr:relSizeAnchor xmlns:cdr="http://schemas.openxmlformats.org/drawingml/2006/chartDrawing">
    <cdr:from>
      <cdr:x>0.74163</cdr:x>
      <cdr:y>0.04611</cdr:y>
    </cdr:from>
    <cdr:to>
      <cdr:x>0.75637</cdr:x>
      <cdr:y>0.08813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05D497C4-535F-45EA-8765-9F1B29580C4F}"/>
            </a:ext>
          </a:extLst>
        </cdr:cNvPr>
        <cdr:cNvSpPr/>
      </cdr:nvSpPr>
      <cdr:spPr>
        <a:xfrm xmlns:a="http://schemas.openxmlformats.org/drawingml/2006/main">
          <a:off x="6131560" y="149860"/>
          <a:ext cx="121920" cy="13654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DE"/>
        </a:p>
      </cdr:txBody>
    </cdr:sp>
  </cdr:relSizeAnchor>
  <cdr:relSizeAnchor xmlns:cdr="http://schemas.openxmlformats.org/drawingml/2006/chartDrawing">
    <cdr:from>
      <cdr:x>0.87988</cdr:x>
      <cdr:y>0.04846</cdr:y>
    </cdr:from>
    <cdr:to>
      <cdr:x>0.89462</cdr:x>
      <cdr:y>0.09047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05D497C4-535F-45EA-8765-9F1B29580C4F}"/>
            </a:ext>
          </a:extLst>
        </cdr:cNvPr>
        <cdr:cNvSpPr/>
      </cdr:nvSpPr>
      <cdr:spPr>
        <a:xfrm xmlns:a="http://schemas.openxmlformats.org/drawingml/2006/main">
          <a:off x="7274560" y="157480"/>
          <a:ext cx="121920" cy="13654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DE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C11" sqref="C11"/>
    </sheetView>
  </sheetViews>
  <sheetFormatPr defaultRowHeight="14.4" x14ac:dyDescent="0.3"/>
  <cols>
    <col min="1" max="2" width="13.77734375" bestFit="1" customWidth="1"/>
    <col min="4" max="4" width="17.109375" bestFit="1" customWidth="1"/>
    <col min="7" max="7" width="58.44140625" customWidth="1"/>
  </cols>
  <sheetData>
    <row r="1" spans="1:8" ht="24" thickBot="1" x14ac:dyDescent="0.35">
      <c r="A1" s="1">
        <v>5302322</v>
      </c>
      <c r="B1" s="1">
        <v>5023332</v>
      </c>
    </row>
    <row r="2" spans="1:8" ht="24.6" thickTop="1" thickBot="1" x14ac:dyDescent="0.35">
      <c r="A2" s="2">
        <v>4125021</v>
      </c>
      <c r="B2" s="2">
        <v>3929348</v>
      </c>
    </row>
    <row r="3" spans="1:8" ht="24" thickBot="1" x14ac:dyDescent="0.35">
      <c r="A3" s="3">
        <v>5088073</v>
      </c>
      <c r="B3" s="3">
        <v>4957152</v>
      </c>
    </row>
    <row r="4" spans="1:8" ht="24" thickBot="1" x14ac:dyDescent="0.35">
      <c r="A4" s="4">
        <v>4888769</v>
      </c>
      <c r="B4" s="4">
        <v>4803527</v>
      </c>
    </row>
    <row r="5" spans="1:8" ht="24" thickBot="1" x14ac:dyDescent="0.35">
      <c r="A5" s="3">
        <v>6325892</v>
      </c>
      <c r="B5" s="3">
        <v>6236786</v>
      </c>
    </row>
    <row r="6" spans="1:8" x14ac:dyDescent="0.3">
      <c r="A6">
        <v>13913399</v>
      </c>
      <c r="B6" s="7">
        <v>15967228</v>
      </c>
    </row>
    <row r="7" spans="1:8" x14ac:dyDescent="0.3">
      <c r="G7" s="9">
        <v>6.6</v>
      </c>
      <c r="H7" s="9">
        <v>6.2</v>
      </c>
    </row>
    <row r="8" spans="1:8" x14ac:dyDescent="0.3">
      <c r="G8" s="9">
        <v>5.0999999999999996</v>
      </c>
      <c r="H8" s="9">
        <v>4.9000000000000004</v>
      </c>
    </row>
    <row r="9" spans="1:8" x14ac:dyDescent="0.3">
      <c r="A9" s="5"/>
      <c r="G9" s="9">
        <v>6.3</v>
      </c>
      <c r="H9" s="9">
        <v>6.1</v>
      </c>
    </row>
    <row r="10" spans="1:8" x14ac:dyDescent="0.3">
      <c r="G10" s="9">
        <v>6.1</v>
      </c>
      <c r="H10" s="9">
        <v>6</v>
      </c>
    </row>
    <row r="11" spans="1:8" x14ac:dyDescent="0.3">
      <c r="D11" t="e">
        <f>D12-C6</f>
        <v>#VALUE!</v>
      </c>
      <c r="G11" s="9">
        <v>7.9</v>
      </c>
      <c r="H11" s="9">
        <v>7.7</v>
      </c>
    </row>
    <row r="12" spans="1:8" ht="27" x14ac:dyDescent="0.6">
      <c r="D12" s="6" t="s">
        <v>0</v>
      </c>
      <c r="G12" s="9">
        <v>17.8</v>
      </c>
      <c r="H12" s="9"/>
    </row>
    <row r="13" spans="1:8" x14ac:dyDescent="0.3">
      <c r="D13">
        <v>64593621</v>
      </c>
    </row>
    <row r="14" spans="1:8" x14ac:dyDescent="0.3">
      <c r="D14" t="e">
        <f>D12-D13</f>
        <v>#VALUE!</v>
      </c>
    </row>
    <row r="15" spans="1:8" x14ac:dyDescent="0.3">
      <c r="D15" t="e">
        <f>D12-D13</f>
        <v>#VALUE!</v>
      </c>
    </row>
    <row r="16" spans="1:8" x14ac:dyDescent="0.3">
      <c r="G16">
        <v>1.8672500201003299E+19</v>
      </c>
    </row>
    <row r="18" spans="7:7" ht="33.6" x14ac:dyDescent="0.65">
      <c r="G18" s="8">
        <v>1.8672500201003299E+19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F15E-F6D3-44A6-B0CE-96DCB0B62500}">
  <dimension ref="A1:K17"/>
  <sheetViews>
    <sheetView workbookViewId="0">
      <selection activeCell="F25" sqref="F25"/>
    </sheetView>
  </sheetViews>
  <sheetFormatPr defaultRowHeight="14.4" x14ac:dyDescent="0.3"/>
  <cols>
    <col min="5" max="5" width="12.6640625" bestFit="1" customWidth="1"/>
  </cols>
  <sheetData>
    <row r="1" spans="1:11" x14ac:dyDescent="0.3">
      <c r="A1">
        <v>7350</v>
      </c>
    </row>
    <row r="4" spans="1:11" x14ac:dyDescent="0.3">
      <c r="B4" t="s">
        <v>1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12</v>
      </c>
    </row>
    <row r="5" spans="1:11" x14ac:dyDescent="0.3">
      <c r="A5" t="s">
        <v>2</v>
      </c>
      <c r="B5">
        <v>235</v>
      </c>
      <c r="C5">
        <v>50</v>
      </c>
      <c r="D5">
        <v>20</v>
      </c>
      <c r="E5">
        <v>20</v>
      </c>
      <c r="F5">
        <v>100</v>
      </c>
      <c r="G5">
        <v>88</v>
      </c>
      <c r="I5">
        <f>SUM(B5:H5)</f>
        <v>513</v>
      </c>
    </row>
    <row r="6" spans="1:11" x14ac:dyDescent="0.3">
      <c r="A6" t="s">
        <v>3</v>
      </c>
      <c r="B6">
        <v>235</v>
      </c>
      <c r="C6">
        <v>50</v>
      </c>
      <c r="D6">
        <v>20</v>
      </c>
      <c r="E6">
        <v>20</v>
      </c>
      <c r="F6">
        <v>50</v>
      </c>
      <c r="I6" s="9">
        <f>SUM(B6:H6)</f>
        <v>375</v>
      </c>
    </row>
    <row r="7" spans="1:11" x14ac:dyDescent="0.3">
      <c r="A7" t="s">
        <v>4</v>
      </c>
      <c r="B7">
        <v>235</v>
      </c>
      <c r="C7">
        <v>50</v>
      </c>
      <c r="D7">
        <v>20</v>
      </c>
      <c r="E7">
        <v>20</v>
      </c>
      <c r="F7">
        <v>0</v>
      </c>
      <c r="I7" s="9">
        <f>SUM(B7:H7)</f>
        <v>325</v>
      </c>
    </row>
    <row r="8" spans="1:11" x14ac:dyDescent="0.3">
      <c r="A8" t="s">
        <v>11</v>
      </c>
      <c r="C8">
        <v>20</v>
      </c>
      <c r="D8">
        <v>30</v>
      </c>
      <c r="H8">
        <v>500</v>
      </c>
      <c r="I8" s="9">
        <f>SUM(B8:H8)</f>
        <v>550</v>
      </c>
    </row>
    <row r="9" spans="1:11" x14ac:dyDescent="0.3">
      <c r="I9" s="5">
        <f>SUM(I5:I8)</f>
        <v>1763</v>
      </c>
    </row>
    <row r="11" spans="1:11" x14ac:dyDescent="0.3">
      <c r="I11">
        <v>7350</v>
      </c>
    </row>
    <row r="12" spans="1:11" x14ac:dyDescent="0.3">
      <c r="I12">
        <v>1763</v>
      </c>
    </row>
    <row r="13" spans="1:11" x14ac:dyDescent="0.3">
      <c r="I13" s="5">
        <f>I11-I12</f>
        <v>5587</v>
      </c>
      <c r="J13">
        <v>500</v>
      </c>
      <c r="K13" t="s">
        <v>13</v>
      </c>
    </row>
    <row r="14" spans="1:11" x14ac:dyDescent="0.3">
      <c r="I14" s="5">
        <f>I13-J13</f>
        <v>5087</v>
      </c>
    </row>
    <row r="15" spans="1:11" x14ac:dyDescent="0.3">
      <c r="I15">
        <v>2200</v>
      </c>
    </row>
    <row r="16" spans="1:11" x14ac:dyDescent="0.3">
      <c r="I16" s="5">
        <f>I15+I14</f>
        <v>7287</v>
      </c>
    </row>
    <row r="17" spans="9:10" x14ac:dyDescent="0.3">
      <c r="I17">
        <v>6000</v>
      </c>
      <c r="J17" s="5">
        <f>I16-I17</f>
        <v>1287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01FE-EB31-42C1-94D9-3A6CAD6CC925}">
  <dimension ref="A1:C21"/>
  <sheetViews>
    <sheetView workbookViewId="0">
      <selection activeCell="A2" sqref="A2:C8"/>
    </sheetView>
  </sheetViews>
  <sheetFormatPr defaultRowHeight="14.4" x14ac:dyDescent="0.3"/>
  <cols>
    <col min="1" max="1" width="24.77734375" bestFit="1" customWidth="1"/>
    <col min="2" max="2" width="10.5546875" bestFit="1" customWidth="1"/>
    <col min="3" max="3" width="13.6640625" bestFit="1" customWidth="1"/>
    <col min="4" max="4" width="13.44140625" bestFit="1" customWidth="1"/>
  </cols>
  <sheetData>
    <row r="1" spans="1:3" x14ac:dyDescent="0.3">
      <c r="A1" t="s">
        <v>14</v>
      </c>
      <c r="B1" t="s">
        <v>15</v>
      </c>
      <c r="C1" t="s">
        <v>16</v>
      </c>
    </row>
    <row r="2" spans="1:3" x14ac:dyDescent="0.3">
      <c r="A2" s="11" t="s">
        <v>17</v>
      </c>
      <c r="B2" s="15">
        <v>43770</v>
      </c>
      <c r="C2" s="11">
        <v>105</v>
      </c>
    </row>
    <row r="3" spans="1:3" x14ac:dyDescent="0.3">
      <c r="A3" s="11" t="s">
        <v>38</v>
      </c>
      <c r="B3" s="15">
        <v>43770</v>
      </c>
      <c r="C3" s="11">
        <v>180</v>
      </c>
    </row>
    <row r="4" spans="1:3" x14ac:dyDescent="0.3">
      <c r="A4" s="11" t="s">
        <v>37</v>
      </c>
      <c r="B4" s="15">
        <v>43862</v>
      </c>
      <c r="C4" s="11">
        <v>120</v>
      </c>
    </row>
    <row r="5" spans="1:3" x14ac:dyDescent="0.3">
      <c r="A5" s="11" t="s">
        <v>40</v>
      </c>
      <c r="B5" s="15">
        <v>43922</v>
      </c>
      <c r="C5" s="11">
        <v>30</v>
      </c>
    </row>
    <row r="6" spans="1:3" x14ac:dyDescent="0.3">
      <c r="A6" s="11" t="s">
        <v>39</v>
      </c>
      <c r="B6" s="15">
        <v>43952</v>
      </c>
      <c r="C6" s="11">
        <v>120</v>
      </c>
    </row>
    <row r="7" spans="1:3" x14ac:dyDescent="0.3">
      <c r="A7" s="11" t="s">
        <v>41</v>
      </c>
      <c r="B7" s="15">
        <v>44044</v>
      </c>
      <c r="C7" s="11">
        <v>30</v>
      </c>
    </row>
    <row r="8" spans="1:3" x14ac:dyDescent="0.3">
      <c r="A8" s="11" t="s">
        <v>42</v>
      </c>
      <c r="B8" s="15">
        <v>44075</v>
      </c>
      <c r="C8" s="11">
        <v>120</v>
      </c>
    </row>
    <row r="9" spans="1:3" x14ac:dyDescent="0.3">
      <c r="A9" t="s">
        <v>43</v>
      </c>
      <c r="B9" s="16">
        <v>44287</v>
      </c>
    </row>
    <row r="12" spans="1:3" x14ac:dyDescent="0.3">
      <c r="B12" s="10">
        <v>43466</v>
      </c>
    </row>
    <row r="13" spans="1:3" x14ac:dyDescent="0.3">
      <c r="B13" s="10">
        <v>43646</v>
      </c>
    </row>
    <row r="16" spans="1:3" x14ac:dyDescent="0.3">
      <c r="B16" s="10">
        <v>43770</v>
      </c>
    </row>
    <row r="18" spans="2:2" x14ac:dyDescent="0.3">
      <c r="B18" s="10">
        <v>43770</v>
      </c>
    </row>
    <row r="19" spans="2:2" x14ac:dyDescent="0.3">
      <c r="B19" s="10">
        <v>43770</v>
      </c>
    </row>
    <row r="20" spans="2:2" x14ac:dyDescent="0.3">
      <c r="B20" s="10">
        <v>44317</v>
      </c>
    </row>
    <row r="21" spans="2:2" x14ac:dyDescent="0.3">
      <c r="B21" s="10">
        <v>44287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1577-8BDA-4ECD-AFD7-01B5194133DC}">
  <dimension ref="A1:R43"/>
  <sheetViews>
    <sheetView tabSelected="1" topLeftCell="C5" workbookViewId="0">
      <selection activeCell="K24" sqref="K24"/>
    </sheetView>
  </sheetViews>
  <sheetFormatPr defaultRowHeight="14.4" x14ac:dyDescent="0.3"/>
  <cols>
    <col min="3" max="5" width="14.6640625" bestFit="1" customWidth="1"/>
    <col min="6" max="6" width="10.44140625" bestFit="1" customWidth="1"/>
    <col min="7" max="7" width="11" bestFit="1" customWidth="1"/>
    <col min="8" max="8" width="15.6640625" bestFit="1" customWidth="1"/>
    <col min="9" max="9" width="15.109375" customWidth="1"/>
    <col min="11" max="12" width="12" bestFit="1" customWidth="1"/>
    <col min="13" max="13" width="10.6640625" customWidth="1"/>
    <col min="14" max="14" width="13.44140625" style="11" customWidth="1"/>
    <col min="15" max="15" width="15.109375" style="11" bestFit="1" customWidth="1"/>
    <col min="16" max="16" width="13.6640625" customWidth="1"/>
    <col min="18" max="18" width="11" bestFit="1" customWidth="1"/>
  </cols>
  <sheetData>
    <row r="1" spans="1:18" x14ac:dyDescent="0.3">
      <c r="A1" s="11" t="s">
        <v>18</v>
      </c>
      <c r="B1" s="11" t="s">
        <v>19</v>
      </c>
      <c r="C1" s="11" t="s">
        <v>20</v>
      </c>
      <c r="I1" t="s">
        <v>29</v>
      </c>
      <c r="M1" s="17" t="s">
        <v>18</v>
      </c>
      <c r="N1" s="17" t="s">
        <v>44</v>
      </c>
      <c r="O1" s="17" t="s">
        <v>45</v>
      </c>
      <c r="P1" s="17" t="s">
        <v>46</v>
      </c>
    </row>
    <row r="2" spans="1:18" x14ac:dyDescent="0.3">
      <c r="A2" s="11" t="s">
        <v>21</v>
      </c>
      <c r="B2" s="11">
        <v>6.6</v>
      </c>
      <c r="C2" s="11">
        <v>6.2</v>
      </c>
      <c r="D2" s="5">
        <f>C2+B2</f>
        <v>12.8</v>
      </c>
      <c r="E2">
        <f>E18*D2/100</f>
        <v>10311788.672</v>
      </c>
      <c r="H2">
        <v>40</v>
      </c>
      <c r="I2" s="5">
        <f>E2*H2/100</f>
        <v>4124715.4687999999</v>
      </c>
      <c r="J2">
        <v>2062358</v>
      </c>
      <c r="M2" s="18" t="s">
        <v>21</v>
      </c>
      <c r="N2" s="18">
        <f>E2</f>
        <v>10311788.672</v>
      </c>
      <c r="O2" s="18">
        <v>40</v>
      </c>
      <c r="P2" s="18">
        <v>4124715</v>
      </c>
    </row>
    <row r="3" spans="1:18" x14ac:dyDescent="0.3">
      <c r="A3" s="11" t="s">
        <v>22</v>
      </c>
      <c r="B3" s="11">
        <v>5.0999999999999996</v>
      </c>
      <c r="C3" s="11">
        <v>4.9000000000000004</v>
      </c>
      <c r="D3" s="5">
        <f>C3+B3</f>
        <v>10</v>
      </c>
      <c r="E3" s="11">
        <f>E18*D3/100</f>
        <v>8056084.9000000004</v>
      </c>
      <c r="H3">
        <v>35</v>
      </c>
      <c r="I3" s="5">
        <f>E3*H3/100</f>
        <v>2819629.7149999999</v>
      </c>
      <c r="J3">
        <v>2819630</v>
      </c>
      <c r="M3" s="18" t="s">
        <v>22</v>
      </c>
      <c r="N3" s="18">
        <f>E3</f>
        <v>8056084.9000000004</v>
      </c>
      <c r="O3" s="18">
        <v>35</v>
      </c>
      <c r="P3" s="18">
        <v>2819630</v>
      </c>
    </row>
    <row r="4" spans="1:18" x14ac:dyDescent="0.3">
      <c r="A4" s="11" t="s">
        <v>23</v>
      </c>
      <c r="B4" s="11">
        <v>6.3</v>
      </c>
      <c r="C4" s="11">
        <v>6.1</v>
      </c>
      <c r="D4" s="5">
        <f>C4+B4</f>
        <v>12.399999999999999</v>
      </c>
      <c r="E4" s="11">
        <f>E18*D4/100</f>
        <v>9989545.2759999987</v>
      </c>
      <c r="F4" s="5"/>
      <c r="H4">
        <v>50</v>
      </c>
      <c r="I4" s="5">
        <f>E4*H4/100</f>
        <v>4994772.6379999993</v>
      </c>
      <c r="J4">
        <v>4994772</v>
      </c>
      <c r="M4" s="18" t="s">
        <v>23</v>
      </c>
      <c r="N4" s="18">
        <f>E4</f>
        <v>9989545.2759999987</v>
      </c>
      <c r="O4" s="18">
        <v>50</v>
      </c>
      <c r="P4" s="18">
        <v>4994773</v>
      </c>
    </row>
    <row r="5" spans="1:18" x14ac:dyDescent="0.3">
      <c r="A5" s="11" t="s">
        <v>24</v>
      </c>
      <c r="B5" s="11">
        <v>6.1</v>
      </c>
      <c r="C5" s="11">
        <v>6</v>
      </c>
      <c r="D5" s="5">
        <f>C5+B5</f>
        <v>12.1</v>
      </c>
      <c r="E5" s="11">
        <f>E18*D5/100</f>
        <v>9747862.7290000003</v>
      </c>
      <c r="F5" s="5"/>
      <c r="H5">
        <v>40</v>
      </c>
      <c r="I5" s="5">
        <f>E5*H5/100</f>
        <v>3899145.0916000004</v>
      </c>
      <c r="J5">
        <v>3899145</v>
      </c>
      <c r="M5" s="18" t="s">
        <v>24</v>
      </c>
      <c r="N5" s="18">
        <f>E5</f>
        <v>9747862.7290000003</v>
      </c>
      <c r="O5" s="18">
        <v>40</v>
      </c>
      <c r="P5" s="18">
        <v>3899145</v>
      </c>
    </row>
    <row r="6" spans="1:18" x14ac:dyDescent="0.3">
      <c r="A6" s="11" t="s">
        <v>25</v>
      </c>
      <c r="B6" s="11">
        <v>7.9</v>
      </c>
      <c r="C6" s="11">
        <v>7.7</v>
      </c>
      <c r="D6" s="5">
        <f>C6+B6</f>
        <v>15.600000000000001</v>
      </c>
      <c r="E6">
        <f>E18*D6/100</f>
        <v>12567492.444</v>
      </c>
      <c r="H6">
        <v>40</v>
      </c>
      <c r="I6" s="5">
        <f>E6*H6/100</f>
        <v>5026996.9775999999</v>
      </c>
      <c r="J6">
        <v>5026997</v>
      </c>
      <c r="M6" s="18" t="s">
        <v>25</v>
      </c>
      <c r="N6" s="18">
        <f>E6</f>
        <v>12567492.444</v>
      </c>
      <c r="O6" s="18">
        <v>40</v>
      </c>
      <c r="P6" s="18">
        <v>5026997</v>
      </c>
    </row>
    <row r="7" spans="1:18" x14ac:dyDescent="0.3">
      <c r="A7" s="11" t="s">
        <v>26</v>
      </c>
      <c r="B7" s="11">
        <v>17.8</v>
      </c>
      <c r="C7" s="11">
        <v>19.3</v>
      </c>
      <c r="D7" s="5">
        <f>C7+B7</f>
        <v>37.1</v>
      </c>
      <c r="E7">
        <f>E18*D7/100</f>
        <v>29888074.979000002</v>
      </c>
      <c r="H7">
        <v>40</v>
      </c>
      <c r="I7" s="5">
        <f>E7*H7/100</f>
        <v>11955229.991600001</v>
      </c>
      <c r="J7">
        <v>8966422</v>
      </c>
      <c r="M7" s="18" t="s">
        <v>26</v>
      </c>
      <c r="N7" s="18">
        <f>E7</f>
        <v>29888074.979000002</v>
      </c>
      <c r="O7" s="18">
        <v>40</v>
      </c>
      <c r="P7" s="18">
        <v>11955230</v>
      </c>
    </row>
    <row r="8" spans="1:18" x14ac:dyDescent="0.3">
      <c r="I8" s="5">
        <f>SUM(I2:I7)</f>
        <v>32820489.882600002</v>
      </c>
      <c r="J8" s="5">
        <f>SUM(J2:J7)</f>
        <v>27769324</v>
      </c>
      <c r="K8" s="5">
        <f>J9*I8</f>
        <v>1312819595.3040001</v>
      </c>
      <c r="L8" t="s">
        <v>35</v>
      </c>
      <c r="M8" s="18" t="s">
        <v>12</v>
      </c>
      <c r="N8" s="17">
        <f>SUM(N2:N7)</f>
        <v>80560849</v>
      </c>
      <c r="O8" s="17"/>
      <c r="P8" s="17">
        <f>SUM(P2:P7)</f>
        <v>32820490</v>
      </c>
      <c r="Q8">
        <v>40</v>
      </c>
      <c r="R8" s="5">
        <f>Q8*P8</f>
        <v>1312819600</v>
      </c>
    </row>
    <row r="9" spans="1:18" x14ac:dyDescent="0.3">
      <c r="G9">
        <v>2565836.04</v>
      </c>
      <c r="H9" t="s">
        <v>27</v>
      </c>
      <c r="J9">
        <v>40</v>
      </c>
      <c r="K9">
        <v>3</v>
      </c>
      <c r="L9" s="5">
        <f>K8/K9</f>
        <v>437606531.76800007</v>
      </c>
      <c r="R9">
        <v>3</v>
      </c>
    </row>
    <row r="10" spans="1:18" x14ac:dyDescent="0.3">
      <c r="H10" t="s">
        <v>28</v>
      </c>
      <c r="R10" s="5">
        <f>R8/R9</f>
        <v>437606533.33333331</v>
      </c>
    </row>
    <row r="11" spans="1:18" ht="15" thickBot="1" x14ac:dyDescent="0.35"/>
    <row r="12" spans="1:18" ht="24" thickBot="1" x14ac:dyDescent="0.35">
      <c r="C12" s="1">
        <v>5302322</v>
      </c>
      <c r="D12" s="1">
        <v>5023332</v>
      </c>
      <c r="E12">
        <f>SUM(C12:D12)</f>
        <v>10325654</v>
      </c>
      <c r="H12" t="s">
        <v>31</v>
      </c>
      <c r="I12">
        <v>7</v>
      </c>
      <c r="J12">
        <v>10</v>
      </c>
      <c r="K12">
        <f>J12*I12</f>
        <v>70</v>
      </c>
    </row>
    <row r="13" spans="1:18" ht="24.6" thickTop="1" thickBot="1" x14ac:dyDescent="0.35">
      <c r="C13" s="2">
        <v>4125021</v>
      </c>
      <c r="D13" s="2">
        <v>3929348</v>
      </c>
      <c r="H13" t="s">
        <v>30</v>
      </c>
      <c r="I13">
        <v>7</v>
      </c>
      <c r="J13">
        <v>30</v>
      </c>
      <c r="K13" s="11">
        <f>J13*I13</f>
        <v>210</v>
      </c>
    </row>
    <row r="14" spans="1:18" ht="24" thickBot="1" x14ac:dyDescent="0.35">
      <c r="C14" s="3">
        <v>5088073</v>
      </c>
      <c r="D14" s="3">
        <v>4957152</v>
      </c>
      <c r="H14" t="s">
        <v>32</v>
      </c>
      <c r="I14">
        <v>4</v>
      </c>
      <c r="J14">
        <v>55</v>
      </c>
      <c r="K14" s="11">
        <f>J14*I14</f>
        <v>220</v>
      </c>
    </row>
    <row r="15" spans="1:18" ht="24" thickBot="1" x14ac:dyDescent="0.35">
      <c r="C15" s="4">
        <v>4888769</v>
      </c>
      <c r="D15" s="4">
        <v>4803527</v>
      </c>
      <c r="H15" t="s">
        <v>33</v>
      </c>
      <c r="I15">
        <v>1</v>
      </c>
      <c r="J15">
        <v>85</v>
      </c>
      <c r="K15" s="11">
        <f>J15*I15</f>
        <v>85</v>
      </c>
    </row>
    <row r="16" spans="1:18" ht="24" thickBot="1" x14ac:dyDescent="0.35">
      <c r="C16" s="3">
        <v>6325892</v>
      </c>
      <c r="D16" s="3">
        <v>6236786</v>
      </c>
      <c r="H16" t="s">
        <v>34</v>
      </c>
      <c r="I16">
        <v>2</v>
      </c>
      <c r="J16">
        <v>125</v>
      </c>
      <c r="K16" s="11">
        <f>J16*I16</f>
        <v>250</v>
      </c>
    </row>
    <row r="17" spans="3:12" ht="24" thickBot="1" x14ac:dyDescent="0.5">
      <c r="C17" s="12">
        <v>13913399</v>
      </c>
      <c r="D17" s="12">
        <v>15967228</v>
      </c>
      <c r="I17" s="5">
        <f>SUM(I12:I16)</f>
        <v>21</v>
      </c>
      <c r="J17" s="5">
        <f>SUM(J12:J16)</f>
        <v>305</v>
      </c>
      <c r="K17" s="5">
        <f>SUM(K12:K16)</f>
        <v>835</v>
      </c>
      <c r="L17" s="5">
        <f>K17/I17</f>
        <v>39.761904761904759</v>
      </c>
    </row>
    <row r="18" spans="3:12" ht="27.6" customHeight="1" x14ac:dyDescent="0.45">
      <c r="C18" s="13">
        <f>SUM(C12:C17)</f>
        <v>39643476</v>
      </c>
      <c r="D18" s="13">
        <f>SUM(D12:D17)</f>
        <v>40917373</v>
      </c>
      <c r="E18" s="14">
        <f>D18+C18</f>
        <v>80560849</v>
      </c>
    </row>
    <row r="19" spans="3:12" x14ac:dyDescent="0.3">
      <c r="I19" t="s">
        <v>51</v>
      </c>
    </row>
    <row r="20" spans="3:12" x14ac:dyDescent="0.3">
      <c r="H20" t="s">
        <v>50</v>
      </c>
      <c r="I20">
        <v>281</v>
      </c>
    </row>
    <row r="21" spans="3:12" x14ac:dyDescent="0.3">
      <c r="H21" t="s">
        <v>52</v>
      </c>
      <c r="I21">
        <v>143</v>
      </c>
    </row>
    <row r="22" spans="3:12" x14ac:dyDescent="0.3">
      <c r="H22" t="s">
        <v>53</v>
      </c>
      <c r="I22">
        <v>605</v>
      </c>
    </row>
    <row r="23" spans="3:12" x14ac:dyDescent="0.3">
      <c r="H23" t="s">
        <v>54</v>
      </c>
      <c r="I23">
        <v>647</v>
      </c>
    </row>
    <row r="24" spans="3:12" x14ac:dyDescent="0.3">
      <c r="I24">
        <f>SUM(I20:I23)</f>
        <v>1676</v>
      </c>
    </row>
    <row r="36" spans="7:10" x14ac:dyDescent="0.3">
      <c r="H36" s="17" t="s">
        <v>48</v>
      </c>
      <c r="I36" s="17" t="s">
        <v>49</v>
      </c>
    </row>
    <row r="37" spans="7:10" x14ac:dyDescent="0.3">
      <c r="G37" s="17" t="s">
        <v>47</v>
      </c>
      <c r="H37" s="18">
        <v>7</v>
      </c>
      <c r="I37" s="18">
        <v>10</v>
      </c>
      <c r="J37" s="17"/>
    </row>
    <row r="38" spans="7:10" x14ac:dyDescent="0.3">
      <c r="G38" s="18" t="s">
        <v>31</v>
      </c>
      <c r="H38" s="18">
        <v>7</v>
      </c>
      <c r="I38" s="18">
        <v>30</v>
      </c>
      <c r="J38" s="18">
        <f>I37*H37</f>
        <v>70</v>
      </c>
    </row>
    <row r="39" spans="7:10" x14ac:dyDescent="0.3">
      <c r="G39" s="18" t="s">
        <v>30</v>
      </c>
      <c r="H39" s="18">
        <v>4</v>
      </c>
      <c r="I39" s="18">
        <v>55</v>
      </c>
      <c r="J39" s="18">
        <f>I38*H38</f>
        <v>210</v>
      </c>
    </row>
    <row r="40" spans="7:10" x14ac:dyDescent="0.3">
      <c r="G40" s="18" t="s">
        <v>32</v>
      </c>
      <c r="H40" s="18">
        <v>1</v>
      </c>
      <c r="I40" s="18">
        <v>85</v>
      </c>
      <c r="J40" s="18">
        <f>I39*H39</f>
        <v>220</v>
      </c>
    </row>
    <row r="41" spans="7:10" x14ac:dyDescent="0.3">
      <c r="G41" s="18" t="s">
        <v>33</v>
      </c>
      <c r="H41" s="18">
        <v>2</v>
      </c>
      <c r="I41" s="18">
        <v>125</v>
      </c>
      <c r="J41" s="18">
        <f>I40*H40</f>
        <v>85</v>
      </c>
    </row>
    <row r="42" spans="7:10" x14ac:dyDescent="0.3">
      <c r="G42" s="18" t="s">
        <v>34</v>
      </c>
      <c r="H42" s="17">
        <f>SUM(H37:H41)</f>
        <v>21</v>
      </c>
      <c r="I42" s="17">
        <f>SUM(I37:I41)</f>
        <v>305</v>
      </c>
      <c r="J42" s="18">
        <f>I41*H41</f>
        <v>250</v>
      </c>
    </row>
    <row r="43" spans="7:10" x14ac:dyDescent="0.3">
      <c r="G43" s="18" t="s">
        <v>12</v>
      </c>
      <c r="J43" s="17">
        <f>SUM(J38:J42)</f>
        <v>835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7A09-5DAB-487A-870F-607018364485}">
  <dimension ref="A1:C18"/>
  <sheetViews>
    <sheetView zoomScaleNormal="100" workbookViewId="0">
      <selection activeCell="A10" sqref="A10"/>
    </sheetView>
  </sheetViews>
  <sheetFormatPr defaultRowHeight="14.4" x14ac:dyDescent="0.3"/>
  <cols>
    <col min="1" max="1" width="29.33203125" bestFit="1" customWidth="1"/>
    <col min="2" max="2" width="16.77734375" customWidth="1"/>
    <col min="3" max="3" width="17" customWidth="1"/>
  </cols>
  <sheetData>
    <row r="1" spans="1:3" x14ac:dyDescent="0.3">
      <c r="A1" s="11" t="s">
        <v>14</v>
      </c>
      <c r="B1" s="11" t="s">
        <v>15</v>
      </c>
      <c r="C1" s="11" t="s">
        <v>36</v>
      </c>
    </row>
    <row r="2" spans="1:3" x14ac:dyDescent="0.3">
      <c r="A2" s="11" t="s">
        <v>17</v>
      </c>
      <c r="B2" s="15">
        <v>43770</v>
      </c>
      <c r="C2" s="11">
        <v>105</v>
      </c>
    </row>
    <row r="3" spans="1:3" x14ac:dyDescent="0.3">
      <c r="A3" s="11" t="s">
        <v>38</v>
      </c>
      <c r="B3" s="15">
        <v>43770</v>
      </c>
      <c r="C3" s="11">
        <v>180</v>
      </c>
    </row>
    <row r="4" spans="1:3" x14ac:dyDescent="0.3">
      <c r="A4" s="11" t="s">
        <v>58</v>
      </c>
      <c r="B4" s="15">
        <v>43862</v>
      </c>
      <c r="C4" s="11">
        <v>120</v>
      </c>
    </row>
    <row r="5" spans="1:3" x14ac:dyDescent="0.3">
      <c r="A5" s="11" t="s">
        <v>57</v>
      </c>
      <c r="B5" s="15">
        <v>43922</v>
      </c>
      <c r="C5" s="11">
        <v>30</v>
      </c>
    </row>
    <row r="6" spans="1:3" x14ac:dyDescent="0.3">
      <c r="A6" s="11" t="s">
        <v>56</v>
      </c>
      <c r="B6" s="15">
        <v>43952</v>
      </c>
      <c r="C6" s="11">
        <v>120</v>
      </c>
    </row>
    <row r="7" spans="1:3" x14ac:dyDescent="0.3">
      <c r="A7" s="11" t="s">
        <v>41</v>
      </c>
      <c r="B7" s="15">
        <v>44044</v>
      </c>
      <c r="C7" s="11">
        <v>30</v>
      </c>
    </row>
    <row r="8" spans="1:3" x14ac:dyDescent="0.3">
      <c r="A8" s="11" t="s">
        <v>55</v>
      </c>
      <c r="B8" s="15">
        <v>44075</v>
      </c>
      <c r="C8" s="11">
        <v>180</v>
      </c>
    </row>
    <row r="9" spans="1:3" x14ac:dyDescent="0.3">
      <c r="A9" s="11"/>
      <c r="B9" s="16"/>
      <c r="C9" s="11"/>
    </row>
    <row r="15" spans="1:3" x14ac:dyDescent="0.3">
      <c r="B15" s="10">
        <v>43770</v>
      </c>
    </row>
    <row r="16" spans="1:3" x14ac:dyDescent="0.3">
      <c r="B16" s="10">
        <v>43539</v>
      </c>
    </row>
    <row r="18" spans="2:2" x14ac:dyDescent="0.3">
      <c r="B18" s="10">
        <v>44287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 2</vt:lpstr>
      <vt:lpstr>Gantt CHart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2019-05-09T22:49:18Z</dcterms:modified>
</cp:coreProperties>
</file>