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SUPPLY WISDOM\Downloads\"/>
    </mc:Choice>
  </mc:AlternateContent>
  <xr:revisionPtr revIDLastSave="0" documentId="13_ncr:1_{9A36DC9E-6F8A-4ECF-86B8-9604AB762077}" xr6:coauthVersionLast="47" xr6:coauthVersionMax="47" xr10:uidLastSave="{00000000-0000-0000-0000-000000000000}"/>
  <bookViews>
    <workbookView xWindow="-110" yWindow="-110" windowWidth="19420" windowHeight="10300" xr2:uid="{79B36692-8B14-44C7-93A7-F75BA2EEFF39}"/>
  </bookViews>
  <sheets>
    <sheet name="1_Bussiness Problem" sheetId="1" r:id="rId1"/>
    <sheet name="2_Bussiness Problem" sheetId="2" r:id="rId2"/>
    <sheet name="3_Bussiness Problem" sheetId="3" r:id="rId3"/>
    <sheet name="Measure of Dispersion 1" sheetId="4" r:id="rId4"/>
    <sheet name="Measure of Dispersion 2" sheetId="5" r:id="rId5"/>
    <sheet name="Measure of Dispersion 3" sheetId="6" r:id="rId6"/>
    <sheet name="Measure of Dispersion 4" sheetId="7" r:id="rId7"/>
    <sheet name="Measure of Dispersion 5" sheetId="8" r:id="rId8"/>
    <sheet name="Measure of Dispersion 6" sheetId="9" r:id="rId9"/>
    <sheet name="Measure of Dispersion 7" sheetId="10" r:id="rId10"/>
    <sheet name="8_problem" sheetId="11" r:id="rId11"/>
    <sheet name="9_problem" sheetId="12" r:id="rId12"/>
    <sheet name="10_problem" sheetId="13" r:id="rId13"/>
    <sheet name="11_problem" sheetId="14" r:id="rId14"/>
    <sheet name="12_problem" sheetId="15" r:id="rId15"/>
    <sheet name="13_problem" sheetId="16" r:id="rId16"/>
    <sheet name="14_problem" sheetId="17" r:id="rId17"/>
    <sheet name="Skewness and Kurtosis_1" sheetId="18" r:id="rId18"/>
    <sheet name="Skewness and Kurtosis_2" sheetId="19" r:id="rId19"/>
    <sheet name="Skewness and Kurtosis_3" sheetId="20" r:id="rId20"/>
    <sheet name="Skewness and Kurtosis_4" sheetId="21" r:id="rId21"/>
    <sheet name="Skewness and Kurtosis_5" sheetId="22" r:id="rId22"/>
    <sheet name="Percentile_1" sheetId="23" r:id="rId23"/>
    <sheet name="Percentile_2" sheetId="24" r:id="rId24"/>
    <sheet name="Percentile_3" sheetId="25" r:id="rId25"/>
    <sheet name="Percentile_4" sheetId="26" r:id="rId26"/>
    <sheet name="Percentile_5" sheetId="27" r:id="rId27"/>
    <sheet name="Correlation_1" sheetId="28" r:id="rId28"/>
    <sheet name="Correlation_2" sheetId="29" r:id="rId29"/>
    <sheet name="Correlation_3" sheetId="30" r:id="rId30"/>
    <sheet name="Discrete Random Variable" sheetId="31" r:id="rId31"/>
    <sheet name="Confidence Interval" sheetId="32" r:id="rId32"/>
    <sheet name="Hypothesis Testing 1" sheetId="33" r:id="rId33"/>
    <sheet name="Hypothesis Testing 2" sheetId="34" r:id="rId34"/>
  </sheets>
  <definedNames>
    <definedName name="_xlchart.v1.0" hidden="1">'10_problem'!$A$8</definedName>
    <definedName name="_xlchart.v1.1" hidden="1">'10_problem'!$B$7:$H$7</definedName>
    <definedName name="_xlchart.v1.2" hidden="1">'10_problem'!$B$8:$H$8</definedName>
    <definedName name="_xlchart.v1.3" hidden="1">'11_problem'!$B$6:$CW$6</definedName>
    <definedName name="_xlchart.v1.4" hidden="1">'12_problem'!$A$7:$AX$7</definedName>
    <definedName name="_xlchart.v1.5" hidden="1">'13_problem'!$A$6</definedName>
    <definedName name="_xlchart.v1.6" hidden="1">'13_problem'!$B$6:$CW$6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34" l="1"/>
  <c r="B18" i="32" l="1"/>
  <c r="B17" i="32"/>
  <c r="A6" i="32"/>
  <c r="A5" i="32"/>
  <c r="A12" i="31"/>
  <c r="A5" i="31"/>
  <c r="A10" i="30"/>
  <c r="A10" i="29"/>
  <c r="A10" i="28"/>
  <c r="C9" i="27"/>
  <c r="B9" i="27"/>
  <c r="A9" i="27"/>
  <c r="C9" i="26"/>
  <c r="B9" i="26"/>
  <c r="A9" i="26"/>
  <c r="C9" i="25"/>
  <c r="B9" i="25"/>
  <c r="A9" i="25"/>
  <c r="C9" i="24"/>
  <c r="B9" i="24"/>
  <c r="A9" i="24"/>
  <c r="B19" i="32" l="1"/>
  <c r="B20" i="32" s="1"/>
  <c r="C9" i="23"/>
  <c r="A9" i="23"/>
  <c r="B9" i="23"/>
  <c r="A12" i="22"/>
  <c r="A9" i="22"/>
  <c r="A11" i="21"/>
  <c r="A8" i="21"/>
  <c r="A11" i="20"/>
  <c r="A8" i="20"/>
  <c r="A13" i="19"/>
  <c r="A10" i="19"/>
  <c r="A13" i="18"/>
  <c r="B23" i="32" l="1"/>
  <c r="B22" i="32"/>
  <c r="A10" i="18"/>
  <c r="B35" i="17"/>
  <c r="C35" i="17"/>
  <c r="B36" i="17"/>
  <c r="C36" i="17"/>
  <c r="C34" i="17"/>
  <c r="B34" i="17"/>
  <c r="B29" i="17"/>
  <c r="B30" i="17"/>
  <c r="B28" i="17"/>
  <c r="A26" i="16"/>
  <c r="A29" i="15"/>
  <c r="B26" i="14"/>
  <c r="B20" i="12"/>
  <c r="B23" i="12"/>
  <c r="B21" i="12"/>
  <c r="B18" i="12"/>
  <c r="B16" i="12"/>
  <c r="B14" i="12"/>
  <c r="B13" i="12"/>
  <c r="B12" i="12"/>
  <c r="B11" i="12"/>
  <c r="B10" i="12"/>
  <c r="B9" i="12"/>
  <c r="C17" i="11"/>
  <c r="B17" i="11"/>
  <c r="B16" i="11"/>
  <c r="B15" i="11"/>
  <c r="B13" i="11"/>
  <c r="B12" i="11"/>
  <c r="B8" i="11"/>
  <c r="B11" i="11"/>
  <c r="B10" i="11"/>
  <c r="B9" i="11"/>
  <c r="B29" i="10"/>
  <c r="B30" i="10"/>
  <c r="B31" i="10"/>
  <c r="B32" i="10"/>
  <c r="B28" i="10"/>
  <c r="B22" i="10"/>
  <c r="C22" i="10"/>
  <c r="B23" i="10"/>
  <c r="C23" i="10"/>
  <c r="B24" i="10"/>
  <c r="C24" i="10"/>
  <c r="B25" i="10"/>
  <c r="C25" i="10"/>
  <c r="C21" i="10"/>
  <c r="B21" i="10"/>
  <c r="B15" i="10"/>
  <c r="B16" i="10"/>
  <c r="B17" i="10"/>
  <c r="B18" i="10"/>
  <c r="B14" i="10"/>
  <c r="B11" i="9"/>
  <c r="C10" i="9"/>
  <c r="B10" i="9"/>
  <c r="B9" i="9"/>
  <c r="B10" i="8"/>
  <c r="B9" i="8"/>
  <c r="C8" i="7"/>
  <c r="B8" i="7"/>
  <c r="B7" i="7"/>
  <c r="B9" i="6"/>
  <c r="B8" i="6"/>
  <c r="C7" i="6"/>
  <c r="B7" i="6"/>
  <c r="B9" i="5"/>
  <c r="B8" i="5"/>
  <c r="C7" i="5"/>
  <c r="B7" i="5"/>
  <c r="B19" i="4"/>
  <c r="B18" i="4"/>
  <c r="B7" i="3"/>
  <c r="B6" i="3"/>
  <c r="B5" i="3"/>
  <c r="B6" i="2"/>
  <c r="B5" i="2"/>
  <c r="B4" i="2"/>
  <c r="B10" i="1"/>
  <c r="B9" i="1"/>
  <c r="B8" i="1"/>
</calcChain>
</file>

<file path=xl/sharedStrings.xml><?xml version="1.0" encoding="utf-8"?>
<sst xmlns="http://schemas.openxmlformats.org/spreadsheetml/2006/main" count="291" uniqueCount="190">
  <si>
    <t>week1</t>
  </si>
  <si>
    <t>Week2</t>
  </si>
  <si>
    <t>Week3</t>
  </si>
  <si>
    <t>Week4</t>
  </si>
  <si>
    <t>Mean</t>
  </si>
  <si>
    <t>Median</t>
  </si>
  <si>
    <t>Mode</t>
  </si>
  <si>
    <t>Business Problem: A retail store wants to analyze the sales data of a particular
product category to understand the typical sales performance and make strategic
decisions.</t>
  </si>
  <si>
    <t>Business Problem: A restaurant wants to analyze the waiting times of its
customers to understand the typical waiting experience and improve service
efficiency.</t>
  </si>
  <si>
    <t>Business Problem: A car rental company wants to analyze the rental durations of
its customers to understand the typical rental period and optimize its pricing and
fleet management strategies.</t>
  </si>
  <si>
    <t>Problem: A manufacturing company wants to analyze the production output of a
specific machine to understand the variability or spread in its performance.</t>
  </si>
  <si>
    <t>Day</t>
  </si>
  <si>
    <t>Units</t>
  </si>
  <si>
    <t>Range</t>
  </si>
  <si>
    <t>105 - 140</t>
  </si>
  <si>
    <t>Variance</t>
  </si>
  <si>
    <t>Standard Deviation</t>
  </si>
  <si>
    <t>Problem: A retail store wants to analyze the sales of a specific product to
understand the variability in daily sales and assess its inventory management.</t>
  </si>
  <si>
    <t>Sales ($)</t>
  </si>
  <si>
    <t>Problem: An e-commerce platform wants to analyze the delivery times of its
shipments to understand the variability in order fulfillment and optimize its
logistics operations.</t>
  </si>
  <si>
    <t xml:space="preserve"> Problem : A company wants to analyze the monthly revenue generated by one of
its products to understand its performance and variability</t>
  </si>
  <si>
    <t>Let's consider the monthly revenue (in thousands of dollars) for the past 12 months:</t>
  </si>
  <si>
    <t>Problem : A survey was conducted to gather feedback from customers regarding
their satisfaction with a particular service on a scale of 1 to 10.</t>
  </si>
  <si>
    <t>Let's consider the satisfaction ratings from 50 customers</t>
  </si>
  <si>
    <t>Problem :A company wants to analyze the customer wait times at its call center to
assess the efficiency of its customer service operations.</t>
  </si>
  <si>
    <t>Let's consider the wait times (in minutes) for a sample of 100 randomly selected customer calls</t>
  </si>
  <si>
    <t>standard deviation</t>
  </si>
  <si>
    <t>Problem : A transportation company wants to analyze the fuel efficiency of its
vehicle fleet to identify any variations across different vehicle models.</t>
  </si>
  <si>
    <t>Let's consider the fuel efficiency (in miles per gallon, mpg) for a sample of 50 vehicles:</t>
  </si>
  <si>
    <t>Model A</t>
  </si>
  <si>
    <t>Model B</t>
  </si>
  <si>
    <t>Model C</t>
  </si>
  <si>
    <t>Model D</t>
  </si>
  <si>
    <t>Model E</t>
  </si>
  <si>
    <t>Average</t>
  </si>
  <si>
    <t>Problem : A company wants to analyze the ages of its employees to understand
the age distribution and demographics within the organization.</t>
  </si>
  <si>
    <t>Let's consider the ages of 100 employees:</t>
  </si>
  <si>
    <t>Frequency Distribution</t>
  </si>
  <si>
    <t>20 - 25</t>
  </si>
  <si>
    <t>25 - 30</t>
  </si>
  <si>
    <t>30 - 35</t>
  </si>
  <si>
    <t>35 - 40</t>
  </si>
  <si>
    <t>40 - 45</t>
  </si>
  <si>
    <t>45 - 50</t>
  </si>
  <si>
    <t>Problem :A retail store wants to analyze the purchase amounts made by
customers to understand their spending habits.</t>
  </si>
  <si>
    <t>Let's consider the purchase amounts (in dollars) for a sample of 50 customers:</t>
  </si>
  <si>
    <t>20 - 30</t>
  </si>
  <si>
    <t>40 - 50</t>
  </si>
  <si>
    <t>50 - 60</t>
  </si>
  <si>
    <t>60 - 70</t>
  </si>
  <si>
    <t>70 - 80</t>
  </si>
  <si>
    <t>30 - 40</t>
  </si>
  <si>
    <t>Interquartile Range</t>
  </si>
  <si>
    <t>First quartile</t>
  </si>
  <si>
    <t>Last quartile</t>
  </si>
  <si>
    <t>Problem : A manufacturing company wants to analyze the defect rates of its
production line to identify the frequency of different types of defects.</t>
  </si>
  <si>
    <t>Let's consider the types of defects and their corresponding frequencies observed in a sample of 200 products:</t>
  </si>
  <si>
    <t xml:space="preserve"> B</t>
  </si>
  <si>
    <t xml:space="preserve"> C</t>
  </si>
  <si>
    <t xml:space="preserve"> D</t>
  </si>
  <si>
    <t xml:space="preserve"> E</t>
  </si>
  <si>
    <t xml:space="preserve"> F</t>
  </si>
  <si>
    <t xml:space="preserve"> G</t>
  </si>
  <si>
    <t>A</t>
  </si>
  <si>
    <t>Defect Type</t>
  </si>
  <si>
    <t>Frequency</t>
  </si>
  <si>
    <t>Bar Chart</t>
  </si>
  <si>
    <t>Most Common Defect</t>
  </si>
  <si>
    <t>E</t>
  </si>
  <si>
    <t>Histogram</t>
  </si>
  <si>
    <t>A survey was conducted to gather feedback from customers about their
satisfaction levels with a specific service on a scale of 1 to 5</t>
  </si>
  <si>
    <t>Let's consider the satisfaction ratings from 100 customers:</t>
  </si>
  <si>
    <t>Rating</t>
  </si>
  <si>
    <t>Cutomers</t>
  </si>
  <si>
    <t>Problem : A company wants to analyze the monthly sales figures of its products to
understand the sales distribution across different price ranges.</t>
  </si>
  <si>
    <t>Let's consider the monthly sales figures (in thousands of dollars) for a sample of 50 products:</t>
  </si>
  <si>
    <t>What is the average monthly sales figure</t>
  </si>
  <si>
    <t>Problem : A study was conducted to analyze the response times of a website for
different user locations.</t>
  </si>
  <si>
    <t>Let's consider the response times (in milliseconds) for a sample of 200 user requests: Response Times:</t>
  </si>
  <si>
    <t>Respnse time</t>
  </si>
  <si>
    <t xml:space="preserve">User </t>
  </si>
  <si>
    <t>Bar chart</t>
  </si>
  <si>
    <t>Problem : A company wants to analyze the sales performance of its products
across different regions.</t>
  </si>
  <si>
    <t>Let's consider the sales figures (in thousands of dollars) for a sample of 50 products in three regions:</t>
  </si>
  <si>
    <t>Region 1</t>
  </si>
  <si>
    <t>Region 2</t>
  </si>
  <si>
    <t>Region 3</t>
  </si>
  <si>
    <t>What is the range of sales figures in each region</t>
  </si>
  <si>
    <t>Question : A company wants to analyze the monthly returns of its investment
portfolio to understand the distribution and risk associated with the returns</t>
  </si>
  <si>
    <t>Data: Let's consider the monthly returns (%) for the portfolio over a one-year period:</t>
  </si>
  <si>
    <t>Skewness</t>
  </si>
  <si>
    <t>Kurtosis</t>
  </si>
  <si>
    <t>Interpretation</t>
  </si>
  <si>
    <t>Kurtosis value is negative (-1.3042), indicating a platykurtic distribution. This suggests that the distribution of returns is flatter and has thinner tails compared to a normal distribution</t>
  </si>
  <si>
    <t>Skewness value is close to zero (0.0545), suggesting a nearly symmetric distribution. The positive value indicates a slight right skew, but it is not strongly pronounced</t>
  </si>
  <si>
    <t>based on the skewness and kurtosis values provided, the distribution of returns appears to be nearly symmetric with a slight right skew and thinner tails (platykurtic) compared to a normal distribution</t>
  </si>
  <si>
    <t>A research study wants to analyze the income distribution of a
population to understand the level of income inequality.</t>
  </si>
  <si>
    <t>Let's consider the monthly incomes (in thousands of dollars) of a sample of 100 individuals</t>
  </si>
  <si>
    <t>based on the skewness and kurtosis values provided, the income distribution appears to have a slight right skew, suggesting the presence of some individuals with higher incomes. Additionally, the distribution is relatively flatter with thinner tails compared to a normal distribution, indicating a degree of income equality among the sample of individuals</t>
  </si>
  <si>
    <t>A survey was conducted to analyze the satisfaction ratings of
customers on a scale of 1 to 5 for a specific product.</t>
  </si>
  <si>
    <t>Let's consider the satisfaction ratings from 200 customers:</t>
  </si>
  <si>
    <t>based on the skewness and kurtosis values provided, the satisfaction ratings distribution appears to have a slight left skew, suggesting a concentration of lower ratings. Additionally, the distribution is relatively flat with thinner tails compared to a normal distribution, indicating a spread of ratings rather than a pronounced peak</t>
  </si>
  <si>
    <t>A study wants to analyze the distribution of house prices in a specific
city to understand the market trends</t>
  </si>
  <si>
    <t>Let's consider the house prices (in thousands of dollars) for a sample of 150 houses:</t>
  </si>
  <si>
    <t>the distribution of house prices appears to have a slight right skew, suggesting the presence of some houses with higher prices. Additionally, the distribution is relatively flat with thinner tails compared to a normal distribution, indicating a spread of house prices rather than a pronounced peak</t>
  </si>
  <si>
    <t>A company wants to analyze the waiting times of customers at a
service center to improve operational efficiency.</t>
  </si>
  <si>
    <t>Let's consider the waiting times (in minutes) for a sample of 100 customers:</t>
  </si>
  <si>
    <t>the distribution of waiting times at the service center appears to have a slight left skew, suggesting the presence of some shorter waiting times. Additionally, the distribution is relatively flat with thinner tails compared to a normal distribution, indicating a spread of waiting times rather than a pronounced peak</t>
  </si>
  <si>
    <t>A company wants to analyze the salary distribution of its employees to
determine the income levels at different percentiles.</t>
  </si>
  <si>
    <t>Let's consider the monthly salaries (in thousands of dollars) of a sample of 200 employees</t>
  </si>
  <si>
    <t>Quartiles</t>
  </si>
  <si>
    <t>Percentiles</t>
  </si>
  <si>
    <t>Point</t>
  </si>
  <si>
    <t>Rank</t>
  </si>
  <si>
    <t>Percent</t>
  </si>
  <si>
    <t>Row1</t>
  </si>
  <si>
    <t>The median monthly salary (Q2) is $252.5. This suggests that half of the employees earn below this value, and half earn above it</t>
  </si>
  <si>
    <t>The IQR, which is the range between Q1 and Q3, is $185 - $128.75 = $56.25. This represents the middle 50% of the salary distribution</t>
  </si>
  <si>
    <t>Most employees (98% and 99%) earn below $495 and $490, respectively, indicating that a small percentage of employees receive higher salaries</t>
  </si>
  <si>
    <t>majority of employees fall within a certain salary range, with a few outliers earning higher salaries</t>
  </si>
  <si>
    <t>the income distribution is concentrated in the middle range, as indicated by the median and quartiles. There are some employees earning higher salaries, as evidenced by the higher percentiles</t>
  </si>
  <si>
    <t>A research study wants to analyze the weight distribution of a sample
of individuals to assess their health and body composition</t>
  </si>
  <si>
    <t>Let's consider the weights (in kilograms) of a sample of 100 individuals</t>
  </si>
  <si>
    <t>The median weight is 267.5. This suggests that half of the individual's weight is below this value, and half earn above it</t>
  </si>
  <si>
    <t>The IQR, which is the range between Q1 and Q3, is $200 - $143.75 = $56.25. This represents the middle 50% of the weight distribution</t>
  </si>
  <si>
    <t>A retail store wants to analyze the distribution of customer purchase
amounts to identify their spending patterns.</t>
  </si>
  <si>
    <t>Let's consider the purchase amounts (in dollars) of a sample of 150 customers</t>
  </si>
  <si>
    <t>A study wants to analyze the distribution of commute times of
employees to determine the average time spent traveling to work.</t>
  </si>
  <si>
    <t>Let's consider the commute times (in minutes) of a sample of 250 employees:</t>
  </si>
  <si>
    <t>A manufacturing company wants to analyze the defect rates in its
production process to evaluate product quality.</t>
  </si>
  <si>
    <t>Let's consider the defect rates (in percentage) for a sample of 300 products</t>
  </si>
  <si>
    <t xml:space="preserve"> 1.0 0.6</t>
  </si>
  <si>
    <t xml:space="preserve"> 0.9 0.4</t>
  </si>
  <si>
    <t>A marketing department wants to understand the relationship between
advertising expenditure and sales revenue to assess the effectiveness of their
advertising campaigns.</t>
  </si>
  <si>
    <t>Let's consider the monthly advertising expenditure (in thousands of dollars) and corresponding sales revenue (in thousands of dollars) for a sample of 12 months:</t>
  </si>
  <si>
    <t>Advertising Expenditure</t>
  </si>
  <si>
    <t>Sales Revenue</t>
  </si>
  <si>
    <t>Correlation</t>
  </si>
  <si>
    <t>high positive correlation indicates a robust relationship between advertising expenditure and sales revenue</t>
  </si>
  <si>
    <t>An investment analyst wants to assess the relationship between the
stock prices of two companies to identify potential investment opportunities.</t>
  </si>
  <si>
    <t>Let's consider the daily closing prices (in dollars) of Company A and Company B for a sample of 20 trading days:</t>
  </si>
  <si>
    <t>Company A</t>
  </si>
  <si>
    <t>Company B</t>
  </si>
  <si>
    <t>high positive correlation indicates a robust relationship between both</t>
  </si>
  <si>
    <t>A researcher wants to examine the relationship between the hours
spent studying and the exam scores of a group of students.</t>
  </si>
  <si>
    <t>Let's consider the number of hours spent studying and the corresponding exam scores for a sample of 30 students:</t>
  </si>
  <si>
    <t>Hours Spent Studying</t>
  </si>
  <si>
    <t>Exam Scores</t>
  </si>
  <si>
    <t>Problem: A fair six-sided die is rolled 100 times. What is the probability of rolling
exactly five 3's?
Data: Number of rolls (n) = 100</t>
  </si>
  <si>
    <t>Problem: In a deck of 52 playing cards, five cards are randomly drawn without
replacement. What is the probability of getting two hearts?
Data: Number of hearts in the deck (N) = 13, Number of cards drawn (n) = 5</t>
  </si>
  <si>
    <t>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170 cm, Sample standard deviation
(s) = 8 cm, Confidence level = 95%</t>
  </si>
  <si>
    <t>95% confidence interval for the population mean height is approximately 168.432168.432 to 171.568171.568 cm</t>
  </si>
  <si>
    <t xml:space="preserve">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Data: Sample size (n) = 500, Number of successes (x) = 320, Confidence level = 90%</t>
  </si>
  <si>
    <t>Sample Size</t>
  </si>
  <si>
    <t>number of successes</t>
  </si>
  <si>
    <t>confidence level</t>
  </si>
  <si>
    <t>Z-Score</t>
  </si>
  <si>
    <t>Standard Error</t>
  </si>
  <si>
    <t>Margin of Error</t>
  </si>
  <si>
    <t>lower bound</t>
  </si>
  <si>
    <t>upper bound</t>
  </si>
  <si>
    <t>Sample Proportion</t>
  </si>
  <si>
    <t>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Data: Sample size (n) = 50, Test scores of the two groups</t>
  </si>
  <si>
    <t>Test Score 1</t>
  </si>
  <si>
    <t>Test score 2</t>
  </si>
  <si>
    <t>Anova: Single Factor</t>
  </si>
  <si>
    <t>SUMMARY</t>
  </si>
  <si>
    <t>Groups</t>
  </si>
  <si>
    <t>Count</t>
  </si>
  <si>
    <t>Sum</t>
  </si>
  <si>
    <t>ANOVA</t>
  </si>
  <si>
    <t>Source of Variation</t>
  </si>
  <si>
    <t>SS</t>
  </si>
  <si>
    <t>df</t>
  </si>
  <si>
    <t>MS</t>
  </si>
  <si>
    <t>F</t>
  </si>
  <si>
    <t>P-value</t>
  </si>
  <si>
    <t>F crit</t>
  </si>
  <si>
    <t>Between Groups</t>
  </si>
  <si>
    <t>Within Groups</t>
  </si>
  <si>
    <t>Total</t>
  </si>
  <si>
    <t>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
Data: Sample size (n) = 25, Sample mean (x̄) = 510 grams, Sample standard
deviation (s) = 20 grams, Population mean (μ) = 500 grams</t>
  </si>
  <si>
    <t>Null Hypothesis (H0): The average weight of the product is 500 grams</t>
  </si>
  <si>
    <t>Alternative Hypothesis (Ha): The average weight of the product is more than 500 grams</t>
  </si>
  <si>
    <t>Population standard deviation (σ)</t>
  </si>
  <si>
    <t>Sample size (n)</t>
  </si>
  <si>
    <t>Sample mean (x̄)</t>
  </si>
  <si>
    <t>Population mean (μ)</t>
  </si>
  <si>
    <t>Test statistic (z) = (x̄ - μ) / (σ / √n)</t>
  </si>
  <si>
    <t>significance level (α)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</si>
</sst>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1"/>
      <name val="Aptos Narrow"/>
      <family val="2"/>
      <scheme val="minor"/>
    </font>
    <font>
      <i/>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6">
    <xf numFmtId="0" fontId="0" fillId="0" borderId="0" xfId="0"/>
    <xf numFmtId="0" fontId="0" fillId="2" borderId="0" xfId="0" applyFill="1"/>
    <xf numFmtId="0" fontId="0" fillId="0" borderId="0" xfId="0" applyAlignment="1">
      <alignment wrapText="1"/>
    </xf>
    <xf numFmtId="0" fontId="1" fillId="2" borderId="0" xfId="0" applyFont="1" applyFill="1"/>
    <xf numFmtId="0" fontId="0" fillId="2" borderId="1" xfId="0" applyFill="1" applyBorder="1"/>
    <xf numFmtId="2" fontId="0" fillId="2" borderId="1" xfId="0" applyNumberFormat="1" applyFill="1" applyBorder="1"/>
    <xf numFmtId="10" fontId="0" fillId="0" borderId="0" xfId="0" applyNumberFormat="1"/>
    <xf numFmtId="0" fontId="0" fillId="0" borderId="2" xfId="0" applyBorder="1"/>
    <xf numFmtId="10" fontId="0" fillId="0" borderId="2" xfId="0" applyNumberFormat="1" applyBorder="1"/>
    <xf numFmtId="0" fontId="2" fillId="0" borderId="3" xfId="0" applyFont="1" applyBorder="1" applyAlignment="1">
      <alignment horizontal="center"/>
    </xf>
    <xf numFmtId="0" fontId="0" fillId="0" borderId="0" xfId="0" applyAlignment="1">
      <alignment horizontal="center" wrapText="1"/>
    </xf>
    <xf numFmtId="0" fontId="0" fillId="0" borderId="0" xfId="0" applyAlignment="1">
      <alignment horizontal="center"/>
    </xf>
    <xf numFmtId="9" fontId="0" fillId="2" borderId="0" xfId="0" applyNumberFormat="1" applyFill="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'10_problem'!$A$8</c:f>
              <c:strCache>
                <c:ptCount val="1"/>
                <c:pt idx="0">
                  <c:v>Frequency</c:v>
                </c:pt>
              </c:strCache>
            </c:strRef>
          </c:tx>
          <c:spPr>
            <a:solidFill>
              <a:schemeClr val="accent1"/>
            </a:solidFill>
            <a:ln>
              <a:noFill/>
            </a:ln>
            <a:effectLst/>
          </c:spPr>
          <c:invertIfNegative val="0"/>
          <c:cat>
            <c:strRef>
              <c:f>'10_problem'!$B$7:$H$7</c:f>
              <c:strCache>
                <c:ptCount val="7"/>
                <c:pt idx="0">
                  <c:v>A</c:v>
                </c:pt>
                <c:pt idx="1">
                  <c:v> B</c:v>
                </c:pt>
                <c:pt idx="2">
                  <c:v> C</c:v>
                </c:pt>
                <c:pt idx="3">
                  <c:v> D</c:v>
                </c:pt>
                <c:pt idx="4">
                  <c:v> E</c:v>
                </c:pt>
                <c:pt idx="5">
                  <c:v> F</c:v>
                </c:pt>
                <c:pt idx="6">
                  <c:v> G</c:v>
                </c:pt>
              </c:strCache>
            </c:strRef>
          </c:cat>
          <c:val>
            <c:numRef>
              <c:f>'10_problem'!$B$8:$H$8</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9D42-4F47-961C-FC5B814979C8}"/>
            </c:ext>
          </c:extLst>
        </c:ser>
        <c:dLbls>
          <c:showLegendKey val="0"/>
          <c:showVal val="0"/>
          <c:showCatName val="0"/>
          <c:showSerName val="0"/>
          <c:showPercent val="0"/>
          <c:showBubbleSize val="0"/>
        </c:dLbls>
        <c:gapWidth val="219"/>
        <c:overlap val="-27"/>
        <c:axId val="1865362927"/>
        <c:axId val="1761337680"/>
      </c:barChart>
      <c:catAx>
        <c:axId val="186536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337680"/>
        <c:crosses val="autoZero"/>
        <c:auto val="1"/>
        <c:lblAlgn val="ctr"/>
        <c:lblOffset val="100"/>
        <c:noMultiLvlLbl val="0"/>
      </c:catAx>
      <c:valAx>
        <c:axId val="176133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62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'11_problem'!$A$6</c:f>
              <c:strCache>
                <c:ptCount val="1"/>
                <c:pt idx="0">
                  <c:v>Rating</c:v>
                </c:pt>
              </c:strCache>
            </c:strRef>
          </c:tx>
          <c:spPr>
            <a:solidFill>
              <a:schemeClr val="accent1"/>
            </a:solidFill>
            <a:ln>
              <a:noFill/>
            </a:ln>
            <a:effectLst/>
          </c:spPr>
          <c:invertIfNegative val="0"/>
          <c:cat>
            <c:numRef>
              <c:f>'11_problem'!$B$5:$CW$5</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'11_problem'!$B$6:$CW$6</c:f>
              <c:numCache>
                <c:formatCode>General</c:formatCode>
                <c:ptCount val="100"/>
                <c:pt idx="0">
                  <c:v>4</c:v>
                </c:pt>
                <c:pt idx="1">
                  <c:v>5</c:v>
                </c:pt>
                <c:pt idx="2">
                  <c:v>3</c:v>
                </c:pt>
                <c:pt idx="3">
                  <c:v>4</c:v>
                </c:pt>
                <c:pt idx="4">
                  <c:v>4</c:v>
                </c:pt>
                <c:pt idx="5">
                  <c:v>3</c:v>
                </c:pt>
                <c:pt idx="6">
                  <c:v>2</c:v>
                </c:pt>
                <c:pt idx="7">
                  <c:v>5</c:v>
                </c:pt>
                <c:pt idx="8">
                  <c:v>4</c:v>
                </c:pt>
                <c:pt idx="9">
                  <c:v>3</c:v>
                </c:pt>
                <c:pt idx="10">
                  <c:v>5</c:v>
                </c:pt>
                <c:pt idx="11">
                  <c:v>4</c:v>
                </c:pt>
                <c:pt idx="12">
                  <c:v>2</c:v>
                </c:pt>
                <c:pt idx="13">
                  <c:v>3</c:v>
                </c:pt>
                <c:pt idx="14">
                  <c:v>4</c:v>
                </c:pt>
                <c:pt idx="15">
                  <c:v>5</c:v>
                </c:pt>
                <c:pt idx="16">
                  <c:v>3</c:v>
                </c:pt>
                <c:pt idx="17">
                  <c:v>4</c:v>
                </c:pt>
                <c:pt idx="18">
                  <c:v>5</c:v>
                </c:pt>
                <c:pt idx="19">
                  <c:v>3</c:v>
                </c:pt>
                <c:pt idx="20">
                  <c:v>4</c:v>
                </c:pt>
                <c:pt idx="21">
                  <c:v>3</c:v>
                </c:pt>
                <c:pt idx="22">
                  <c:v>2</c:v>
                </c:pt>
                <c:pt idx="23">
                  <c:v>4</c:v>
                </c:pt>
                <c:pt idx="24">
                  <c:v>5</c:v>
                </c:pt>
                <c:pt idx="25">
                  <c:v>3</c:v>
                </c:pt>
                <c:pt idx="26">
                  <c:v>4</c:v>
                </c:pt>
                <c:pt idx="27">
                  <c:v>5</c:v>
                </c:pt>
                <c:pt idx="28">
                  <c:v>4</c:v>
                </c:pt>
                <c:pt idx="29">
                  <c:v>3</c:v>
                </c:pt>
                <c:pt idx="30">
                  <c:v>3</c:v>
                </c:pt>
                <c:pt idx="31">
                  <c:v>4</c:v>
                </c:pt>
                <c:pt idx="32">
                  <c:v>5</c:v>
                </c:pt>
                <c:pt idx="33">
                  <c:v>2</c:v>
                </c:pt>
                <c:pt idx="34">
                  <c:v>3</c:v>
                </c:pt>
                <c:pt idx="35">
                  <c:v>4</c:v>
                </c:pt>
                <c:pt idx="36">
                  <c:v>4</c:v>
                </c:pt>
                <c:pt idx="37">
                  <c:v>3</c:v>
                </c:pt>
                <c:pt idx="38">
                  <c:v>5</c:v>
                </c:pt>
                <c:pt idx="39">
                  <c:v>4</c:v>
                </c:pt>
                <c:pt idx="40">
                  <c:v>3</c:v>
                </c:pt>
                <c:pt idx="41">
                  <c:v>4</c:v>
                </c:pt>
                <c:pt idx="42">
                  <c:v>5</c:v>
                </c:pt>
                <c:pt idx="43">
                  <c:v>4</c:v>
                </c:pt>
                <c:pt idx="44">
                  <c:v>2</c:v>
                </c:pt>
                <c:pt idx="45">
                  <c:v>3</c:v>
                </c:pt>
                <c:pt idx="46">
                  <c:v>4</c:v>
                </c:pt>
                <c:pt idx="47">
                  <c:v>5</c:v>
                </c:pt>
                <c:pt idx="48">
                  <c:v>3</c:v>
                </c:pt>
                <c:pt idx="49">
                  <c:v>4</c:v>
                </c:pt>
                <c:pt idx="50">
                  <c:v>5</c:v>
                </c:pt>
                <c:pt idx="51">
                  <c:v>4</c:v>
                </c:pt>
                <c:pt idx="52">
                  <c:v>3</c:v>
                </c:pt>
                <c:pt idx="53">
                  <c:v>4</c:v>
                </c:pt>
                <c:pt idx="54">
                  <c:v>5</c:v>
                </c:pt>
                <c:pt idx="55">
                  <c:v>3</c:v>
                </c:pt>
                <c:pt idx="56">
                  <c:v>4</c:v>
                </c:pt>
                <c:pt idx="57">
                  <c:v>5</c:v>
                </c:pt>
                <c:pt idx="58">
                  <c:v>4</c:v>
                </c:pt>
                <c:pt idx="59">
                  <c:v>3</c:v>
                </c:pt>
                <c:pt idx="60">
                  <c:v>3</c:v>
                </c:pt>
                <c:pt idx="61">
                  <c:v>4</c:v>
                </c:pt>
                <c:pt idx="62">
                  <c:v>5</c:v>
                </c:pt>
                <c:pt idx="63">
                  <c:v>2</c:v>
                </c:pt>
                <c:pt idx="64">
                  <c:v>3</c:v>
                </c:pt>
                <c:pt idx="65">
                  <c:v>4</c:v>
                </c:pt>
                <c:pt idx="66">
                  <c:v>4</c:v>
                </c:pt>
                <c:pt idx="67">
                  <c:v>3</c:v>
                </c:pt>
                <c:pt idx="68">
                  <c:v>5</c:v>
                </c:pt>
                <c:pt idx="69">
                  <c:v>4</c:v>
                </c:pt>
                <c:pt idx="70">
                  <c:v>3</c:v>
                </c:pt>
                <c:pt idx="71">
                  <c:v>4</c:v>
                </c:pt>
                <c:pt idx="72">
                  <c:v>5</c:v>
                </c:pt>
                <c:pt idx="73">
                  <c:v>4</c:v>
                </c:pt>
                <c:pt idx="74">
                  <c:v>2</c:v>
                </c:pt>
                <c:pt idx="75">
                  <c:v>3</c:v>
                </c:pt>
                <c:pt idx="76">
                  <c:v>4</c:v>
                </c:pt>
                <c:pt idx="77">
                  <c:v>5</c:v>
                </c:pt>
                <c:pt idx="78">
                  <c:v>3</c:v>
                </c:pt>
                <c:pt idx="79">
                  <c:v>4</c:v>
                </c:pt>
                <c:pt idx="80">
                  <c:v>5</c:v>
                </c:pt>
                <c:pt idx="81">
                  <c:v>4</c:v>
                </c:pt>
                <c:pt idx="82">
                  <c:v>3</c:v>
                </c:pt>
                <c:pt idx="83">
                  <c:v>4</c:v>
                </c:pt>
                <c:pt idx="84">
                  <c:v>5</c:v>
                </c:pt>
                <c:pt idx="85">
                  <c:v>3</c:v>
                </c:pt>
                <c:pt idx="86">
                  <c:v>4</c:v>
                </c:pt>
                <c:pt idx="87">
                  <c:v>5</c:v>
                </c:pt>
                <c:pt idx="88">
                  <c:v>4</c:v>
                </c:pt>
                <c:pt idx="89">
                  <c:v>3</c:v>
                </c:pt>
                <c:pt idx="90">
                  <c:v>3</c:v>
                </c:pt>
                <c:pt idx="91">
                  <c:v>4</c:v>
                </c:pt>
                <c:pt idx="92">
                  <c:v>5</c:v>
                </c:pt>
                <c:pt idx="93">
                  <c:v>2</c:v>
                </c:pt>
                <c:pt idx="94">
                  <c:v>3</c:v>
                </c:pt>
                <c:pt idx="95">
                  <c:v>4</c:v>
                </c:pt>
                <c:pt idx="96">
                  <c:v>4</c:v>
                </c:pt>
                <c:pt idx="97">
                  <c:v>3</c:v>
                </c:pt>
                <c:pt idx="98">
                  <c:v>5</c:v>
                </c:pt>
                <c:pt idx="99">
                  <c:v>4</c:v>
                </c:pt>
              </c:numCache>
            </c:numRef>
          </c:val>
          <c:extLst>
            <c:ext xmlns:c16="http://schemas.microsoft.com/office/drawing/2014/chart" uri="{C3380CC4-5D6E-409C-BE32-E72D297353CC}">
              <c16:uniqueId val="{00000000-560D-40F8-85E1-C3D06D783159}"/>
            </c:ext>
          </c:extLst>
        </c:ser>
        <c:dLbls>
          <c:showLegendKey val="0"/>
          <c:showVal val="0"/>
          <c:showCatName val="0"/>
          <c:showSerName val="0"/>
          <c:showPercent val="0"/>
          <c:showBubbleSize val="0"/>
        </c:dLbls>
        <c:gapWidth val="182"/>
        <c:axId val="1752663728"/>
        <c:axId val="1871795631"/>
      </c:barChart>
      <c:catAx>
        <c:axId val="175266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795631"/>
        <c:crosses val="autoZero"/>
        <c:auto val="1"/>
        <c:lblAlgn val="ctr"/>
        <c:lblOffset val="100"/>
        <c:noMultiLvlLbl val="0"/>
      </c:catAx>
      <c:valAx>
        <c:axId val="1871795631"/>
        <c:scaling>
          <c:orientation val="minMax"/>
          <c:max val="6"/>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663728"/>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'12_problem'!$A$7:$AX$7</c:f>
              <c:numCache>
                <c:formatCode>General</c:formatCode>
                <c:ptCount val="50"/>
                <c:pt idx="0">
                  <c:v>35</c:v>
                </c:pt>
                <c:pt idx="1">
                  <c:v>28</c:v>
                </c:pt>
                <c:pt idx="2">
                  <c:v>32</c:v>
                </c:pt>
                <c:pt idx="3">
                  <c:v>45</c:v>
                </c:pt>
                <c:pt idx="4">
                  <c:v>38</c:v>
                </c:pt>
                <c:pt idx="5">
                  <c:v>29</c:v>
                </c:pt>
                <c:pt idx="6">
                  <c:v>42</c:v>
                </c:pt>
                <c:pt idx="7">
                  <c:v>30</c:v>
                </c:pt>
                <c:pt idx="8">
                  <c:v>36</c:v>
                </c:pt>
                <c:pt idx="9">
                  <c:v>41</c:v>
                </c:pt>
                <c:pt idx="10">
                  <c:v>47</c:v>
                </c:pt>
                <c:pt idx="11">
                  <c:v>31</c:v>
                </c:pt>
                <c:pt idx="12">
                  <c:v>39</c:v>
                </c:pt>
                <c:pt idx="13">
                  <c:v>43</c:v>
                </c:pt>
                <c:pt idx="14">
                  <c:v>37</c:v>
                </c:pt>
                <c:pt idx="15">
                  <c:v>30</c:v>
                </c:pt>
                <c:pt idx="16">
                  <c:v>34</c:v>
                </c:pt>
                <c:pt idx="17">
                  <c:v>39</c:v>
                </c:pt>
                <c:pt idx="18">
                  <c:v>28</c:v>
                </c:pt>
                <c:pt idx="19">
                  <c:v>33</c:v>
                </c:pt>
                <c:pt idx="20">
                  <c:v>36</c:v>
                </c:pt>
                <c:pt idx="21">
                  <c:v>40</c:v>
                </c:pt>
                <c:pt idx="22">
                  <c:v>42</c:v>
                </c:pt>
                <c:pt idx="23">
                  <c:v>29</c:v>
                </c:pt>
                <c:pt idx="24">
                  <c:v>31</c:v>
                </c:pt>
                <c:pt idx="25">
                  <c:v>45</c:v>
                </c:pt>
                <c:pt idx="26">
                  <c:v>38</c:v>
                </c:pt>
                <c:pt idx="27">
                  <c:v>33</c:v>
                </c:pt>
                <c:pt idx="28">
                  <c:v>41</c:v>
                </c:pt>
                <c:pt idx="29">
                  <c:v>35</c:v>
                </c:pt>
                <c:pt idx="30">
                  <c:v>37</c:v>
                </c:pt>
                <c:pt idx="31">
                  <c:v>34</c:v>
                </c:pt>
                <c:pt idx="32">
                  <c:v>46</c:v>
                </c:pt>
                <c:pt idx="33">
                  <c:v>30</c:v>
                </c:pt>
                <c:pt idx="34">
                  <c:v>39</c:v>
                </c:pt>
                <c:pt idx="35">
                  <c:v>43</c:v>
                </c:pt>
                <c:pt idx="36">
                  <c:v>28</c:v>
                </c:pt>
                <c:pt idx="37">
                  <c:v>32</c:v>
                </c:pt>
                <c:pt idx="38">
                  <c:v>36</c:v>
                </c:pt>
                <c:pt idx="39">
                  <c:v>29</c:v>
                </c:pt>
                <c:pt idx="40">
                  <c:v>31</c:v>
                </c:pt>
                <c:pt idx="41">
                  <c:v>37</c:v>
                </c:pt>
                <c:pt idx="42">
                  <c:v>40</c:v>
                </c:pt>
                <c:pt idx="43">
                  <c:v>42</c:v>
                </c:pt>
                <c:pt idx="44">
                  <c:v>33</c:v>
                </c:pt>
                <c:pt idx="45">
                  <c:v>39</c:v>
                </c:pt>
                <c:pt idx="46">
                  <c:v>28</c:v>
                </c:pt>
                <c:pt idx="47">
                  <c:v>35</c:v>
                </c:pt>
                <c:pt idx="48">
                  <c:v>38</c:v>
                </c:pt>
                <c:pt idx="49">
                  <c:v>43</c:v>
                </c:pt>
              </c:numCache>
            </c:numRef>
          </c:val>
          <c:extLst>
            <c:ext xmlns:c16="http://schemas.microsoft.com/office/drawing/2014/chart" uri="{C3380CC4-5D6E-409C-BE32-E72D297353CC}">
              <c16:uniqueId val="{00000000-8BD0-4A20-8E09-36944192CF31}"/>
            </c:ext>
          </c:extLst>
        </c:ser>
        <c:dLbls>
          <c:showLegendKey val="0"/>
          <c:showVal val="0"/>
          <c:showCatName val="0"/>
          <c:showSerName val="0"/>
          <c:showPercent val="0"/>
          <c:showBubbleSize val="0"/>
        </c:dLbls>
        <c:gapWidth val="182"/>
        <c:axId val="1865353327"/>
        <c:axId val="1761339168"/>
      </c:barChart>
      <c:catAx>
        <c:axId val="1865353327"/>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339168"/>
        <c:crosses val="autoZero"/>
        <c:auto val="1"/>
        <c:lblAlgn val="ctr"/>
        <c:lblOffset val="100"/>
        <c:noMultiLvlLbl val="0"/>
      </c:catAx>
      <c:valAx>
        <c:axId val="176133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5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'13_problem'!$A$5</c:f>
              <c:strCache>
                <c:ptCount val="1"/>
                <c:pt idx="0">
                  <c:v>User </c:v>
                </c:pt>
              </c:strCache>
            </c:strRef>
          </c:tx>
          <c:spPr>
            <a:solidFill>
              <a:schemeClr val="accent1"/>
            </a:solidFill>
            <a:ln>
              <a:noFill/>
            </a:ln>
            <a:effectLst/>
          </c:spPr>
          <c:invertIfNegative val="0"/>
          <c:val>
            <c:numRef>
              <c:f>'13_problem'!$B$5:$CW$5</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val>
          <c:extLst>
            <c:ext xmlns:c16="http://schemas.microsoft.com/office/drawing/2014/chart" uri="{C3380CC4-5D6E-409C-BE32-E72D297353CC}">
              <c16:uniqueId val="{00000000-2319-4DAB-B124-2F638210B28C}"/>
            </c:ext>
          </c:extLst>
        </c:ser>
        <c:ser>
          <c:idx val="1"/>
          <c:order val="1"/>
          <c:tx>
            <c:strRef>
              <c:f>'13_problem'!$A$6</c:f>
              <c:strCache>
                <c:ptCount val="1"/>
                <c:pt idx="0">
                  <c:v>Respnse time</c:v>
                </c:pt>
              </c:strCache>
            </c:strRef>
          </c:tx>
          <c:spPr>
            <a:solidFill>
              <a:schemeClr val="accent2"/>
            </a:solidFill>
            <a:ln>
              <a:noFill/>
            </a:ln>
            <a:effectLst/>
          </c:spPr>
          <c:invertIfNegative val="0"/>
          <c:val>
            <c:numRef>
              <c:f>'13_problem'!$B$6:$CW$6</c:f>
              <c:numCache>
                <c:formatCode>General</c:formatCode>
                <c:ptCount val="100"/>
                <c:pt idx="0">
                  <c:v>125</c:v>
                </c:pt>
                <c:pt idx="1">
                  <c:v>148</c:v>
                </c:pt>
                <c:pt idx="2">
                  <c:v>137</c:v>
                </c:pt>
                <c:pt idx="3">
                  <c:v>120</c:v>
                </c:pt>
                <c:pt idx="4">
                  <c:v>135</c:v>
                </c:pt>
                <c:pt idx="5">
                  <c:v>132</c:v>
                </c:pt>
                <c:pt idx="6">
                  <c:v>145</c:v>
                </c:pt>
                <c:pt idx="7">
                  <c:v>122</c:v>
                </c:pt>
                <c:pt idx="8">
                  <c:v>130</c:v>
                </c:pt>
                <c:pt idx="9">
                  <c:v>141</c:v>
                </c:pt>
                <c:pt idx="10">
                  <c:v>118</c:v>
                </c:pt>
                <c:pt idx="11">
                  <c:v>125</c:v>
                </c:pt>
                <c:pt idx="12">
                  <c:v>132</c:v>
                </c:pt>
                <c:pt idx="13">
                  <c:v>136</c:v>
                </c:pt>
                <c:pt idx="14">
                  <c:v>128</c:v>
                </c:pt>
                <c:pt idx="15">
                  <c:v>123</c:v>
                </c:pt>
                <c:pt idx="16">
                  <c:v>132</c:v>
                </c:pt>
                <c:pt idx="17">
                  <c:v>138</c:v>
                </c:pt>
                <c:pt idx="18">
                  <c:v>126</c:v>
                </c:pt>
                <c:pt idx="19">
                  <c:v>129</c:v>
                </c:pt>
                <c:pt idx="20">
                  <c:v>136</c:v>
                </c:pt>
                <c:pt idx="21">
                  <c:v>127</c:v>
                </c:pt>
                <c:pt idx="22">
                  <c:v>130</c:v>
                </c:pt>
                <c:pt idx="23">
                  <c:v>122</c:v>
                </c:pt>
                <c:pt idx="24">
                  <c:v>125</c:v>
                </c:pt>
                <c:pt idx="25">
                  <c:v>133</c:v>
                </c:pt>
                <c:pt idx="26">
                  <c:v>140</c:v>
                </c:pt>
                <c:pt idx="27">
                  <c:v>126</c:v>
                </c:pt>
                <c:pt idx="28">
                  <c:v>133</c:v>
                </c:pt>
                <c:pt idx="29">
                  <c:v>135</c:v>
                </c:pt>
                <c:pt idx="30">
                  <c:v>130</c:v>
                </c:pt>
                <c:pt idx="31">
                  <c:v>134</c:v>
                </c:pt>
                <c:pt idx="32">
                  <c:v>141</c:v>
                </c:pt>
                <c:pt idx="33">
                  <c:v>119</c:v>
                </c:pt>
                <c:pt idx="34">
                  <c:v>125</c:v>
                </c:pt>
                <c:pt idx="35">
                  <c:v>131</c:v>
                </c:pt>
                <c:pt idx="36">
                  <c:v>136</c:v>
                </c:pt>
                <c:pt idx="37">
                  <c:v>128</c:v>
                </c:pt>
                <c:pt idx="38">
                  <c:v>124</c:v>
                </c:pt>
                <c:pt idx="39">
                  <c:v>132</c:v>
                </c:pt>
                <c:pt idx="40">
                  <c:v>136</c:v>
                </c:pt>
                <c:pt idx="41">
                  <c:v>127</c:v>
                </c:pt>
                <c:pt idx="42">
                  <c:v>130</c:v>
                </c:pt>
                <c:pt idx="43">
                  <c:v>122</c:v>
                </c:pt>
                <c:pt idx="44">
                  <c:v>125</c:v>
                </c:pt>
                <c:pt idx="45">
                  <c:v>133</c:v>
                </c:pt>
                <c:pt idx="46">
                  <c:v>140</c:v>
                </c:pt>
                <c:pt idx="47">
                  <c:v>126</c:v>
                </c:pt>
                <c:pt idx="48">
                  <c:v>133</c:v>
                </c:pt>
                <c:pt idx="49">
                  <c:v>135</c:v>
                </c:pt>
                <c:pt idx="50">
                  <c:v>130</c:v>
                </c:pt>
                <c:pt idx="51">
                  <c:v>134</c:v>
                </c:pt>
                <c:pt idx="52">
                  <c:v>141</c:v>
                </c:pt>
                <c:pt idx="53">
                  <c:v>119</c:v>
                </c:pt>
                <c:pt idx="54">
                  <c:v>125</c:v>
                </c:pt>
                <c:pt idx="55">
                  <c:v>131</c:v>
                </c:pt>
                <c:pt idx="56">
                  <c:v>136</c:v>
                </c:pt>
                <c:pt idx="57">
                  <c:v>128</c:v>
                </c:pt>
                <c:pt idx="58">
                  <c:v>124</c:v>
                </c:pt>
                <c:pt idx="59">
                  <c:v>132</c:v>
                </c:pt>
                <c:pt idx="60">
                  <c:v>136</c:v>
                </c:pt>
                <c:pt idx="61">
                  <c:v>127</c:v>
                </c:pt>
                <c:pt idx="62">
                  <c:v>130</c:v>
                </c:pt>
                <c:pt idx="63">
                  <c:v>122</c:v>
                </c:pt>
                <c:pt idx="64">
                  <c:v>125</c:v>
                </c:pt>
                <c:pt idx="65">
                  <c:v>133</c:v>
                </c:pt>
                <c:pt idx="66">
                  <c:v>140</c:v>
                </c:pt>
                <c:pt idx="67">
                  <c:v>126</c:v>
                </c:pt>
                <c:pt idx="68">
                  <c:v>133</c:v>
                </c:pt>
                <c:pt idx="69">
                  <c:v>135</c:v>
                </c:pt>
                <c:pt idx="70">
                  <c:v>130</c:v>
                </c:pt>
                <c:pt idx="71">
                  <c:v>134</c:v>
                </c:pt>
                <c:pt idx="72">
                  <c:v>141</c:v>
                </c:pt>
                <c:pt idx="73">
                  <c:v>119</c:v>
                </c:pt>
                <c:pt idx="74">
                  <c:v>125</c:v>
                </c:pt>
                <c:pt idx="75">
                  <c:v>131</c:v>
                </c:pt>
                <c:pt idx="76">
                  <c:v>136</c:v>
                </c:pt>
                <c:pt idx="77">
                  <c:v>128</c:v>
                </c:pt>
                <c:pt idx="78">
                  <c:v>124</c:v>
                </c:pt>
                <c:pt idx="79">
                  <c:v>132</c:v>
                </c:pt>
                <c:pt idx="80">
                  <c:v>136</c:v>
                </c:pt>
                <c:pt idx="81">
                  <c:v>127</c:v>
                </c:pt>
                <c:pt idx="82">
                  <c:v>130</c:v>
                </c:pt>
                <c:pt idx="83">
                  <c:v>122</c:v>
                </c:pt>
                <c:pt idx="84">
                  <c:v>125</c:v>
                </c:pt>
                <c:pt idx="85">
                  <c:v>133</c:v>
                </c:pt>
                <c:pt idx="86">
                  <c:v>140</c:v>
                </c:pt>
                <c:pt idx="87">
                  <c:v>126</c:v>
                </c:pt>
                <c:pt idx="88">
                  <c:v>133</c:v>
                </c:pt>
                <c:pt idx="89">
                  <c:v>135</c:v>
                </c:pt>
                <c:pt idx="90">
                  <c:v>130</c:v>
                </c:pt>
                <c:pt idx="91">
                  <c:v>134</c:v>
                </c:pt>
                <c:pt idx="92">
                  <c:v>141</c:v>
                </c:pt>
                <c:pt idx="93">
                  <c:v>119</c:v>
                </c:pt>
                <c:pt idx="94">
                  <c:v>125</c:v>
                </c:pt>
                <c:pt idx="95">
                  <c:v>131</c:v>
                </c:pt>
                <c:pt idx="96">
                  <c:v>136</c:v>
                </c:pt>
                <c:pt idx="97">
                  <c:v>128</c:v>
                </c:pt>
                <c:pt idx="98">
                  <c:v>124</c:v>
                </c:pt>
                <c:pt idx="99">
                  <c:v>132</c:v>
                </c:pt>
              </c:numCache>
            </c:numRef>
          </c:val>
          <c:extLst>
            <c:ext xmlns:c16="http://schemas.microsoft.com/office/drawing/2014/chart" uri="{C3380CC4-5D6E-409C-BE32-E72D297353CC}">
              <c16:uniqueId val="{00000001-2319-4DAB-B124-2F638210B28C}"/>
            </c:ext>
          </c:extLst>
        </c:ser>
        <c:dLbls>
          <c:showLegendKey val="0"/>
          <c:showVal val="0"/>
          <c:showCatName val="0"/>
          <c:showSerName val="0"/>
          <c:showPercent val="0"/>
          <c:showBubbleSize val="0"/>
        </c:dLbls>
        <c:gapWidth val="182"/>
        <c:axId val="1760732208"/>
        <c:axId val="1876063727"/>
      </c:barChart>
      <c:catAx>
        <c:axId val="1760732208"/>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063727"/>
        <c:crosses val="autoZero"/>
        <c:auto val="1"/>
        <c:lblAlgn val="ctr"/>
        <c:lblOffset val="100"/>
        <c:noMultiLvlLbl val="0"/>
      </c:catAx>
      <c:valAx>
        <c:axId val="187606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732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Figure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'14_problem'!$A$5</c:f>
              <c:strCache>
                <c:ptCount val="1"/>
                <c:pt idx="0">
                  <c:v>Region 1</c:v>
                </c:pt>
              </c:strCache>
            </c:strRef>
          </c:tx>
          <c:spPr>
            <a:solidFill>
              <a:schemeClr val="accent1"/>
            </a:solidFill>
            <a:ln>
              <a:noFill/>
            </a:ln>
            <a:effectLst/>
          </c:spPr>
          <c:invertIfNegative val="0"/>
          <c:val>
            <c:numRef>
              <c:f>'14_problem'!$B$5:$K$5</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4C14-4D6D-BE93-DC1FEA517D79}"/>
            </c:ext>
          </c:extLst>
        </c:ser>
        <c:ser>
          <c:idx val="1"/>
          <c:order val="1"/>
          <c:tx>
            <c:strRef>
              <c:f>'14_problem'!$A$6</c:f>
              <c:strCache>
                <c:ptCount val="1"/>
                <c:pt idx="0">
                  <c:v>Region 2</c:v>
                </c:pt>
              </c:strCache>
            </c:strRef>
          </c:tx>
          <c:spPr>
            <a:solidFill>
              <a:schemeClr val="accent2"/>
            </a:solidFill>
            <a:ln>
              <a:noFill/>
            </a:ln>
            <a:effectLst/>
          </c:spPr>
          <c:invertIfNegative val="0"/>
          <c:val>
            <c:numRef>
              <c:f>'14_problem'!$B$6:$K$6</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4C14-4D6D-BE93-DC1FEA517D79}"/>
            </c:ext>
          </c:extLst>
        </c:ser>
        <c:ser>
          <c:idx val="2"/>
          <c:order val="2"/>
          <c:tx>
            <c:strRef>
              <c:f>'14_problem'!$A$7</c:f>
              <c:strCache>
                <c:ptCount val="1"/>
                <c:pt idx="0">
                  <c:v>Region 3</c:v>
                </c:pt>
              </c:strCache>
            </c:strRef>
          </c:tx>
          <c:spPr>
            <a:solidFill>
              <a:schemeClr val="accent3"/>
            </a:solidFill>
            <a:ln>
              <a:noFill/>
            </a:ln>
            <a:effectLst/>
          </c:spPr>
          <c:invertIfNegative val="0"/>
          <c:val>
            <c:numRef>
              <c:f>'14_problem'!$B$7:$K$7</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4C14-4D6D-BE93-DC1FEA517D79}"/>
            </c:ext>
          </c:extLst>
        </c:ser>
        <c:dLbls>
          <c:showLegendKey val="0"/>
          <c:showVal val="0"/>
          <c:showCatName val="0"/>
          <c:showSerName val="0"/>
          <c:showPercent val="0"/>
          <c:showBubbleSize val="0"/>
        </c:dLbls>
        <c:gapWidth val="219"/>
        <c:overlap val="-27"/>
        <c:axId val="1865346607"/>
        <c:axId val="1945257807"/>
      </c:barChart>
      <c:catAx>
        <c:axId val="18653466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57807"/>
        <c:crosses val="autoZero"/>
        <c:auto val="1"/>
        <c:lblAlgn val="ctr"/>
        <c:lblOffset val="100"/>
        <c:noMultiLvlLbl val="0"/>
      </c:catAx>
      <c:valAx>
        <c:axId val="194525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4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title pos="t" align="ctr" overlay="0"/>
    <cx:plotArea>
      <cx:plotAreaRegion>
        <cx:series layoutId="clusteredColumn" uniqueId="{BD7E3C36-5F3A-4FAC-8B58-2D6A4E756B58}">
          <cx:tx>
            <cx:txData>
              <cx:f>_xlchart.v1.0</cx:f>
              <cx:v>Frequency</cx:v>
            </cx:txData>
          </cx:tx>
          <cx:dataId val="0"/>
          <cx:layoutPr>
            <cx:binning intervalClosed="r">
              <cx:binSize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_xlchart.v1.3</cx:f>
      </cx:numDim>
    </cx:data>
  </cx:chartData>
  <cx:chart>
    <cx:plotArea>
      <cx:plotAreaRegion>
        <cx:series layoutId="clusteredColumn" uniqueId="{90877037-39E9-4E99-8FDE-DF02FE394F03}">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_xlchart.v1.4</cx:f>
      </cx:numDim>
    </cx:data>
  </cx:chartData>
  <cx:chart>
    <cx:title pos="t" align="ctr" overlay="0"/>
    <cx:plotArea>
      <cx:plotAreaRegion>
        <cx:series layoutId="clusteredColumn" uniqueId="{0A579F95-C4AA-4AE6-B047-CE8808577A6F}">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_xlchart.v1.6</cx:f>
      </cx:numDim>
    </cx:data>
  </cx:chartData>
  <cx:chart>
    <cx:plotArea>
      <cx:plotAreaRegion>
        <cx:series layoutId="clusteredColumn" uniqueId="{1CF1F553-4DBF-49AE-8440-2ECADAEF864B}">
          <cx:tx>
            <cx:txData>
              <cx:f>_xlchart.v1.5</cx:f>
              <cx:v>Respnse time</cx:v>
            </cx:txData>
          </cx:tx>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47625</xdr:rowOff>
    </xdr:from>
    <xdr:to>
      <xdr:col>5</xdr:col>
      <xdr:colOff>133350</xdr:colOff>
      <xdr:row>25</xdr:row>
      <xdr:rowOff>123825</xdr:rowOff>
    </xdr:to>
    <xdr:graphicFrame macro="">
      <xdr:nvGraphicFramePr>
        <xdr:cNvPr id="2" name="Chart 1">
          <a:extLst>
            <a:ext uri="{FF2B5EF4-FFF2-40B4-BE49-F238E27FC236}">
              <a16:creationId xmlns:a16="http://schemas.microsoft.com/office/drawing/2014/main" id="{C779AC0F-C9F2-A69B-B1C0-6332B826F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30</xdr:row>
      <xdr:rowOff>104775</xdr:rowOff>
    </xdr:from>
    <xdr:to>
      <xdr:col>5</xdr:col>
      <xdr:colOff>266700</xdr:colOff>
      <xdr:row>46</xdr:row>
      <xdr:rowOff>3175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D991270-D627-E0BB-CF88-DF35F07EF2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2400" y="54387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146050</xdr:rowOff>
    </xdr:from>
    <xdr:to>
      <xdr:col>6</xdr:col>
      <xdr:colOff>609600</xdr:colOff>
      <xdr:row>24</xdr:row>
      <xdr:rowOff>44450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83DF75A-D579-46F0-8A13-F24BB6FC4C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5684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29</xdr:row>
      <xdr:rowOff>0</xdr:rowOff>
    </xdr:from>
    <xdr:to>
      <xdr:col>6</xdr:col>
      <xdr:colOff>609600</xdr:colOff>
      <xdr:row>44</xdr:row>
      <xdr:rowOff>76200</xdr:rowOff>
    </xdr:to>
    <xdr:graphicFrame macro="">
      <xdr:nvGraphicFramePr>
        <xdr:cNvPr id="8" name="Chart 7">
          <a:extLst>
            <a:ext uri="{FF2B5EF4-FFF2-40B4-BE49-F238E27FC236}">
              <a16:creationId xmlns:a16="http://schemas.microsoft.com/office/drawing/2014/main" id="{09456C8E-55E1-491F-9377-E5EBD0BEE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0</xdr:rowOff>
    </xdr:from>
    <xdr:to>
      <xdr:col>6</xdr:col>
      <xdr:colOff>609600</xdr:colOff>
      <xdr:row>25</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09181AC-BFE4-43BC-B22E-2A799FE460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7780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32</xdr:row>
      <xdr:rowOff>0</xdr:rowOff>
    </xdr:from>
    <xdr:to>
      <xdr:col>6</xdr:col>
      <xdr:colOff>609600</xdr:colOff>
      <xdr:row>47</xdr:row>
      <xdr:rowOff>76200</xdr:rowOff>
    </xdr:to>
    <xdr:graphicFrame macro="">
      <xdr:nvGraphicFramePr>
        <xdr:cNvPr id="5" name="Chart 4">
          <a:extLst>
            <a:ext uri="{FF2B5EF4-FFF2-40B4-BE49-F238E27FC236}">
              <a16:creationId xmlns:a16="http://schemas.microsoft.com/office/drawing/2014/main" id="{CB04B6E4-12A8-49DC-9C9B-89ACA1BE3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609600</xdr:colOff>
      <xdr:row>23</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0F7F751-6500-49B0-8B09-3F7FECF1B2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4224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29</xdr:row>
      <xdr:rowOff>0</xdr:rowOff>
    </xdr:from>
    <xdr:to>
      <xdr:col>6</xdr:col>
      <xdr:colOff>609600</xdr:colOff>
      <xdr:row>44</xdr:row>
      <xdr:rowOff>76200</xdr:rowOff>
    </xdr:to>
    <xdr:graphicFrame macro="">
      <xdr:nvGraphicFramePr>
        <xdr:cNvPr id="6" name="Chart 5">
          <a:extLst>
            <a:ext uri="{FF2B5EF4-FFF2-40B4-BE49-F238E27FC236}">
              <a16:creationId xmlns:a16="http://schemas.microsoft.com/office/drawing/2014/main" id="{2EF7D012-01F7-433A-A1E2-D6F280D38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9</xdr:row>
      <xdr:rowOff>0</xdr:rowOff>
    </xdr:from>
    <xdr:to>
      <xdr:col>6</xdr:col>
      <xdr:colOff>609600</xdr:colOff>
      <xdr:row>24</xdr:row>
      <xdr:rowOff>76200</xdr:rowOff>
    </xdr:to>
    <xdr:graphicFrame macro="">
      <xdr:nvGraphicFramePr>
        <xdr:cNvPr id="3" name="Chart 2">
          <a:extLst>
            <a:ext uri="{FF2B5EF4-FFF2-40B4-BE49-F238E27FC236}">
              <a16:creationId xmlns:a16="http://schemas.microsoft.com/office/drawing/2014/main" id="{31CB0EAD-F1DC-4F4D-8CE9-02A726D3E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393C2-841F-4B90-9022-19D1AB4400CD}">
  <dimension ref="A1:B10"/>
  <sheetViews>
    <sheetView tabSelected="1" workbookViewId="0"/>
  </sheetViews>
  <sheetFormatPr defaultRowHeight="14"/>
  <cols>
    <col min="1" max="1" width="66.9140625" customWidth="1"/>
  </cols>
  <sheetData>
    <row r="1" spans="1:2" ht="42">
      <c r="A1" s="2" t="s">
        <v>7</v>
      </c>
    </row>
    <row r="3" spans="1:2">
      <c r="A3" t="s">
        <v>0</v>
      </c>
      <c r="B3">
        <v>50</v>
      </c>
    </row>
    <row r="4" spans="1:2">
      <c r="A4" t="s">
        <v>1</v>
      </c>
      <c r="B4">
        <v>60</v>
      </c>
    </row>
    <row r="5" spans="1:2">
      <c r="A5" t="s">
        <v>2</v>
      </c>
      <c r="B5">
        <v>55</v>
      </c>
    </row>
    <row r="6" spans="1:2">
      <c r="A6" t="s">
        <v>3</v>
      </c>
      <c r="B6">
        <v>70</v>
      </c>
    </row>
    <row r="8" spans="1:2">
      <c r="A8" s="1" t="s">
        <v>4</v>
      </c>
      <c r="B8" s="1">
        <f>SUM(B3:B6)/4</f>
        <v>58.75</v>
      </c>
    </row>
    <row r="9" spans="1:2">
      <c r="A9" s="1" t="s">
        <v>5</v>
      </c>
      <c r="B9" s="1">
        <f>MEDIAN(B3:B6)</f>
        <v>57.5</v>
      </c>
    </row>
    <row r="10" spans="1:2">
      <c r="A10" s="1" t="s">
        <v>6</v>
      </c>
      <c r="B10" s="1" t="e">
        <f>MODE(B3:B6)</f>
        <v>#N/A</v>
      </c>
    </row>
  </sheetData>
  <pageMargins left="0.7" right="0.7" top="0.75" bottom="0.75" header="0.3" footer="0.3"/>
  <ignoredErrors>
    <ignoredError sqref="B10" evalErro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B51F1-3386-48A6-91AB-159D2ADEB57F}">
  <dimension ref="A1:L32"/>
  <sheetViews>
    <sheetView workbookViewId="0">
      <selection sqref="A1:L3"/>
    </sheetView>
  </sheetViews>
  <sheetFormatPr defaultRowHeight="14"/>
  <sheetData>
    <row r="1" spans="1:12">
      <c r="A1" s="10" t="s">
        <v>27</v>
      </c>
      <c r="B1" s="11"/>
      <c r="C1" s="11"/>
      <c r="D1" s="11"/>
      <c r="E1" s="11"/>
      <c r="F1" s="11"/>
      <c r="G1" s="11"/>
      <c r="H1" s="11"/>
      <c r="I1" s="11"/>
      <c r="J1" s="11"/>
      <c r="K1" s="11"/>
      <c r="L1" s="11"/>
    </row>
    <row r="2" spans="1:12">
      <c r="A2" s="11"/>
      <c r="B2" s="11"/>
      <c r="C2" s="11"/>
      <c r="D2" s="11"/>
      <c r="E2" s="11"/>
      <c r="F2" s="11"/>
      <c r="G2" s="11"/>
      <c r="H2" s="11"/>
      <c r="I2" s="11"/>
      <c r="J2" s="11"/>
      <c r="K2" s="11"/>
      <c r="L2" s="11"/>
    </row>
    <row r="3" spans="1:12">
      <c r="A3" s="11"/>
      <c r="B3" s="11"/>
      <c r="C3" s="11"/>
      <c r="D3" s="11"/>
      <c r="E3" s="11"/>
      <c r="F3" s="11"/>
      <c r="G3" s="11"/>
      <c r="H3" s="11"/>
      <c r="I3" s="11"/>
      <c r="J3" s="11"/>
      <c r="K3" s="11"/>
      <c r="L3" s="11"/>
    </row>
    <row r="5" spans="1:12">
      <c r="A5" t="s">
        <v>28</v>
      </c>
    </row>
    <row r="7" spans="1:12">
      <c r="A7" t="s">
        <v>29</v>
      </c>
      <c r="B7">
        <v>30</v>
      </c>
      <c r="C7">
        <v>32</v>
      </c>
      <c r="D7">
        <v>33</v>
      </c>
      <c r="E7">
        <v>28</v>
      </c>
      <c r="F7">
        <v>31</v>
      </c>
      <c r="G7">
        <v>30</v>
      </c>
      <c r="H7">
        <v>29</v>
      </c>
      <c r="I7">
        <v>30</v>
      </c>
      <c r="J7">
        <v>32</v>
      </c>
      <c r="K7">
        <v>31</v>
      </c>
    </row>
    <row r="8" spans="1:12">
      <c r="A8" t="s">
        <v>30</v>
      </c>
      <c r="B8">
        <v>25</v>
      </c>
      <c r="C8">
        <v>27</v>
      </c>
      <c r="D8">
        <v>26</v>
      </c>
      <c r="E8">
        <v>23</v>
      </c>
      <c r="F8">
        <v>28</v>
      </c>
      <c r="G8">
        <v>24</v>
      </c>
      <c r="H8">
        <v>26</v>
      </c>
      <c r="I8">
        <v>25</v>
      </c>
      <c r="J8">
        <v>27</v>
      </c>
      <c r="K8">
        <v>28</v>
      </c>
    </row>
    <row r="9" spans="1:12">
      <c r="A9" t="s">
        <v>31</v>
      </c>
      <c r="B9">
        <v>22</v>
      </c>
      <c r="C9">
        <v>23</v>
      </c>
      <c r="D9">
        <v>20</v>
      </c>
      <c r="E9">
        <v>25</v>
      </c>
      <c r="F9">
        <v>21</v>
      </c>
      <c r="G9">
        <v>24</v>
      </c>
      <c r="H9">
        <v>23</v>
      </c>
      <c r="I9">
        <v>22</v>
      </c>
      <c r="J9">
        <v>25</v>
      </c>
      <c r="K9">
        <v>24</v>
      </c>
    </row>
    <row r="10" spans="1:12">
      <c r="A10" t="s">
        <v>32</v>
      </c>
      <c r="B10">
        <v>18</v>
      </c>
      <c r="C10">
        <v>17</v>
      </c>
      <c r="D10">
        <v>19</v>
      </c>
      <c r="E10">
        <v>20</v>
      </c>
      <c r="F10">
        <v>21</v>
      </c>
      <c r="G10">
        <v>18</v>
      </c>
      <c r="H10">
        <v>19</v>
      </c>
      <c r="I10">
        <v>17</v>
      </c>
      <c r="J10">
        <v>20</v>
      </c>
      <c r="K10">
        <v>19</v>
      </c>
    </row>
    <row r="11" spans="1:12">
      <c r="A11" t="s">
        <v>33</v>
      </c>
      <c r="B11">
        <v>35</v>
      </c>
      <c r="C11">
        <v>36</v>
      </c>
      <c r="D11">
        <v>34</v>
      </c>
      <c r="E11">
        <v>35</v>
      </c>
      <c r="F11">
        <v>33</v>
      </c>
      <c r="G11">
        <v>34</v>
      </c>
      <c r="H11">
        <v>32</v>
      </c>
      <c r="I11">
        <v>33</v>
      </c>
      <c r="J11">
        <v>36</v>
      </c>
      <c r="K11">
        <v>34</v>
      </c>
    </row>
    <row r="13" spans="1:12">
      <c r="A13" s="3" t="s">
        <v>34</v>
      </c>
      <c r="B13" s="1"/>
      <c r="C13" s="1"/>
    </row>
    <row r="14" spans="1:12">
      <c r="A14" s="1" t="s">
        <v>29</v>
      </c>
      <c r="B14" s="1">
        <f>AVERAGE(B7:K7)</f>
        <v>30.6</v>
      </c>
      <c r="C14" s="1"/>
    </row>
    <row r="15" spans="1:12">
      <c r="A15" s="1" t="s">
        <v>30</v>
      </c>
      <c r="B15" s="1">
        <f t="shared" ref="B15:B18" si="0">AVERAGE(B8:K8)</f>
        <v>25.9</v>
      </c>
      <c r="C15" s="1"/>
    </row>
    <row r="16" spans="1:12">
      <c r="A16" s="1" t="s">
        <v>31</v>
      </c>
      <c r="B16" s="1">
        <f t="shared" si="0"/>
        <v>22.9</v>
      </c>
      <c r="C16" s="1"/>
    </row>
    <row r="17" spans="1:3">
      <c r="A17" s="1" t="s">
        <v>32</v>
      </c>
      <c r="B17" s="1">
        <f t="shared" si="0"/>
        <v>18.8</v>
      </c>
      <c r="C17" s="1"/>
    </row>
    <row r="18" spans="1:3">
      <c r="A18" s="1" t="s">
        <v>33</v>
      </c>
      <c r="B18" s="1">
        <f t="shared" si="0"/>
        <v>34.200000000000003</v>
      </c>
      <c r="C18" s="1"/>
    </row>
    <row r="19" spans="1:3">
      <c r="A19" s="1"/>
      <c r="B19" s="1"/>
      <c r="C19" s="1"/>
    </row>
    <row r="20" spans="1:3">
      <c r="A20" s="3" t="s">
        <v>13</v>
      </c>
      <c r="B20" s="1"/>
      <c r="C20" s="1"/>
    </row>
    <row r="21" spans="1:3">
      <c r="A21" s="1" t="s">
        <v>29</v>
      </c>
      <c r="B21" s="1">
        <f>MIN(B7:K7)</f>
        <v>28</v>
      </c>
      <c r="C21" s="1">
        <f>MAX(B7:K7)</f>
        <v>33</v>
      </c>
    </row>
    <row r="22" spans="1:3">
      <c r="A22" s="1" t="s">
        <v>30</v>
      </c>
      <c r="B22" s="1">
        <f t="shared" ref="B22:B25" si="1">MIN(B8:K8)</f>
        <v>23</v>
      </c>
      <c r="C22" s="1">
        <f t="shared" ref="C22:C25" si="2">MAX(B8:K8)</f>
        <v>28</v>
      </c>
    </row>
    <row r="23" spans="1:3">
      <c r="A23" s="1" t="s">
        <v>31</v>
      </c>
      <c r="B23" s="1">
        <f t="shared" si="1"/>
        <v>20</v>
      </c>
      <c r="C23" s="1">
        <f t="shared" si="2"/>
        <v>25</v>
      </c>
    </row>
    <row r="24" spans="1:3">
      <c r="A24" s="1" t="s">
        <v>32</v>
      </c>
      <c r="B24" s="1">
        <f t="shared" si="1"/>
        <v>17</v>
      </c>
      <c r="C24" s="1">
        <f t="shared" si="2"/>
        <v>21</v>
      </c>
    </row>
    <row r="25" spans="1:3">
      <c r="A25" s="1" t="s">
        <v>33</v>
      </c>
      <c r="B25" s="1">
        <f t="shared" si="1"/>
        <v>32</v>
      </c>
      <c r="C25" s="1">
        <f t="shared" si="2"/>
        <v>36</v>
      </c>
    </row>
    <row r="26" spans="1:3">
      <c r="A26" s="1"/>
      <c r="B26" s="1"/>
      <c r="C26" s="1"/>
    </row>
    <row r="27" spans="1:3">
      <c r="A27" s="3" t="s">
        <v>15</v>
      </c>
      <c r="B27" s="1"/>
      <c r="C27" s="1"/>
    </row>
    <row r="28" spans="1:3">
      <c r="A28" s="1" t="s">
        <v>29</v>
      </c>
      <c r="B28" s="1">
        <f>VAR(B7:K7)</f>
        <v>2.2666666666666675</v>
      </c>
      <c r="C28" s="1"/>
    </row>
    <row r="29" spans="1:3">
      <c r="A29" s="1" t="s">
        <v>30</v>
      </c>
      <c r="B29" s="1">
        <f t="shared" ref="B29:B32" si="3">VAR(B8:K8)</f>
        <v>2.7666666666666675</v>
      </c>
      <c r="C29" s="1"/>
    </row>
    <row r="30" spans="1:3">
      <c r="A30" s="1" t="s">
        <v>31</v>
      </c>
      <c r="B30" s="1">
        <f t="shared" si="3"/>
        <v>2.7666666666666675</v>
      </c>
      <c r="C30" s="1"/>
    </row>
    <row r="31" spans="1:3">
      <c r="A31" s="1" t="s">
        <v>32</v>
      </c>
      <c r="B31" s="1">
        <f t="shared" si="3"/>
        <v>1.7333333333333332</v>
      </c>
      <c r="C31" s="1"/>
    </row>
    <row r="32" spans="1:3">
      <c r="A32" s="1" t="s">
        <v>33</v>
      </c>
      <c r="B32" s="1">
        <f t="shared" si="3"/>
        <v>1.7333333333333332</v>
      </c>
      <c r="C32" s="1"/>
    </row>
  </sheetData>
  <mergeCells count="1">
    <mergeCell ref="A1:L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6483-6E88-4574-8A0D-506715BD437E}">
  <dimension ref="A1:CV17"/>
  <sheetViews>
    <sheetView topLeftCell="A2" workbookViewId="0">
      <selection activeCell="A7" sqref="A7:B13"/>
    </sheetView>
  </sheetViews>
  <sheetFormatPr defaultRowHeight="14"/>
  <cols>
    <col min="2" max="2" width="13.5" customWidth="1"/>
  </cols>
  <sheetData>
    <row r="1" spans="1:100">
      <c r="A1" s="10" t="s">
        <v>35</v>
      </c>
      <c r="B1" s="11"/>
      <c r="C1" s="11"/>
      <c r="D1" s="11"/>
      <c r="E1" s="11"/>
      <c r="F1" s="11"/>
      <c r="G1" s="11"/>
      <c r="H1" s="11"/>
      <c r="I1" s="11"/>
      <c r="J1" s="11"/>
      <c r="K1" s="11"/>
      <c r="L1" s="11"/>
    </row>
    <row r="2" spans="1:100">
      <c r="A2" s="11"/>
      <c r="B2" s="11"/>
      <c r="C2" s="11"/>
      <c r="D2" s="11"/>
      <c r="E2" s="11"/>
      <c r="F2" s="11"/>
      <c r="G2" s="11"/>
      <c r="H2" s="11"/>
      <c r="I2" s="11"/>
      <c r="J2" s="11"/>
      <c r="K2" s="11"/>
      <c r="L2" s="11"/>
    </row>
    <row r="3" spans="1:100">
      <c r="A3" s="11"/>
      <c r="B3" s="11"/>
      <c r="C3" s="11"/>
      <c r="D3" s="11"/>
      <c r="E3" s="11"/>
      <c r="F3" s="11"/>
      <c r="G3" s="11"/>
      <c r="H3" s="11"/>
      <c r="I3" s="11"/>
      <c r="J3" s="11"/>
      <c r="K3" s="11"/>
      <c r="L3" s="11"/>
    </row>
    <row r="4" spans="1:100">
      <c r="A4" t="s">
        <v>36</v>
      </c>
    </row>
    <row r="5" spans="1:100">
      <c r="A5">
        <v>28</v>
      </c>
      <c r="B5">
        <v>32</v>
      </c>
      <c r="C5">
        <v>35</v>
      </c>
      <c r="D5">
        <v>40</v>
      </c>
      <c r="E5">
        <v>42</v>
      </c>
      <c r="F5">
        <v>28</v>
      </c>
      <c r="G5">
        <v>33</v>
      </c>
      <c r="H5">
        <v>38</v>
      </c>
      <c r="I5">
        <v>30</v>
      </c>
      <c r="J5">
        <v>41</v>
      </c>
      <c r="K5">
        <v>37</v>
      </c>
      <c r="L5">
        <v>31</v>
      </c>
      <c r="M5">
        <v>34</v>
      </c>
      <c r="N5">
        <v>29</v>
      </c>
      <c r="O5">
        <v>36</v>
      </c>
      <c r="P5">
        <v>43</v>
      </c>
      <c r="Q5">
        <v>39</v>
      </c>
      <c r="R5">
        <v>27</v>
      </c>
      <c r="S5">
        <v>35</v>
      </c>
      <c r="T5">
        <v>31</v>
      </c>
      <c r="U5">
        <v>39</v>
      </c>
      <c r="V5">
        <v>45</v>
      </c>
      <c r="W5">
        <v>29</v>
      </c>
      <c r="X5">
        <v>33</v>
      </c>
      <c r="Y5">
        <v>37</v>
      </c>
      <c r="Z5">
        <v>40</v>
      </c>
      <c r="AA5">
        <v>36</v>
      </c>
      <c r="AB5">
        <v>29</v>
      </c>
      <c r="AC5">
        <v>31</v>
      </c>
      <c r="AD5">
        <v>38</v>
      </c>
      <c r="AE5">
        <v>35</v>
      </c>
      <c r="AF5">
        <v>44</v>
      </c>
      <c r="AG5">
        <v>32</v>
      </c>
      <c r="AH5">
        <v>39</v>
      </c>
      <c r="AI5">
        <v>36</v>
      </c>
      <c r="AJ5">
        <v>30</v>
      </c>
      <c r="AK5">
        <v>33</v>
      </c>
      <c r="AL5">
        <v>28</v>
      </c>
      <c r="AM5">
        <v>41</v>
      </c>
      <c r="AN5">
        <v>35</v>
      </c>
      <c r="AO5">
        <v>31</v>
      </c>
      <c r="AP5">
        <v>37</v>
      </c>
      <c r="AQ5">
        <v>42</v>
      </c>
      <c r="AR5">
        <v>29</v>
      </c>
      <c r="AS5">
        <v>34</v>
      </c>
      <c r="AT5">
        <v>40</v>
      </c>
      <c r="AU5">
        <v>31</v>
      </c>
      <c r="AV5">
        <v>33</v>
      </c>
      <c r="AW5">
        <v>38</v>
      </c>
      <c r="AX5">
        <v>36</v>
      </c>
      <c r="AY5">
        <v>39</v>
      </c>
      <c r="AZ5">
        <v>27</v>
      </c>
      <c r="BA5">
        <v>35</v>
      </c>
      <c r="BB5">
        <v>30</v>
      </c>
      <c r="BC5">
        <v>43</v>
      </c>
      <c r="BD5">
        <v>29</v>
      </c>
      <c r="BE5">
        <v>32</v>
      </c>
      <c r="BF5">
        <v>36</v>
      </c>
      <c r="BG5">
        <v>31</v>
      </c>
      <c r="BH5">
        <v>40</v>
      </c>
      <c r="BI5">
        <v>38</v>
      </c>
      <c r="BJ5">
        <v>44</v>
      </c>
      <c r="BK5">
        <v>37</v>
      </c>
      <c r="BL5">
        <v>33</v>
      </c>
      <c r="BM5">
        <v>35</v>
      </c>
      <c r="BN5">
        <v>41</v>
      </c>
      <c r="BO5">
        <v>30</v>
      </c>
      <c r="BP5">
        <v>31</v>
      </c>
      <c r="BQ5">
        <v>39</v>
      </c>
      <c r="BR5">
        <v>28</v>
      </c>
      <c r="BS5">
        <v>45</v>
      </c>
      <c r="BT5">
        <v>29</v>
      </c>
      <c r="BU5">
        <v>33</v>
      </c>
      <c r="BV5">
        <v>38</v>
      </c>
      <c r="BW5">
        <v>34</v>
      </c>
      <c r="BX5">
        <v>32</v>
      </c>
      <c r="BY5">
        <v>35</v>
      </c>
      <c r="BZ5">
        <v>31</v>
      </c>
      <c r="CA5">
        <v>40</v>
      </c>
      <c r="CB5">
        <v>36</v>
      </c>
      <c r="CC5">
        <v>39</v>
      </c>
      <c r="CD5">
        <v>27</v>
      </c>
      <c r="CE5">
        <v>35</v>
      </c>
      <c r="CF5">
        <v>30</v>
      </c>
      <c r="CG5">
        <v>43</v>
      </c>
      <c r="CH5">
        <v>29</v>
      </c>
      <c r="CI5">
        <v>32</v>
      </c>
      <c r="CJ5">
        <v>36</v>
      </c>
      <c r="CK5">
        <v>31</v>
      </c>
      <c r="CL5">
        <v>40</v>
      </c>
      <c r="CM5">
        <v>38</v>
      </c>
      <c r="CN5">
        <v>44</v>
      </c>
      <c r="CO5">
        <v>37</v>
      </c>
      <c r="CP5">
        <v>33</v>
      </c>
      <c r="CQ5">
        <v>35</v>
      </c>
      <c r="CR5">
        <v>41</v>
      </c>
      <c r="CS5">
        <v>30</v>
      </c>
      <c r="CT5">
        <v>31</v>
      </c>
      <c r="CU5">
        <v>39</v>
      </c>
      <c r="CV5">
        <v>28</v>
      </c>
    </row>
    <row r="7" spans="1:100">
      <c r="A7" s="4" t="s">
        <v>37</v>
      </c>
      <c r="B7" s="4"/>
    </row>
    <row r="8" spans="1:100">
      <c r="A8" s="5" t="s">
        <v>38</v>
      </c>
      <c r="B8" s="4">
        <f>COUNTIFS(A5:CV5,"&gt;=20",A4:CV4,"&lt;25")</f>
        <v>0</v>
      </c>
    </row>
    <row r="9" spans="1:100">
      <c r="A9" s="4" t="s">
        <v>39</v>
      </c>
      <c r="B9" s="4">
        <f>COUNTIFS(A5:CV5,"&gt;=25",A5:CV5,"&lt;30")</f>
        <v>15</v>
      </c>
    </row>
    <row r="10" spans="1:100">
      <c r="A10" s="4" t="s">
        <v>40</v>
      </c>
      <c r="B10" s="4">
        <f>COUNTIFS(A5:CV5,"&gt;=30",A5:CV5,"&lt;35")</f>
        <v>31</v>
      </c>
    </row>
    <row r="11" spans="1:100">
      <c r="A11" s="4" t="s">
        <v>41</v>
      </c>
      <c r="B11" s="4">
        <f>COUNTIFS(A5:CV5,"&gt;=35",A5:CV5,"&lt;40")</f>
        <v>34</v>
      </c>
    </row>
    <row r="12" spans="1:100">
      <c r="A12" s="4" t="s">
        <v>42</v>
      </c>
      <c r="B12" s="4">
        <f>COUNTIFS(A5:CV5,"&gt;=40",A5:CV5,"&lt;45")</f>
        <v>18</v>
      </c>
    </row>
    <row r="13" spans="1:100">
      <c r="A13" s="4" t="s">
        <v>43</v>
      </c>
      <c r="B13" s="4">
        <f>COUNTIFS(A5:CV5,"&gt;=45",A5:CV5,"&lt;50")</f>
        <v>2</v>
      </c>
    </row>
    <row r="15" spans="1:100">
      <c r="A15" s="1" t="s">
        <v>6</v>
      </c>
      <c r="B15">
        <f>MODE(A5:CV5)</f>
        <v>31</v>
      </c>
    </row>
    <row r="16" spans="1:100">
      <c r="A16" s="1" t="s">
        <v>5</v>
      </c>
      <c r="B16">
        <f>MEDIAN(A5:CV5)</f>
        <v>35</v>
      </c>
    </row>
    <row r="17" spans="1:3">
      <c r="A17" s="1" t="s">
        <v>13</v>
      </c>
      <c r="B17">
        <f>MIN(A5:CV5)</f>
        <v>27</v>
      </c>
      <c r="C17">
        <f>MAX(B5:CV5)</f>
        <v>45</v>
      </c>
    </row>
  </sheetData>
  <mergeCells count="1">
    <mergeCell ref="A1:L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6B0A5-359E-4378-9C97-D68A4B02D71B}">
  <dimension ref="A1:AX23"/>
  <sheetViews>
    <sheetView workbookViewId="0">
      <selection sqref="A1:L3"/>
    </sheetView>
  </sheetViews>
  <sheetFormatPr defaultRowHeight="14"/>
  <cols>
    <col min="1" max="1" width="64.1640625" bestFit="1" customWidth="1"/>
  </cols>
  <sheetData>
    <row r="1" spans="1:50">
      <c r="A1" s="10" t="s">
        <v>44</v>
      </c>
      <c r="B1" s="11"/>
      <c r="C1" s="11"/>
      <c r="D1" s="11"/>
      <c r="E1" s="11"/>
      <c r="F1" s="11"/>
      <c r="G1" s="11"/>
      <c r="H1" s="11"/>
      <c r="I1" s="11"/>
      <c r="J1" s="11"/>
      <c r="K1" s="11"/>
      <c r="L1" s="11"/>
    </row>
    <row r="2" spans="1:50">
      <c r="A2" s="11"/>
      <c r="B2" s="11"/>
      <c r="C2" s="11"/>
      <c r="D2" s="11"/>
      <c r="E2" s="11"/>
      <c r="F2" s="11"/>
      <c r="G2" s="11"/>
      <c r="H2" s="11"/>
      <c r="I2" s="11"/>
      <c r="J2" s="11"/>
      <c r="K2" s="11"/>
      <c r="L2" s="11"/>
    </row>
    <row r="3" spans="1:50">
      <c r="A3" s="11"/>
      <c r="B3" s="11"/>
      <c r="C3" s="11"/>
      <c r="D3" s="11"/>
      <c r="E3" s="11"/>
      <c r="F3" s="11"/>
      <c r="G3" s="11"/>
      <c r="H3" s="11"/>
      <c r="I3" s="11"/>
      <c r="J3" s="11"/>
      <c r="K3" s="11"/>
      <c r="L3" s="11"/>
    </row>
    <row r="5" spans="1:50">
      <c r="A5" t="s">
        <v>45</v>
      </c>
    </row>
    <row r="6" spans="1:50">
      <c r="A6">
        <v>56</v>
      </c>
      <c r="B6">
        <v>40</v>
      </c>
      <c r="C6">
        <v>28</v>
      </c>
      <c r="D6">
        <v>73</v>
      </c>
      <c r="E6">
        <v>52</v>
      </c>
      <c r="F6">
        <v>61</v>
      </c>
      <c r="G6">
        <v>35</v>
      </c>
      <c r="H6">
        <v>40</v>
      </c>
      <c r="I6">
        <v>47</v>
      </c>
      <c r="J6">
        <v>65</v>
      </c>
      <c r="K6">
        <v>52</v>
      </c>
      <c r="L6">
        <v>44</v>
      </c>
      <c r="M6">
        <v>38</v>
      </c>
      <c r="N6">
        <v>60</v>
      </c>
      <c r="O6">
        <v>56</v>
      </c>
      <c r="P6">
        <v>40</v>
      </c>
      <c r="Q6">
        <v>36</v>
      </c>
      <c r="R6">
        <v>49</v>
      </c>
      <c r="S6">
        <v>68</v>
      </c>
      <c r="T6">
        <v>57</v>
      </c>
      <c r="U6">
        <v>52</v>
      </c>
      <c r="V6">
        <v>63</v>
      </c>
      <c r="W6">
        <v>41</v>
      </c>
      <c r="X6">
        <v>48</v>
      </c>
      <c r="Y6">
        <v>55</v>
      </c>
      <c r="Z6">
        <v>42</v>
      </c>
      <c r="AA6">
        <v>39</v>
      </c>
      <c r="AB6">
        <v>58</v>
      </c>
      <c r="AC6">
        <v>62</v>
      </c>
      <c r="AD6">
        <v>49</v>
      </c>
      <c r="AE6">
        <v>59</v>
      </c>
      <c r="AF6">
        <v>45</v>
      </c>
      <c r="AG6">
        <v>47</v>
      </c>
      <c r="AH6">
        <v>51</v>
      </c>
      <c r="AI6">
        <v>65</v>
      </c>
      <c r="AJ6">
        <v>41</v>
      </c>
      <c r="AK6">
        <v>48</v>
      </c>
      <c r="AL6">
        <v>55</v>
      </c>
      <c r="AM6">
        <v>42</v>
      </c>
      <c r="AN6">
        <v>39</v>
      </c>
      <c r="AO6">
        <v>58</v>
      </c>
      <c r="AP6">
        <v>62</v>
      </c>
      <c r="AQ6">
        <v>49</v>
      </c>
      <c r="AR6">
        <v>59</v>
      </c>
      <c r="AS6">
        <v>45</v>
      </c>
      <c r="AT6">
        <v>47</v>
      </c>
      <c r="AU6">
        <v>51</v>
      </c>
      <c r="AV6">
        <v>65</v>
      </c>
      <c r="AW6">
        <v>43</v>
      </c>
      <c r="AX6">
        <v>58</v>
      </c>
    </row>
    <row r="8" spans="1:50">
      <c r="A8" s="4" t="s">
        <v>37</v>
      </c>
      <c r="B8" s="4"/>
    </row>
    <row r="9" spans="1:50">
      <c r="A9" s="5" t="s">
        <v>46</v>
      </c>
      <c r="B9" s="4">
        <f>COUNTIFS(A$6:AX$6,"&gt;=20",A$6:AX$6,"&lt;30")</f>
        <v>1</v>
      </c>
    </row>
    <row r="10" spans="1:50">
      <c r="A10" s="4" t="s">
        <v>51</v>
      </c>
      <c r="B10" s="4">
        <f>COUNTIFS(A$6:AX$6,"&gt;=30",A$6:AX$6,"&lt;40")</f>
        <v>5</v>
      </c>
    </row>
    <row r="11" spans="1:50">
      <c r="A11" s="4" t="s">
        <v>47</v>
      </c>
      <c r="B11" s="4">
        <f>COUNTIFS(A$6:AX$6,"&gt;=40",A$6:AX$6,"&lt;50")</f>
        <v>19</v>
      </c>
    </row>
    <row r="12" spans="1:50">
      <c r="A12" s="4" t="s">
        <v>48</v>
      </c>
      <c r="B12" s="4">
        <f>COUNTIFS(A$6:AX$6,"&gt;=50",A$6:AX$6,"&lt;60")</f>
        <v>15</v>
      </c>
    </row>
    <row r="13" spans="1:50">
      <c r="A13" s="4" t="s">
        <v>49</v>
      </c>
      <c r="B13" s="4">
        <f>COUNTIFS(A$6:AX$6,"&gt;=60",A$6:AX$6,"&lt;70")</f>
        <v>9</v>
      </c>
    </row>
    <row r="14" spans="1:50">
      <c r="A14" s="4" t="s">
        <v>50</v>
      </c>
      <c r="B14" s="4">
        <f>COUNTIFS(A$6:AX$6,"&gt;=70",A$6:AX$6,"&lt;80")</f>
        <v>1</v>
      </c>
    </row>
    <row r="16" spans="1:50">
      <c r="A16" s="1" t="s">
        <v>6</v>
      </c>
      <c r="B16">
        <f>MODE(A6:AX6)</f>
        <v>40</v>
      </c>
    </row>
    <row r="18" spans="1:2">
      <c r="A18" s="1" t="s">
        <v>5</v>
      </c>
      <c r="B18">
        <f>MEDIAN(A6:AX6)</f>
        <v>50</v>
      </c>
    </row>
    <row r="20" spans="1:2">
      <c r="A20" s="1" t="s">
        <v>52</v>
      </c>
      <c r="B20">
        <f>B23-B21</f>
        <v>15.75</v>
      </c>
    </row>
    <row r="21" spans="1:2">
      <c r="A21" t="s">
        <v>53</v>
      </c>
      <c r="B21">
        <f>QUARTILE(A6:AX6,1)</f>
        <v>42.25</v>
      </c>
    </row>
    <row r="23" spans="1:2">
      <c r="A23" t="s">
        <v>54</v>
      </c>
      <c r="B23">
        <f>QUARTILE(A6:AX6,3)</f>
        <v>58</v>
      </c>
    </row>
  </sheetData>
  <mergeCells count="1">
    <mergeCell ref="A1:L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2E1CB-C9CF-45BF-A1D8-A5DE6C2BD67C}">
  <dimension ref="A1:L30"/>
  <sheetViews>
    <sheetView workbookViewId="0">
      <selection sqref="A1:L3"/>
    </sheetView>
  </sheetViews>
  <sheetFormatPr defaultRowHeight="14"/>
  <cols>
    <col min="1" max="1" width="23.83203125" customWidth="1"/>
  </cols>
  <sheetData>
    <row r="1" spans="1:12">
      <c r="A1" s="10" t="s">
        <v>55</v>
      </c>
      <c r="B1" s="11"/>
      <c r="C1" s="11"/>
      <c r="D1" s="11"/>
      <c r="E1" s="11"/>
      <c r="F1" s="11"/>
      <c r="G1" s="11"/>
      <c r="H1" s="11"/>
      <c r="I1" s="11"/>
      <c r="J1" s="11"/>
      <c r="K1" s="11"/>
      <c r="L1" s="11"/>
    </row>
    <row r="2" spans="1:12">
      <c r="A2" s="11"/>
      <c r="B2" s="11"/>
      <c r="C2" s="11"/>
      <c r="D2" s="11"/>
      <c r="E2" s="11"/>
      <c r="F2" s="11"/>
      <c r="G2" s="11"/>
      <c r="H2" s="11"/>
      <c r="I2" s="11"/>
      <c r="J2" s="11"/>
      <c r="K2" s="11"/>
      <c r="L2" s="11"/>
    </row>
    <row r="3" spans="1:12">
      <c r="A3" s="11"/>
      <c r="B3" s="11"/>
      <c r="C3" s="11"/>
      <c r="D3" s="11"/>
      <c r="E3" s="11"/>
      <c r="F3" s="11"/>
      <c r="G3" s="11"/>
      <c r="H3" s="11"/>
      <c r="I3" s="11"/>
      <c r="J3" s="11"/>
      <c r="K3" s="11"/>
      <c r="L3" s="11"/>
    </row>
    <row r="5" spans="1:12">
      <c r="A5" t="s">
        <v>56</v>
      </c>
    </row>
    <row r="7" spans="1:12">
      <c r="A7" t="s">
        <v>64</v>
      </c>
      <c r="B7" t="s">
        <v>63</v>
      </c>
      <c r="C7" t="s">
        <v>57</v>
      </c>
      <c r="D7" t="s">
        <v>58</v>
      </c>
      <c r="E7" t="s">
        <v>59</v>
      </c>
      <c r="F7" t="s">
        <v>60</v>
      </c>
      <c r="G7" t="s">
        <v>61</v>
      </c>
      <c r="H7" t="s">
        <v>62</v>
      </c>
    </row>
    <row r="8" spans="1:12">
      <c r="A8" t="s">
        <v>65</v>
      </c>
      <c r="B8">
        <v>30</v>
      </c>
      <c r="C8">
        <v>40</v>
      </c>
      <c r="D8">
        <v>20</v>
      </c>
      <c r="E8">
        <v>10</v>
      </c>
      <c r="F8">
        <v>45</v>
      </c>
      <c r="G8">
        <v>25</v>
      </c>
      <c r="H8">
        <v>30</v>
      </c>
    </row>
    <row r="10" spans="1:12">
      <c r="A10" s="1" t="s">
        <v>66</v>
      </c>
    </row>
    <row r="28" spans="1:2">
      <c r="A28" s="1" t="s">
        <v>67</v>
      </c>
      <c r="B28" t="s">
        <v>68</v>
      </c>
    </row>
    <row r="30" spans="1:2">
      <c r="A30" s="1" t="s">
        <v>69</v>
      </c>
    </row>
  </sheetData>
  <mergeCells count="1">
    <mergeCell ref="A1:L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03EAC-9E57-450C-A2AA-C75BC7F8F5F8}">
  <dimension ref="A1:CW28"/>
  <sheetViews>
    <sheetView workbookViewId="0">
      <selection sqref="A1:L3"/>
    </sheetView>
  </sheetViews>
  <sheetFormatPr defaultRowHeight="14"/>
  <sheetData>
    <row r="1" spans="1:101">
      <c r="A1" s="10" t="s">
        <v>70</v>
      </c>
      <c r="B1" s="11"/>
      <c r="C1" s="11"/>
      <c r="D1" s="11"/>
      <c r="E1" s="11"/>
      <c r="F1" s="11"/>
      <c r="G1" s="11"/>
      <c r="H1" s="11"/>
      <c r="I1" s="11"/>
      <c r="J1" s="11"/>
      <c r="K1" s="11"/>
      <c r="L1" s="11"/>
    </row>
    <row r="2" spans="1:101">
      <c r="A2" s="11"/>
      <c r="B2" s="11"/>
      <c r="C2" s="11"/>
      <c r="D2" s="11"/>
      <c r="E2" s="11"/>
      <c r="F2" s="11"/>
      <c r="G2" s="11"/>
      <c r="H2" s="11"/>
      <c r="I2" s="11"/>
      <c r="J2" s="11"/>
      <c r="K2" s="11"/>
      <c r="L2" s="11"/>
    </row>
    <row r="3" spans="1:101">
      <c r="A3" s="11"/>
      <c r="B3" s="11"/>
      <c r="C3" s="11"/>
      <c r="D3" s="11"/>
      <c r="E3" s="11"/>
      <c r="F3" s="11"/>
      <c r="G3" s="11"/>
      <c r="H3" s="11"/>
      <c r="I3" s="11"/>
      <c r="J3" s="11"/>
      <c r="K3" s="11"/>
      <c r="L3" s="11"/>
    </row>
    <row r="4" spans="1:101">
      <c r="A4" t="s">
        <v>71</v>
      </c>
    </row>
    <row r="5" spans="1:101">
      <c r="A5" t="s">
        <v>73</v>
      </c>
      <c r="B5">
        <v>1</v>
      </c>
      <c r="C5">
        <v>2</v>
      </c>
      <c r="D5">
        <v>3</v>
      </c>
      <c r="E5">
        <v>4</v>
      </c>
      <c r="F5">
        <v>5</v>
      </c>
      <c r="G5">
        <v>6</v>
      </c>
      <c r="H5">
        <v>7</v>
      </c>
      <c r="I5">
        <v>8</v>
      </c>
      <c r="J5">
        <v>9</v>
      </c>
      <c r="K5">
        <v>10</v>
      </c>
      <c r="L5">
        <v>11</v>
      </c>
      <c r="M5">
        <v>12</v>
      </c>
      <c r="N5">
        <v>13</v>
      </c>
      <c r="O5">
        <v>14</v>
      </c>
      <c r="P5">
        <v>15</v>
      </c>
      <c r="Q5">
        <v>16</v>
      </c>
      <c r="R5">
        <v>17</v>
      </c>
      <c r="S5">
        <v>18</v>
      </c>
      <c r="T5">
        <v>19</v>
      </c>
      <c r="U5">
        <v>20</v>
      </c>
      <c r="V5">
        <v>21</v>
      </c>
      <c r="W5">
        <v>22</v>
      </c>
      <c r="X5">
        <v>23</v>
      </c>
      <c r="Y5">
        <v>24</v>
      </c>
      <c r="Z5">
        <v>25</v>
      </c>
      <c r="AA5">
        <v>26</v>
      </c>
      <c r="AB5">
        <v>27</v>
      </c>
      <c r="AC5">
        <v>28</v>
      </c>
      <c r="AD5">
        <v>29</v>
      </c>
      <c r="AE5">
        <v>30</v>
      </c>
      <c r="AF5">
        <v>31</v>
      </c>
      <c r="AG5">
        <v>32</v>
      </c>
      <c r="AH5">
        <v>33</v>
      </c>
      <c r="AI5">
        <v>34</v>
      </c>
      <c r="AJ5">
        <v>35</v>
      </c>
      <c r="AK5">
        <v>36</v>
      </c>
      <c r="AL5">
        <v>37</v>
      </c>
      <c r="AM5">
        <v>38</v>
      </c>
      <c r="AN5">
        <v>39</v>
      </c>
      <c r="AO5">
        <v>40</v>
      </c>
      <c r="AP5">
        <v>41</v>
      </c>
      <c r="AQ5">
        <v>42</v>
      </c>
      <c r="AR5">
        <v>43</v>
      </c>
      <c r="AS5">
        <v>44</v>
      </c>
      <c r="AT5">
        <v>45</v>
      </c>
      <c r="AU5">
        <v>46</v>
      </c>
      <c r="AV5">
        <v>47</v>
      </c>
      <c r="AW5">
        <v>48</v>
      </c>
      <c r="AX5">
        <v>49</v>
      </c>
      <c r="AY5">
        <v>50</v>
      </c>
      <c r="AZ5">
        <v>51</v>
      </c>
      <c r="BA5">
        <v>52</v>
      </c>
      <c r="BB5">
        <v>53</v>
      </c>
      <c r="BC5">
        <v>54</v>
      </c>
      <c r="BD5">
        <v>55</v>
      </c>
      <c r="BE5">
        <v>56</v>
      </c>
      <c r="BF5">
        <v>57</v>
      </c>
      <c r="BG5">
        <v>58</v>
      </c>
      <c r="BH5">
        <v>59</v>
      </c>
      <c r="BI5">
        <v>60</v>
      </c>
      <c r="BJ5">
        <v>61</v>
      </c>
      <c r="BK5">
        <v>62</v>
      </c>
      <c r="BL5">
        <v>63</v>
      </c>
      <c r="BM5">
        <v>64</v>
      </c>
      <c r="BN5">
        <v>65</v>
      </c>
      <c r="BO5">
        <v>66</v>
      </c>
      <c r="BP5">
        <v>67</v>
      </c>
      <c r="BQ5">
        <v>68</v>
      </c>
      <c r="BR5">
        <v>69</v>
      </c>
      <c r="BS5">
        <v>70</v>
      </c>
      <c r="BT5">
        <v>71</v>
      </c>
      <c r="BU5">
        <v>72</v>
      </c>
      <c r="BV5">
        <v>73</v>
      </c>
      <c r="BW5">
        <v>74</v>
      </c>
      <c r="BX5">
        <v>75</v>
      </c>
      <c r="BY5">
        <v>76</v>
      </c>
      <c r="BZ5">
        <v>77</v>
      </c>
      <c r="CA5">
        <v>78</v>
      </c>
      <c r="CB5">
        <v>79</v>
      </c>
      <c r="CC5">
        <v>80</v>
      </c>
      <c r="CD5">
        <v>81</v>
      </c>
      <c r="CE5">
        <v>82</v>
      </c>
      <c r="CF5">
        <v>83</v>
      </c>
      <c r="CG5">
        <v>84</v>
      </c>
      <c r="CH5">
        <v>85</v>
      </c>
      <c r="CI5">
        <v>86</v>
      </c>
      <c r="CJ5">
        <v>87</v>
      </c>
      <c r="CK5">
        <v>88</v>
      </c>
      <c r="CL5">
        <v>89</v>
      </c>
      <c r="CM5">
        <v>90</v>
      </c>
      <c r="CN5">
        <v>91</v>
      </c>
      <c r="CO5">
        <v>92</v>
      </c>
      <c r="CP5">
        <v>93</v>
      </c>
      <c r="CQ5">
        <v>94</v>
      </c>
      <c r="CR5">
        <v>95</v>
      </c>
      <c r="CS5">
        <v>96</v>
      </c>
      <c r="CT5">
        <v>97</v>
      </c>
      <c r="CU5">
        <v>98</v>
      </c>
      <c r="CV5">
        <v>99</v>
      </c>
      <c r="CW5">
        <v>100</v>
      </c>
    </row>
    <row r="6" spans="1:101">
      <c r="A6" t="s">
        <v>72</v>
      </c>
      <c r="B6">
        <v>4</v>
      </c>
      <c r="C6">
        <v>5</v>
      </c>
      <c r="D6">
        <v>3</v>
      </c>
      <c r="E6">
        <v>4</v>
      </c>
      <c r="F6">
        <v>4</v>
      </c>
      <c r="G6">
        <v>3</v>
      </c>
      <c r="H6">
        <v>2</v>
      </c>
      <c r="I6">
        <v>5</v>
      </c>
      <c r="J6">
        <v>4</v>
      </c>
      <c r="K6">
        <v>3</v>
      </c>
      <c r="L6">
        <v>5</v>
      </c>
      <c r="M6">
        <v>4</v>
      </c>
      <c r="N6">
        <v>2</v>
      </c>
      <c r="O6">
        <v>3</v>
      </c>
      <c r="P6">
        <v>4</v>
      </c>
      <c r="Q6">
        <v>5</v>
      </c>
      <c r="R6">
        <v>3</v>
      </c>
      <c r="S6">
        <v>4</v>
      </c>
      <c r="T6">
        <v>5</v>
      </c>
      <c r="U6">
        <v>3</v>
      </c>
      <c r="V6">
        <v>4</v>
      </c>
      <c r="W6">
        <v>3</v>
      </c>
      <c r="X6">
        <v>2</v>
      </c>
      <c r="Y6">
        <v>4</v>
      </c>
      <c r="Z6">
        <v>5</v>
      </c>
      <c r="AA6">
        <v>3</v>
      </c>
      <c r="AB6">
        <v>4</v>
      </c>
      <c r="AC6">
        <v>5</v>
      </c>
      <c r="AD6">
        <v>4</v>
      </c>
      <c r="AE6">
        <v>3</v>
      </c>
      <c r="AF6">
        <v>3</v>
      </c>
      <c r="AG6">
        <v>4</v>
      </c>
      <c r="AH6">
        <v>5</v>
      </c>
      <c r="AI6">
        <v>2</v>
      </c>
      <c r="AJ6">
        <v>3</v>
      </c>
      <c r="AK6">
        <v>4</v>
      </c>
      <c r="AL6">
        <v>4</v>
      </c>
      <c r="AM6">
        <v>3</v>
      </c>
      <c r="AN6">
        <v>5</v>
      </c>
      <c r="AO6">
        <v>4</v>
      </c>
      <c r="AP6">
        <v>3</v>
      </c>
      <c r="AQ6">
        <v>4</v>
      </c>
      <c r="AR6">
        <v>5</v>
      </c>
      <c r="AS6">
        <v>4</v>
      </c>
      <c r="AT6">
        <v>2</v>
      </c>
      <c r="AU6">
        <v>3</v>
      </c>
      <c r="AV6">
        <v>4</v>
      </c>
      <c r="AW6">
        <v>5</v>
      </c>
      <c r="AX6">
        <v>3</v>
      </c>
      <c r="AY6">
        <v>4</v>
      </c>
      <c r="AZ6">
        <v>5</v>
      </c>
      <c r="BA6">
        <v>4</v>
      </c>
      <c r="BB6">
        <v>3</v>
      </c>
      <c r="BC6">
        <v>4</v>
      </c>
      <c r="BD6">
        <v>5</v>
      </c>
      <c r="BE6">
        <v>3</v>
      </c>
      <c r="BF6">
        <v>4</v>
      </c>
      <c r="BG6">
        <v>5</v>
      </c>
      <c r="BH6">
        <v>4</v>
      </c>
      <c r="BI6">
        <v>3</v>
      </c>
      <c r="BJ6">
        <v>3</v>
      </c>
      <c r="BK6">
        <v>4</v>
      </c>
      <c r="BL6">
        <v>5</v>
      </c>
      <c r="BM6">
        <v>2</v>
      </c>
      <c r="BN6">
        <v>3</v>
      </c>
      <c r="BO6">
        <v>4</v>
      </c>
      <c r="BP6">
        <v>4</v>
      </c>
      <c r="BQ6">
        <v>3</v>
      </c>
      <c r="BR6">
        <v>5</v>
      </c>
      <c r="BS6">
        <v>4</v>
      </c>
      <c r="BT6">
        <v>3</v>
      </c>
      <c r="BU6">
        <v>4</v>
      </c>
      <c r="BV6">
        <v>5</v>
      </c>
      <c r="BW6">
        <v>4</v>
      </c>
      <c r="BX6">
        <v>2</v>
      </c>
      <c r="BY6">
        <v>3</v>
      </c>
      <c r="BZ6">
        <v>4</v>
      </c>
      <c r="CA6">
        <v>5</v>
      </c>
      <c r="CB6">
        <v>3</v>
      </c>
      <c r="CC6">
        <v>4</v>
      </c>
      <c r="CD6">
        <v>5</v>
      </c>
      <c r="CE6">
        <v>4</v>
      </c>
      <c r="CF6">
        <v>3</v>
      </c>
      <c r="CG6">
        <v>4</v>
      </c>
      <c r="CH6">
        <v>5</v>
      </c>
      <c r="CI6">
        <v>3</v>
      </c>
      <c r="CJ6">
        <v>4</v>
      </c>
      <c r="CK6">
        <v>5</v>
      </c>
      <c r="CL6">
        <v>4</v>
      </c>
      <c r="CM6">
        <v>3</v>
      </c>
      <c r="CN6">
        <v>3</v>
      </c>
      <c r="CO6">
        <v>4</v>
      </c>
      <c r="CP6">
        <v>5</v>
      </c>
      <c r="CQ6">
        <v>2</v>
      </c>
      <c r="CR6">
        <v>3</v>
      </c>
      <c r="CS6">
        <v>4</v>
      </c>
      <c r="CT6">
        <v>4</v>
      </c>
      <c r="CU6">
        <v>3</v>
      </c>
      <c r="CV6">
        <v>5</v>
      </c>
      <c r="CW6">
        <v>4</v>
      </c>
    </row>
    <row r="8" spans="1:101">
      <c r="A8" s="1" t="s">
        <v>69</v>
      </c>
    </row>
    <row r="26" spans="1:2">
      <c r="A26" s="1" t="s">
        <v>6</v>
      </c>
      <c r="B26">
        <f>MODE(B6:CW6)</f>
        <v>4</v>
      </c>
    </row>
    <row r="28" spans="1:2">
      <c r="A28" s="1" t="s">
        <v>66</v>
      </c>
    </row>
  </sheetData>
  <mergeCells count="1">
    <mergeCell ref="A1:L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1FA92-AA9E-4558-9E3A-76E758D5C977}">
  <dimension ref="A1:AX31"/>
  <sheetViews>
    <sheetView workbookViewId="0">
      <selection sqref="A1:L3"/>
    </sheetView>
  </sheetViews>
  <sheetFormatPr defaultRowHeight="14"/>
  <sheetData>
    <row r="1" spans="1:50">
      <c r="A1" s="10" t="s">
        <v>74</v>
      </c>
      <c r="B1" s="11"/>
      <c r="C1" s="11"/>
      <c r="D1" s="11"/>
      <c r="E1" s="11"/>
      <c r="F1" s="11"/>
      <c r="G1" s="11"/>
      <c r="H1" s="11"/>
      <c r="I1" s="11"/>
      <c r="J1" s="11"/>
      <c r="K1" s="11"/>
      <c r="L1" s="11"/>
    </row>
    <row r="2" spans="1:50">
      <c r="A2" s="11"/>
      <c r="B2" s="11"/>
      <c r="C2" s="11"/>
      <c r="D2" s="11"/>
      <c r="E2" s="11"/>
      <c r="F2" s="11"/>
      <c r="G2" s="11"/>
      <c r="H2" s="11"/>
      <c r="I2" s="11"/>
      <c r="J2" s="11"/>
      <c r="K2" s="11"/>
      <c r="L2" s="11"/>
    </row>
    <row r="3" spans="1:50">
      <c r="A3" s="11"/>
      <c r="B3" s="11"/>
      <c r="C3" s="11"/>
      <c r="D3" s="11"/>
      <c r="E3" s="11"/>
      <c r="F3" s="11"/>
      <c r="G3" s="11"/>
      <c r="H3" s="11"/>
      <c r="I3" s="11"/>
      <c r="J3" s="11"/>
      <c r="K3" s="11"/>
      <c r="L3" s="11"/>
    </row>
    <row r="5" spans="1:50">
      <c r="A5" t="s">
        <v>75</v>
      </c>
    </row>
    <row r="7" spans="1:50">
      <c r="A7">
        <v>35</v>
      </c>
      <c r="B7">
        <v>28</v>
      </c>
      <c r="C7">
        <v>32</v>
      </c>
      <c r="D7">
        <v>45</v>
      </c>
      <c r="E7">
        <v>38</v>
      </c>
      <c r="F7">
        <v>29</v>
      </c>
      <c r="G7">
        <v>42</v>
      </c>
      <c r="H7">
        <v>30</v>
      </c>
      <c r="I7">
        <v>36</v>
      </c>
      <c r="J7">
        <v>41</v>
      </c>
      <c r="K7">
        <v>47</v>
      </c>
      <c r="L7">
        <v>31</v>
      </c>
      <c r="M7">
        <v>39</v>
      </c>
      <c r="N7">
        <v>43</v>
      </c>
      <c r="O7">
        <v>37</v>
      </c>
      <c r="P7">
        <v>30</v>
      </c>
      <c r="Q7">
        <v>34</v>
      </c>
      <c r="R7">
        <v>39</v>
      </c>
      <c r="S7">
        <v>28</v>
      </c>
      <c r="T7">
        <v>33</v>
      </c>
      <c r="U7">
        <v>36</v>
      </c>
      <c r="V7">
        <v>40</v>
      </c>
      <c r="W7">
        <v>42</v>
      </c>
      <c r="X7">
        <v>29</v>
      </c>
      <c r="Y7">
        <v>31</v>
      </c>
      <c r="Z7">
        <v>45</v>
      </c>
      <c r="AA7">
        <v>38</v>
      </c>
      <c r="AB7">
        <v>33</v>
      </c>
      <c r="AC7">
        <v>41</v>
      </c>
      <c r="AD7">
        <v>35</v>
      </c>
      <c r="AE7">
        <v>37</v>
      </c>
      <c r="AF7">
        <v>34</v>
      </c>
      <c r="AG7">
        <v>46</v>
      </c>
      <c r="AH7">
        <v>30</v>
      </c>
      <c r="AI7">
        <v>39</v>
      </c>
      <c r="AJ7">
        <v>43</v>
      </c>
      <c r="AK7">
        <v>28</v>
      </c>
      <c r="AL7">
        <v>32</v>
      </c>
      <c r="AM7">
        <v>36</v>
      </c>
      <c r="AN7">
        <v>29</v>
      </c>
      <c r="AO7">
        <v>31</v>
      </c>
      <c r="AP7">
        <v>37</v>
      </c>
      <c r="AQ7">
        <v>40</v>
      </c>
      <c r="AR7">
        <v>42</v>
      </c>
      <c r="AS7">
        <v>33</v>
      </c>
      <c r="AT7">
        <v>39</v>
      </c>
      <c r="AU7">
        <v>28</v>
      </c>
      <c r="AV7">
        <v>35</v>
      </c>
      <c r="AW7">
        <v>38</v>
      </c>
      <c r="AX7">
        <v>43</v>
      </c>
    </row>
    <row r="9" spans="1:50">
      <c r="A9" t="s">
        <v>69</v>
      </c>
    </row>
    <row r="28" spans="1:1">
      <c r="A28" t="s">
        <v>76</v>
      </c>
    </row>
    <row r="29" spans="1:1">
      <c r="A29">
        <f>AVERAGE(A7:AX7)</f>
        <v>36.14</v>
      </c>
    </row>
    <row r="31" spans="1:1">
      <c r="A31" t="s">
        <v>66</v>
      </c>
    </row>
  </sheetData>
  <mergeCells count="1">
    <mergeCell ref="A1:L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2CC59-3408-48BD-B599-19A62ED2888D}">
  <dimension ref="A1:CW28"/>
  <sheetViews>
    <sheetView workbookViewId="0">
      <selection sqref="A1:L3"/>
    </sheetView>
  </sheetViews>
  <sheetFormatPr defaultRowHeight="14"/>
  <sheetData>
    <row r="1" spans="1:101">
      <c r="A1" s="10" t="s">
        <v>77</v>
      </c>
      <c r="B1" s="11"/>
      <c r="C1" s="11"/>
      <c r="D1" s="11"/>
      <c r="E1" s="11"/>
      <c r="F1" s="11"/>
      <c r="G1" s="11"/>
      <c r="H1" s="11"/>
      <c r="I1" s="11"/>
      <c r="J1" s="11"/>
      <c r="K1" s="11"/>
      <c r="L1" s="11"/>
    </row>
    <row r="2" spans="1:101">
      <c r="A2" s="11"/>
      <c r="B2" s="11"/>
      <c r="C2" s="11"/>
      <c r="D2" s="11"/>
      <c r="E2" s="11"/>
      <c r="F2" s="11"/>
      <c r="G2" s="11"/>
      <c r="H2" s="11"/>
      <c r="I2" s="11"/>
      <c r="J2" s="11"/>
      <c r="K2" s="11"/>
      <c r="L2" s="11"/>
    </row>
    <row r="3" spans="1:101">
      <c r="A3" s="11"/>
      <c r="B3" s="11"/>
      <c r="C3" s="11"/>
      <c r="D3" s="11"/>
      <c r="E3" s="11"/>
      <c r="F3" s="11"/>
      <c r="G3" s="11"/>
      <c r="H3" s="11"/>
      <c r="I3" s="11"/>
      <c r="J3" s="11"/>
      <c r="K3" s="11"/>
      <c r="L3" s="11"/>
    </row>
    <row r="4" spans="1:101">
      <c r="A4" t="s">
        <v>78</v>
      </c>
    </row>
    <row r="5" spans="1:101">
      <c r="A5" t="s">
        <v>80</v>
      </c>
      <c r="B5">
        <v>1</v>
      </c>
      <c r="C5">
        <v>2</v>
      </c>
      <c r="D5">
        <v>3</v>
      </c>
      <c r="E5">
        <v>4</v>
      </c>
      <c r="F5">
        <v>5</v>
      </c>
      <c r="G5">
        <v>6</v>
      </c>
      <c r="H5">
        <v>7</v>
      </c>
      <c r="I5">
        <v>8</v>
      </c>
      <c r="J5">
        <v>9</v>
      </c>
      <c r="K5">
        <v>10</v>
      </c>
      <c r="L5">
        <v>11</v>
      </c>
      <c r="M5">
        <v>12</v>
      </c>
      <c r="N5">
        <v>13</v>
      </c>
      <c r="O5">
        <v>14</v>
      </c>
      <c r="P5">
        <v>15</v>
      </c>
      <c r="Q5">
        <v>16</v>
      </c>
      <c r="R5">
        <v>17</v>
      </c>
      <c r="S5">
        <v>18</v>
      </c>
      <c r="T5">
        <v>19</v>
      </c>
      <c r="U5">
        <v>20</v>
      </c>
      <c r="V5">
        <v>21</v>
      </c>
      <c r="W5">
        <v>22</v>
      </c>
      <c r="X5">
        <v>23</v>
      </c>
      <c r="Y5">
        <v>24</v>
      </c>
      <c r="Z5">
        <v>25</v>
      </c>
      <c r="AA5">
        <v>26</v>
      </c>
      <c r="AB5">
        <v>27</v>
      </c>
      <c r="AC5">
        <v>28</v>
      </c>
      <c r="AD5">
        <v>29</v>
      </c>
      <c r="AE5">
        <v>30</v>
      </c>
      <c r="AF5">
        <v>31</v>
      </c>
      <c r="AG5">
        <v>32</v>
      </c>
      <c r="AH5">
        <v>33</v>
      </c>
      <c r="AI5">
        <v>34</v>
      </c>
      <c r="AJ5">
        <v>35</v>
      </c>
      <c r="AK5">
        <v>36</v>
      </c>
      <c r="AL5">
        <v>37</v>
      </c>
      <c r="AM5">
        <v>38</v>
      </c>
      <c r="AN5">
        <v>39</v>
      </c>
      <c r="AO5">
        <v>40</v>
      </c>
      <c r="AP5">
        <v>41</v>
      </c>
      <c r="AQ5">
        <v>42</v>
      </c>
      <c r="AR5">
        <v>43</v>
      </c>
      <c r="AS5">
        <v>44</v>
      </c>
      <c r="AT5">
        <v>45</v>
      </c>
      <c r="AU5">
        <v>46</v>
      </c>
      <c r="AV5">
        <v>47</v>
      </c>
      <c r="AW5">
        <v>48</v>
      </c>
      <c r="AX5">
        <v>49</v>
      </c>
      <c r="AY5">
        <v>50</v>
      </c>
      <c r="AZ5">
        <v>51</v>
      </c>
      <c r="BA5">
        <v>52</v>
      </c>
      <c r="BB5">
        <v>53</v>
      </c>
      <c r="BC5">
        <v>54</v>
      </c>
      <c r="BD5">
        <v>55</v>
      </c>
      <c r="BE5">
        <v>56</v>
      </c>
      <c r="BF5">
        <v>57</v>
      </c>
      <c r="BG5">
        <v>58</v>
      </c>
      <c r="BH5">
        <v>59</v>
      </c>
      <c r="BI5">
        <v>60</v>
      </c>
      <c r="BJ5">
        <v>61</v>
      </c>
      <c r="BK5">
        <v>62</v>
      </c>
      <c r="BL5">
        <v>63</v>
      </c>
      <c r="BM5">
        <v>64</v>
      </c>
      <c r="BN5">
        <v>65</v>
      </c>
      <c r="BO5">
        <v>66</v>
      </c>
      <c r="BP5">
        <v>67</v>
      </c>
      <c r="BQ5">
        <v>68</v>
      </c>
      <c r="BR5">
        <v>69</v>
      </c>
      <c r="BS5">
        <v>70</v>
      </c>
      <c r="BT5">
        <v>71</v>
      </c>
      <c r="BU5">
        <v>72</v>
      </c>
      <c r="BV5">
        <v>73</v>
      </c>
      <c r="BW5">
        <v>74</v>
      </c>
      <c r="BX5">
        <v>75</v>
      </c>
      <c r="BY5">
        <v>76</v>
      </c>
      <c r="BZ5">
        <v>77</v>
      </c>
      <c r="CA5">
        <v>78</v>
      </c>
      <c r="CB5">
        <v>79</v>
      </c>
      <c r="CC5">
        <v>80</v>
      </c>
      <c r="CD5">
        <v>81</v>
      </c>
      <c r="CE5">
        <v>82</v>
      </c>
      <c r="CF5">
        <v>83</v>
      </c>
      <c r="CG5">
        <v>84</v>
      </c>
      <c r="CH5">
        <v>85</v>
      </c>
      <c r="CI5">
        <v>86</v>
      </c>
      <c r="CJ5">
        <v>87</v>
      </c>
      <c r="CK5">
        <v>88</v>
      </c>
      <c r="CL5">
        <v>89</v>
      </c>
      <c r="CM5">
        <v>90</v>
      </c>
      <c r="CN5">
        <v>91</v>
      </c>
      <c r="CO5">
        <v>92</v>
      </c>
      <c r="CP5">
        <v>93</v>
      </c>
      <c r="CQ5">
        <v>94</v>
      </c>
      <c r="CR5">
        <v>95</v>
      </c>
      <c r="CS5">
        <v>96</v>
      </c>
      <c r="CT5">
        <v>97</v>
      </c>
      <c r="CU5">
        <v>98</v>
      </c>
      <c r="CV5">
        <v>99</v>
      </c>
      <c r="CW5">
        <v>100</v>
      </c>
    </row>
    <row r="6" spans="1:101">
      <c r="A6" t="s">
        <v>79</v>
      </c>
      <c r="B6">
        <v>125</v>
      </c>
      <c r="C6">
        <v>148</v>
      </c>
      <c r="D6">
        <v>137</v>
      </c>
      <c r="E6">
        <v>120</v>
      </c>
      <c r="F6">
        <v>135</v>
      </c>
      <c r="G6">
        <v>132</v>
      </c>
      <c r="H6">
        <v>145</v>
      </c>
      <c r="I6">
        <v>122</v>
      </c>
      <c r="J6">
        <v>130</v>
      </c>
      <c r="K6">
        <v>141</v>
      </c>
      <c r="L6">
        <v>118</v>
      </c>
      <c r="M6">
        <v>125</v>
      </c>
      <c r="N6">
        <v>132</v>
      </c>
      <c r="O6">
        <v>136</v>
      </c>
      <c r="P6">
        <v>128</v>
      </c>
      <c r="Q6">
        <v>123</v>
      </c>
      <c r="R6">
        <v>132</v>
      </c>
      <c r="S6">
        <v>138</v>
      </c>
      <c r="T6">
        <v>126</v>
      </c>
      <c r="U6">
        <v>129</v>
      </c>
      <c r="V6">
        <v>136</v>
      </c>
      <c r="W6">
        <v>127</v>
      </c>
      <c r="X6">
        <v>130</v>
      </c>
      <c r="Y6">
        <v>122</v>
      </c>
      <c r="Z6">
        <v>125</v>
      </c>
      <c r="AA6">
        <v>133</v>
      </c>
      <c r="AB6">
        <v>140</v>
      </c>
      <c r="AC6">
        <v>126</v>
      </c>
      <c r="AD6">
        <v>133</v>
      </c>
      <c r="AE6">
        <v>135</v>
      </c>
      <c r="AF6">
        <v>130</v>
      </c>
      <c r="AG6">
        <v>134</v>
      </c>
      <c r="AH6">
        <v>141</v>
      </c>
      <c r="AI6">
        <v>119</v>
      </c>
      <c r="AJ6">
        <v>125</v>
      </c>
      <c r="AK6">
        <v>131</v>
      </c>
      <c r="AL6">
        <v>136</v>
      </c>
      <c r="AM6">
        <v>128</v>
      </c>
      <c r="AN6">
        <v>124</v>
      </c>
      <c r="AO6">
        <v>132</v>
      </c>
      <c r="AP6">
        <v>136</v>
      </c>
      <c r="AQ6">
        <v>127</v>
      </c>
      <c r="AR6">
        <v>130</v>
      </c>
      <c r="AS6">
        <v>122</v>
      </c>
      <c r="AT6">
        <v>125</v>
      </c>
      <c r="AU6">
        <v>133</v>
      </c>
      <c r="AV6">
        <v>140</v>
      </c>
      <c r="AW6">
        <v>126</v>
      </c>
      <c r="AX6">
        <v>133</v>
      </c>
      <c r="AY6">
        <v>135</v>
      </c>
      <c r="AZ6">
        <v>130</v>
      </c>
      <c r="BA6">
        <v>134</v>
      </c>
      <c r="BB6">
        <v>141</v>
      </c>
      <c r="BC6">
        <v>119</v>
      </c>
      <c r="BD6">
        <v>125</v>
      </c>
      <c r="BE6">
        <v>131</v>
      </c>
      <c r="BF6">
        <v>136</v>
      </c>
      <c r="BG6">
        <v>128</v>
      </c>
      <c r="BH6">
        <v>124</v>
      </c>
      <c r="BI6">
        <v>132</v>
      </c>
      <c r="BJ6">
        <v>136</v>
      </c>
      <c r="BK6">
        <v>127</v>
      </c>
      <c r="BL6">
        <v>130</v>
      </c>
      <c r="BM6">
        <v>122</v>
      </c>
      <c r="BN6">
        <v>125</v>
      </c>
      <c r="BO6">
        <v>133</v>
      </c>
      <c r="BP6">
        <v>140</v>
      </c>
      <c r="BQ6">
        <v>126</v>
      </c>
      <c r="BR6">
        <v>133</v>
      </c>
      <c r="BS6">
        <v>135</v>
      </c>
      <c r="BT6">
        <v>130</v>
      </c>
      <c r="BU6">
        <v>134</v>
      </c>
      <c r="BV6">
        <v>141</v>
      </c>
      <c r="BW6">
        <v>119</v>
      </c>
      <c r="BX6">
        <v>125</v>
      </c>
      <c r="BY6">
        <v>131</v>
      </c>
      <c r="BZ6">
        <v>136</v>
      </c>
      <c r="CA6">
        <v>128</v>
      </c>
      <c r="CB6">
        <v>124</v>
      </c>
      <c r="CC6">
        <v>132</v>
      </c>
      <c r="CD6">
        <v>136</v>
      </c>
      <c r="CE6">
        <v>127</v>
      </c>
      <c r="CF6">
        <v>130</v>
      </c>
      <c r="CG6">
        <v>122</v>
      </c>
      <c r="CH6">
        <v>125</v>
      </c>
      <c r="CI6">
        <v>133</v>
      </c>
      <c r="CJ6">
        <v>140</v>
      </c>
      <c r="CK6">
        <v>126</v>
      </c>
      <c r="CL6">
        <v>133</v>
      </c>
      <c r="CM6">
        <v>135</v>
      </c>
      <c r="CN6">
        <v>130</v>
      </c>
      <c r="CO6">
        <v>134</v>
      </c>
      <c r="CP6">
        <v>141</v>
      </c>
      <c r="CQ6">
        <v>119</v>
      </c>
      <c r="CR6">
        <v>125</v>
      </c>
      <c r="CS6">
        <v>131</v>
      </c>
      <c r="CT6">
        <v>136</v>
      </c>
      <c r="CU6">
        <v>128</v>
      </c>
      <c r="CV6">
        <v>124</v>
      </c>
      <c r="CW6">
        <v>132</v>
      </c>
    </row>
    <row r="8" spans="1:101">
      <c r="A8" t="s">
        <v>69</v>
      </c>
    </row>
    <row r="25" spans="1:1">
      <c r="A25" t="s">
        <v>5</v>
      </c>
    </row>
    <row r="26" spans="1:1">
      <c r="A26">
        <f>MEDIAN(B6:CW6)</f>
        <v>130.5</v>
      </c>
    </row>
    <row r="28" spans="1:1">
      <c r="A28" t="s">
        <v>81</v>
      </c>
    </row>
  </sheetData>
  <mergeCells count="1">
    <mergeCell ref="A1:L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E58A5-3149-4879-A515-6D47AAC23951}">
  <dimension ref="A1:L36"/>
  <sheetViews>
    <sheetView workbookViewId="0">
      <selection sqref="A1:L3"/>
    </sheetView>
  </sheetViews>
  <sheetFormatPr defaultRowHeight="14"/>
  <sheetData>
    <row r="1" spans="1:12">
      <c r="A1" s="10" t="s">
        <v>82</v>
      </c>
      <c r="B1" s="11"/>
      <c r="C1" s="11"/>
      <c r="D1" s="11"/>
      <c r="E1" s="11"/>
      <c r="F1" s="11"/>
      <c r="G1" s="11"/>
      <c r="H1" s="11"/>
      <c r="I1" s="11"/>
      <c r="J1" s="11"/>
      <c r="K1" s="11"/>
      <c r="L1" s="11"/>
    </row>
    <row r="2" spans="1:12">
      <c r="A2" s="11"/>
      <c r="B2" s="11"/>
      <c r="C2" s="11"/>
      <c r="D2" s="11"/>
      <c r="E2" s="11"/>
      <c r="F2" s="11"/>
      <c r="G2" s="11"/>
      <c r="H2" s="11"/>
      <c r="I2" s="11"/>
      <c r="J2" s="11"/>
      <c r="K2" s="11"/>
      <c r="L2" s="11"/>
    </row>
    <row r="3" spans="1:12">
      <c r="A3" s="11"/>
      <c r="B3" s="11"/>
      <c r="C3" s="11"/>
      <c r="D3" s="11"/>
      <c r="E3" s="11"/>
      <c r="F3" s="11"/>
      <c r="G3" s="11"/>
      <c r="H3" s="11"/>
      <c r="I3" s="11"/>
      <c r="J3" s="11"/>
      <c r="K3" s="11"/>
      <c r="L3" s="11"/>
    </row>
    <row r="4" spans="1:12">
      <c r="A4" t="s">
        <v>83</v>
      </c>
    </row>
    <row r="5" spans="1:12">
      <c r="A5" t="s">
        <v>84</v>
      </c>
      <c r="B5">
        <v>45</v>
      </c>
      <c r="C5">
        <v>35</v>
      </c>
      <c r="D5">
        <v>40</v>
      </c>
      <c r="E5">
        <v>38</v>
      </c>
      <c r="F5">
        <v>42</v>
      </c>
      <c r="G5">
        <v>37</v>
      </c>
      <c r="H5">
        <v>39</v>
      </c>
      <c r="I5">
        <v>43</v>
      </c>
      <c r="J5">
        <v>44</v>
      </c>
      <c r="K5">
        <v>41</v>
      </c>
    </row>
    <row r="6" spans="1:12">
      <c r="A6" t="s">
        <v>85</v>
      </c>
      <c r="B6">
        <v>32</v>
      </c>
      <c r="C6">
        <v>28</v>
      </c>
      <c r="D6">
        <v>30</v>
      </c>
      <c r="E6">
        <v>34</v>
      </c>
      <c r="F6">
        <v>33</v>
      </c>
      <c r="G6">
        <v>35</v>
      </c>
      <c r="H6">
        <v>31</v>
      </c>
      <c r="I6">
        <v>29</v>
      </c>
      <c r="J6">
        <v>36</v>
      </c>
      <c r="K6">
        <v>37</v>
      </c>
    </row>
    <row r="7" spans="1:12">
      <c r="A7" t="s">
        <v>86</v>
      </c>
      <c r="B7">
        <v>40</v>
      </c>
      <c r="C7">
        <v>39</v>
      </c>
      <c r="D7">
        <v>42</v>
      </c>
      <c r="E7">
        <v>41</v>
      </c>
      <c r="F7">
        <v>38</v>
      </c>
      <c r="G7">
        <v>43</v>
      </c>
      <c r="H7">
        <v>45</v>
      </c>
      <c r="I7">
        <v>44</v>
      </c>
      <c r="J7">
        <v>41</v>
      </c>
      <c r="K7">
        <v>37</v>
      </c>
    </row>
    <row r="9" spans="1:12">
      <c r="A9" t="s">
        <v>66</v>
      </c>
    </row>
    <row r="26" spans="1:2">
      <c r="A26" t="s">
        <v>34</v>
      </c>
    </row>
    <row r="28" spans="1:2">
      <c r="A28" t="s">
        <v>84</v>
      </c>
      <c r="B28">
        <f>AVERAGE(B5:K5)</f>
        <v>40.4</v>
      </c>
    </row>
    <row r="29" spans="1:2">
      <c r="A29" t="s">
        <v>85</v>
      </c>
      <c r="B29">
        <f t="shared" ref="B29:B30" si="0">AVERAGE(B6:K6)</f>
        <v>32.5</v>
      </c>
    </row>
    <row r="30" spans="1:2">
      <c r="A30" t="s">
        <v>86</v>
      </c>
      <c r="B30">
        <f t="shared" si="0"/>
        <v>41</v>
      </c>
    </row>
    <row r="32" spans="1:2">
      <c r="A32" t="s">
        <v>87</v>
      </c>
    </row>
    <row r="34" spans="1:3">
      <c r="A34" t="s">
        <v>84</v>
      </c>
      <c r="B34">
        <f>MIN(B5:K5)</f>
        <v>35</v>
      </c>
      <c r="C34">
        <f>MAX(B5:K5)</f>
        <v>45</v>
      </c>
    </row>
    <row r="35" spans="1:3">
      <c r="A35" t="s">
        <v>85</v>
      </c>
      <c r="B35">
        <f t="shared" ref="B35:B36" si="1">MIN(B6:K6)</f>
        <v>28</v>
      </c>
      <c r="C35">
        <f t="shared" ref="C35:C36" si="2">MAX(B6:K6)</f>
        <v>37</v>
      </c>
    </row>
    <row r="36" spans="1:3">
      <c r="A36" t="s">
        <v>86</v>
      </c>
      <c r="B36">
        <f t="shared" si="1"/>
        <v>37</v>
      </c>
      <c r="C36">
        <f t="shared" si="2"/>
        <v>45</v>
      </c>
    </row>
  </sheetData>
  <mergeCells count="1">
    <mergeCell ref="A1:L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B108-3330-4E7B-9EA5-5359A6A0C62C}">
  <dimension ref="A1:AX19"/>
  <sheetViews>
    <sheetView topLeftCell="A2" workbookViewId="0">
      <selection sqref="A1:L3"/>
    </sheetView>
  </sheetViews>
  <sheetFormatPr defaultRowHeight="14"/>
  <sheetData>
    <row r="1" spans="1:50">
      <c r="A1" s="10" t="s">
        <v>88</v>
      </c>
      <c r="B1" s="11"/>
      <c r="C1" s="11"/>
      <c r="D1" s="11"/>
      <c r="E1" s="11"/>
      <c r="F1" s="11"/>
      <c r="G1" s="11"/>
      <c r="H1" s="11"/>
      <c r="I1" s="11"/>
      <c r="J1" s="11"/>
      <c r="K1" s="11"/>
      <c r="L1" s="11"/>
    </row>
    <row r="2" spans="1:50">
      <c r="A2" s="11"/>
      <c r="B2" s="11"/>
      <c r="C2" s="11"/>
      <c r="D2" s="11"/>
      <c r="E2" s="11"/>
      <c r="F2" s="11"/>
      <c r="G2" s="11"/>
      <c r="H2" s="11"/>
      <c r="I2" s="11"/>
      <c r="J2" s="11"/>
      <c r="K2" s="11"/>
      <c r="L2" s="11"/>
    </row>
    <row r="3" spans="1:50">
      <c r="A3" s="11"/>
      <c r="B3" s="11"/>
      <c r="C3" s="11"/>
      <c r="D3" s="11"/>
      <c r="E3" s="11"/>
      <c r="F3" s="11"/>
      <c r="G3" s="11"/>
      <c r="H3" s="11"/>
      <c r="I3" s="11"/>
      <c r="J3" s="11"/>
      <c r="K3" s="11"/>
      <c r="L3" s="11"/>
    </row>
    <row r="5" spans="1:50">
      <c r="A5" t="s">
        <v>89</v>
      </c>
    </row>
    <row r="7" spans="1:50">
      <c r="A7">
        <v>-2.5</v>
      </c>
      <c r="B7">
        <v>1.3</v>
      </c>
      <c r="C7">
        <v>-0.8</v>
      </c>
      <c r="D7">
        <v>-1.9</v>
      </c>
      <c r="E7">
        <v>2.1</v>
      </c>
      <c r="F7">
        <v>0.5</v>
      </c>
      <c r="G7">
        <v>-1.2</v>
      </c>
      <c r="H7">
        <v>1.8</v>
      </c>
      <c r="I7">
        <v>-0.5</v>
      </c>
      <c r="J7">
        <v>2.2999999999999998</v>
      </c>
      <c r="K7">
        <v>-0.7</v>
      </c>
      <c r="L7">
        <v>1.2</v>
      </c>
      <c r="M7">
        <v>-1.5</v>
      </c>
      <c r="N7">
        <v>-0.3</v>
      </c>
      <c r="O7">
        <v>2.6</v>
      </c>
      <c r="P7">
        <v>1.1000000000000001</v>
      </c>
      <c r="Q7">
        <v>-1.7</v>
      </c>
      <c r="R7">
        <v>0.9</v>
      </c>
      <c r="S7">
        <v>-1.4</v>
      </c>
      <c r="T7">
        <v>0.3</v>
      </c>
      <c r="U7">
        <v>1.9</v>
      </c>
      <c r="V7">
        <v>-1.1000000000000001</v>
      </c>
      <c r="W7">
        <v>-0.4</v>
      </c>
      <c r="X7">
        <v>2.2000000000000002</v>
      </c>
      <c r="Y7">
        <v>-0.9</v>
      </c>
      <c r="Z7">
        <v>1.6</v>
      </c>
      <c r="AA7">
        <v>-0.6</v>
      </c>
      <c r="AB7">
        <v>-1.3</v>
      </c>
      <c r="AC7">
        <v>2.4</v>
      </c>
      <c r="AD7">
        <v>0.7</v>
      </c>
      <c r="AE7">
        <v>-1.8</v>
      </c>
      <c r="AF7">
        <v>1.5</v>
      </c>
      <c r="AG7">
        <v>-0.2</v>
      </c>
      <c r="AH7">
        <v>-2.1</v>
      </c>
      <c r="AI7">
        <v>2.8</v>
      </c>
      <c r="AJ7">
        <v>0.8</v>
      </c>
      <c r="AK7">
        <v>-1.6</v>
      </c>
      <c r="AL7">
        <v>1.4</v>
      </c>
      <c r="AM7">
        <v>-0.1</v>
      </c>
      <c r="AN7">
        <v>2.5</v>
      </c>
      <c r="AO7">
        <v>-1</v>
      </c>
      <c r="AP7">
        <v>1.7</v>
      </c>
      <c r="AQ7">
        <v>-0.9</v>
      </c>
      <c r="AR7">
        <v>-2</v>
      </c>
      <c r="AS7">
        <v>2.7</v>
      </c>
      <c r="AT7">
        <v>0.6</v>
      </c>
      <c r="AU7">
        <v>-1.4</v>
      </c>
      <c r="AV7">
        <v>1.1000000000000001</v>
      </c>
      <c r="AW7">
        <v>-0.3</v>
      </c>
      <c r="AX7">
        <v>2</v>
      </c>
    </row>
    <row r="9" spans="1:50">
      <c r="A9" t="s">
        <v>90</v>
      </c>
    </row>
    <row r="10" spans="1:50">
      <c r="A10">
        <f>SKEW(A7:AX7)</f>
        <v>5.4546017084340551E-2</v>
      </c>
    </row>
    <row r="12" spans="1:50">
      <c r="A12" t="s">
        <v>91</v>
      </c>
    </row>
    <row r="13" spans="1:50">
      <c r="A13">
        <f>KURT(A7:AX7)</f>
        <v>-1.3042496425917365</v>
      </c>
    </row>
    <row r="15" spans="1:50">
      <c r="A15" t="s">
        <v>92</v>
      </c>
    </row>
    <row r="16" spans="1:50">
      <c r="A16" t="s">
        <v>94</v>
      </c>
    </row>
    <row r="17" spans="1:1">
      <c r="A17" t="s">
        <v>93</v>
      </c>
    </row>
    <row r="19" spans="1:1">
      <c r="A19" t="s">
        <v>95</v>
      </c>
    </row>
  </sheetData>
  <mergeCells count="1">
    <mergeCell ref="A1: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9ADA2-4837-4154-A9C2-9EF2EE97AA35}">
  <dimension ref="A1:CR16"/>
  <sheetViews>
    <sheetView workbookViewId="0">
      <selection sqref="A1:L3"/>
    </sheetView>
  </sheetViews>
  <sheetFormatPr defaultRowHeight="14"/>
  <sheetData>
    <row r="1" spans="1:96">
      <c r="A1" s="10" t="s">
        <v>96</v>
      </c>
      <c r="B1" s="11"/>
      <c r="C1" s="11"/>
      <c r="D1" s="11"/>
      <c r="E1" s="11"/>
      <c r="F1" s="11"/>
      <c r="G1" s="11"/>
      <c r="H1" s="11"/>
      <c r="I1" s="11"/>
      <c r="J1" s="11"/>
      <c r="K1" s="11"/>
      <c r="L1" s="11"/>
    </row>
    <row r="2" spans="1:96">
      <c r="A2" s="11"/>
      <c r="B2" s="11"/>
      <c r="C2" s="11"/>
      <c r="D2" s="11"/>
      <c r="E2" s="11"/>
      <c r="F2" s="11"/>
      <c r="G2" s="11"/>
      <c r="H2" s="11"/>
      <c r="I2" s="11"/>
      <c r="J2" s="11"/>
      <c r="K2" s="11"/>
      <c r="L2" s="11"/>
    </row>
    <row r="3" spans="1:96">
      <c r="A3" s="11"/>
      <c r="B3" s="11"/>
      <c r="C3" s="11"/>
      <c r="D3" s="11"/>
      <c r="E3" s="11"/>
      <c r="F3" s="11"/>
      <c r="G3" s="11"/>
      <c r="H3" s="11"/>
      <c r="I3" s="11"/>
      <c r="J3" s="11"/>
      <c r="K3" s="11"/>
      <c r="L3" s="11"/>
    </row>
    <row r="5" spans="1:96">
      <c r="A5" t="s">
        <v>97</v>
      </c>
    </row>
    <row r="7" spans="1:96">
      <c r="A7">
        <v>2.5</v>
      </c>
      <c r="B7">
        <v>4.8</v>
      </c>
      <c r="C7">
        <v>3.2</v>
      </c>
      <c r="D7">
        <v>2.1</v>
      </c>
      <c r="E7">
        <v>4.5</v>
      </c>
      <c r="F7">
        <v>2.9</v>
      </c>
      <c r="G7">
        <v>2.2999999999999998</v>
      </c>
      <c r="H7">
        <v>3.1</v>
      </c>
      <c r="I7">
        <v>4.2</v>
      </c>
      <c r="J7">
        <v>3.9</v>
      </c>
      <c r="K7">
        <v>2.8</v>
      </c>
      <c r="L7">
        <v>4.0999999999999996</v>
      </c>
      <c r="M7">
        <v>2.6</v>
      </c>
      <c r="N7">
        <v>2.4</v>
      </c>
      <c r="O7">
        <v>4.7</v>
      </c>
      <c r="P7">
        <v>3.3</v>
      </c>
      <c r="Q7">
        <v>2.7</v>
      </c>
      <c r="R7">
        <v>3</v>
      </c>
      <c r="S7">
        <v>4.3</v>
      </c>
      <c r="T7">
        <v>3.7</v>
      </c>
      <c r="U7">
        <v>2.2000000000000002</v>
      </c>
      <c r="V7">
        <v>3.6</v>
      </c>
      <c r="W7">
        <v>4</v>
      </c>
      <c r="X7">
        <v>2.7</v>
      </c>
      <c r="Y7">
        <v>3.8</v>
      </c>
      <c r="Z7">
        <v>3.5</v>
      </c>
      <c r="AA7">
        <v>3.2</v>
      </c>
      <c r="AB7">
        <v>4.4000000000000004</v>
      </c>
      <c r="AC7">
        <v>2</v>
      </c>
      <c r="AD7">
        <v>3.4</v>
      </c>
      <c r="AE7">
        <v>3.1</v>
      </c>
      <c r="AF7">
        <v>2.9</v>
      </c>
      <c r="AG7">
        <v>4.5999999999999996</v>
      </c>
      <c r="AH7">
        <v>3.3</v>
      </c>
      <c r="AI7">
        <v>2.5</v>
      </c>
      <c r="AJ7">
        <v>4.9000000000000004</v>
      </c>
      <c r="AK7">
        <v>2.8</v>
      </c>
      <c r="AL7">
        <v>3</v>
      </c>
      <c r="AM7">
        <v>4.2</v>
      </c>
      <c r="AN7">
        <v>3.9</v>
      </c>
      <c r="AO7">
        <v>2.8</v>
      </c>
      <c r="AP7">
        <v>4.0999999999999996</v>
      </c>
      <c r="AQ7">
        <v>2.6</v>
      </c>
      <c r="AR7">
        <v>2.4</v>
      </c>
      <c r="AS7">
        <v>4.7</v>
      </c>
      <c r="AT7">
        <v>3.3</v>
      </c>
      <c r="AU7">
        <v>2.7</v>
      </c>
      <c r="AV7">
        <v>3</v>
      </c>
      <c r="AW7">
        <v>4.3</v>
      </c>
      <c r="AX7">
        <v>3.7</v>
      </c>
      <c r="AY7">
        <v>2.2000000000000002</v>
      </c>
      <c r="AZ7">
        <v>3.6</v>
      </c>
      <c r="BA7">
        <v>4</v>
      </c>
      <c r="BB7">
        <v>2.7</v>
      </c>
      <c r="BC7">
        <v>3.8</v>
      </c>
      <c r="BD7">
        <v>3.5</v>
      </c>
      <c r="BE7">
        <v>3.2</v>
      </c>
      <c r="BF7">
        <v>4.4000000000000004</v>
      </c>
      <c r="BG7">
        <v>2</v>
      </c>
      <c r="BH7">
        <v>3.4</v>
      </c>
      <c r="BI7">
        <v>3.1</v>
      </c>
      <c r="BJ7">
        <v>2.9</v>
      </c>
      <c r="BK7">
        <v>4.5999999999999996</v>
      </c>
      <c r="BL7">
        <v>3.3</v>
      </c>
      <c r="BM7">
        <v>2.5</v>
      </c>
      <c r="BN7">
        <v>4.9000000000000004</v>
      </c>
      <c r="BO7">
        <v>2.8</v>
      </c>
      <c r="BP7">
        <v>3</v>
      </c>
      <c r="BQ7">
        <v>4.2</v>
      </c>
      <c r="BR7">
        <v>3.9</v>
      </c>
      <c r="BS7">
        <v>2.8</v>
      </c>
      <c r="BT7">
        <v>4.0999999999999996</v>
      </c>
      <c r="BU7">
        <v>2.6</v>
      </c>
      <c r="BV7">
        <v>2.4</v>
      </c>
      <c r="BW7">
        <v>4.7</v>
      </c>
      <c r="BX7">
        <v>3.3</v>
      </c>
      <c r="BY7">
        <v>2.7</v>
      </c>
      <c r="BZ7">
        <v>3</v>
      </c>
      <c r="CA7">
        <v>4.3</v>
      </c>
      <c r="CB7">
        <v>3.7</v>
      </c>
      <c r="CC7">
        <v>2.2000000000000002</v>
      </c>
      <c r="CD7">
        <v>3.6</v>
      </c>
      <c r="CE7">
        <v>4</v>
      </c>
      <c r="CF7">
        <v>2.7</v>
      </c>
      <c r="CG7">
        <v>3.8</v>
      </c>
      <c r="CH7">
        <v>3.5</v>
      </c>
      <c r="CI7">
        <v>3.2</v>
      </c>
      <c r="CJ7">
        <v>4.4000000000000004</v>
      </c>
      <c r="CK7">
        <v>2</v>
      </c>
      <c r="CL7">
        <v>3.4</v>
      </c>
      <c r="CM7">
        <v>3.1</v>
      </c>
      <c r="CN7">
        <v>2.9</v>
      </c>
      <c r="CO7">
        <v>4.5999999999999996</v>
      </c>
      <c r="CP7">
        <v>3.3</v>
      </c>
      <c r="CQ7">
        <v>2.5</v>
      </c>
      <c r="CR7">
        <v>4.9000000000000004</v>
      </c>
    </row>
    <row r="9" spans="1:96">
      <c r="A9" t="s">
        <v>90</v>
      </c>
    </row>
    <row r="10" spans="1:96">
      <c r="A10">
        <f>SKEW(A7:CR7)</f>
        <v>0.22402536454542335</v>
      </c>
    </row>
    <row r="12" spans="1:96">
      <c r="A12" t="s">
        <v>91</v>
      </c>
    </row>
    <row r="13" spans="1:96">
      <c r="A13">
        <f>KURT(A7:CR7)</f>
        <v>-0.93120912452529181</v>
      </c>
    </row>
    <row r="15" spans="1:96">
      <c r="A15" t="s">
        <v>92</v>
      </c>
    </row>
    <row r="16" spans="1:96">
      <c r="A16" t="s">
        <v>98</v>
      </c>
    </row>
  </sheetData>
  <mergeCells count="1">
    <mergeCell ref="A1:L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FFE7C-8A51-432C-B7CE-7A1AC5CC95B1}">
  <dimension ref="A1:T6"/>
  <sheetViews>
    <sheetView workbookViewId="0">
      <selection activeCell="A4" sqref="A4:B6"/>
    </sheetView>
  </sheetViews>
  <sheetFormatPr defaultRowHeight="14"/>
  <cols>
    <col min="1" max="1" width="78.83203125" customWidth="1"/>
  </cols>
  <sheetData>
    <row r="1" spans="1:20" ht="42">
      <c r="A1" s="2" t="s">
        <v>8</v>
      </c>
    </row>
    <row r="2" spans="1:20">
      <c r="A2">
        <v>15</v>
      </c>
      <c r="B2">
        <v>10</v>
      </c>
      <c r="C2">
        <v>20</v>
      </c>
      <c r="D2">
        <v>25</v>
      </c>
      <c r="E2">
        <v>15</v>
      </c>
      <c r="F2">
        <v>10</v>
      </c>
      <c r="G2">
        <v>30</v>
      </c>
      <c r="H2">
        <v>20</v>
      </c>
      <c r="I2">
        <v>15</v>
      </c>
      <c r="J2">
        <v>10</v>
      </c>
      <c r="K2">
        <v>10</v>
      </c>
      <c r="L2">
        <v>25</v>
      </c>
      <c r="M2">
        <v>15</v>
      </c>
      <c r="N2">
        <v>20</v>
      </c>
      <c r="O2">
        <v>20</v>
      </c>
      <c r="P2">
        <v>15</v>
      </c>
      <c r="Q2">
        <v>10</v>
      </c>
      <c r="R2">
        <v>10</v>
      </c>
      <c r="S2">
        <v>20</v>
      </c>
      <c r="T2">
        <v>25</v>
      </c>
    </row>
    <row r="4" spans="1:20">
      <c r="A4" s="1" t="s">
        <v>4</v>
      </c>
      <c r="B4" s="1">
        <f>SUM(A2:T2)/19</f>
        <v>17.894736842105264</v>
      </c>
    </row>
    <row r="5" spans="1:20">
      <c r="A5" s="1" t="s">
        <v>5</v>
      </c>
      <c r="B5" s="1">
        <f>MEDIAN(A2:T2)</f>
        <v>15</v>
      </c>
    </row>
    <row r="6" spans="1:20">
      <c r="A6" s="1" t="s">
        <v>6</v>
      </c>
      <c r="B6" s="1">
        <f>MODE(A2:T2)</f>
        <v>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B8485-B99A-4B23-ACAE-233D2B65E393}">
  <dimension ref="A1:CV14"/>
  <sheetViews>
    <sheetView workbookViewId="0">
      <selection sqref="A1:L3"/>
    </sheetView>
  </sheetViews>
  <sheetFormatPr defaultRowHeight="14"/>
  <sheetData>
    <row r="1" spans="1:100">
      <c r="A1" s="10" t="s">
        <v>99</v>
      </c>
      <c r="B1" s="11"/>
      <c r="C1" s="11"/>
      <c r="D1" s="11"/>
      <c r="E1" s="11"/>
      <c r="F1" s="11"/>
      <c r="G1" s="11"/>
      <c r="H1" s="11"/>
      <c r="I1" s="11"/>
      <c r="J1" s="11"/>
      <c r="K1" s="11"/>
      <c r="L1" s="11"/>
    </row>
    <row r="2" spans="1:100">
      <c r="A2" s="11"/>
      <c r="B2" s="11"/>
      <c r="C2" s="11"/>
      <c r="D2" s="11"/>
      <c r="E2" s="11"/>
      <c r="F2" s="11"/>
      <c r="G2" s="11"/>
      <c r="H2" s="11"/>
      <c r="I2" s="11"/>
      <c r="J2" s="11"/>
      <c r="K2" s="11"/>
      <c r="L2" s="11"/>
    </row>
    <row r="3" spans="1:100">
      <c r="A3" s="11"/>
      <c r="B3" s="11"/>
      <c r="C3" s="11"/>
      <c r="D3" s="11"/>
      <c r="E3" s="11"/>
      <c r="F3" s="11"/>
      <c r="G3" s="11"/>
      <c r="H3" s="11"/>
      <c r="I3" s="11"/>
      <c r="J3" s="11"/>
      <c r="K3" s="11"/>
      <c r="L3" s="11"/>
    </row>
    <row r="4" spans="1:100">
      <c r="A4" t="s">
        <v>100</v>
      </c>
    </row>
    <row r="5" spans="1:100">
      <c r="A5">
        <v>4</v>
      </c>
      <c r="B5">
        <v>5</v>
      </c>
      <c r="C5">
        <v>3</v>
      </c>
      <c r="D5">
        <v>4</v>
      </c>
      <c r="E5">
        <v>4</v>
      </c>
      <c r="F5">
        <v>3</v>
      </c>
      <c r="G5">
        <v>2</v>
      </c>
      <c r="H5">
        <v>5</v>
      </c>
      <c r="I5">
        <v>4</v>
      </c>
      <c r="J5">
        <v>3</v>
      </c>
      <c r="K5">
        <v>5</v>
      </c>
      <c r="L5">
        <v>4</v>
      </c>
      <c r="M5">
        <v>2</v>
      </c>
      <c r="N5">
        <v>3</v>
      </c>
      <c r="O5">
        <v>4</v>
      </c>
      <c r="P5">
        <v>5</v>
      </c>
      <c r="Q5">
        <v>3</v>
      </c>
      <c r="R5">
        <v>4</v>
      </c>
      <c r="S5">
        <v>5</v>
      </c>
      <c r="T5">
        <v>3</v>
      </c>
      <c r="U5">
        <v>4</v>
      </c>
      <c r="V5">
        <v>3</v>
      </c>
      <c r="W5">
        <v>2</v>
      </c>
      <c r="X5">
        <v>4</v>
      </c>
      <c r="Y5">
        <v>5</v>
      </c>
      <c r="Z5">
        <v>3</v>
      </c>
      <c r="AA5">
        <v>4</v>
      </c>
      <c r="AB5">
        <v>5</v>
      </c>
      <c r="AC5">
        <v>4</v>
      </c>
      <c r="AD5">
        <v>3</v>
      </c>
      <c r="AE5">
        <v>3</v>
      </c>
      <c r="AF5">
        <v>4</v>
      </c>
      <c r="AG5">
        <v>5</v>
      </c>
      <c r="AH5">
        <v>2</v>
      </c>
      <c r="AI5">
        <v>3</v>
      </c>
      <c r="AJ5">
        <v>4</v>
      </c>
      <c r="AK5">
        <v>4</v>
      </c>
      <c r="AL5">
        <v>3</v>
      </c>
      <c r="AM5">
        <v>5</v>
      </c>
      <c r="AN5">
        <v>4</v>
      </c>
      <c r="AO5">
        <v>3</v>
      </c>
      <c r="AP5">
        <v>4</v>
      </c>
      <c r="AQ5">
        <v>5</v>
      </c>
      <c r="AR5">
        <v>4</v>
      </c>
      <c r="AS5">
        <v>2</v>
      </c>
      <c r="AT5">
        <v>3</v>
      </c>
      <c r="AU5">
        <v>4</v>
      </c>
      <c r="AV5">
        <v>5</v>
      </c>
      <c r="AW5">
        <v>3</v>
      </c>
      <c r="AX5">
        <v>4</v>
      </c>
      <c r="AY5">
        <v>5</v>
      </c>
      <c r="AZ5">
        <v>4</v>
      </c>
      <c r="BA5">
        <v>3</v>
      </c>
      <c r="BB5">
        <v>4</v>
      </c>
      <c r="BC5">
        <v>5</v>
      </c>
      <c r="BD5">
        <v>3</v>
      </c>
      <c r="BE5">
        <v>4</v>
      </c>
      <c r="BF5">
        <v>5</v>
      </c>
      <c r="BG5">
        <v>4</v>
      </c>
      <c r="BH5">
        <v>3</v>
      </c>
      <c r="BI5">
        <v>3</v>
      </c>
      <c r="BJ5">
        <v>4</v>
      </c>
      <c r="BK5">
        <v>5</v>
      </c>
      <c r="BL5">
        <v>2</v>
      </c>
      <c r="BM5">
        <v>3</v>
      </c>
      <c r="BN5">
        <v>4</v>
      </c>
      <c r="BO5">
        <v>4</v>
      </c>
      <c r="BP5">
        <v>3</v>
      </c>
      <c r="BQ5">
        <v>5</v>
      </c>
      <c r="BR5">
        <v>4</v>
      </c>
      <c r="BS5">
        <v>3</v>
      </c>
      <c r="BT5">
        <v>4</v>
      </c>
      <c r="BU5">
        <v>5</v>
      </c>
      <c r="BV5">
        <v>4</v>
      </c>
      <c r="BW5">
        <v>2</v>
      </c>
      <c r="BX5">
        <v>3</v>
      </c>
      <c r="BY5">
        <v>4</v>
      </c>
      <c r="BZ5">
        <v>5</v>
      </c>
      <c r="CA5">
        <v>3</v>
      </c>
      <c r="CB5">
        <v>4</v>
      </c>
      <c r="CC5">
        <v>5</v>
      </c>
      <c r="CD5">
        <v>4</v>
      </c>
      <c r="CE5">
        <v>3</v>
      </c>
      <c r="CF5">
        <v>4</v>
      </c>
      <c r="CG5">
        <v>5</v>
      </c>
      <c r="CH5">
        <v>3</v>
      </c>
      <c r="CI5">
        <v>4</v>
      </c>
      <c r="CJ5">
        <v>5</v>
      </c>
      <c r="CK5">
        <v>4</v>
      </c>
      <c r="CL5">
        <v>3</v>
      </c>
      <c r="CM5">
        <v>3</v>
      </c>
      <c r="CN5">
        <v>4</v>
      </c>
      <c r="CO5">
        <v>5</v>
      </c>
      <c r="CP5">
        <v>2</v>
      </c>
      <c r="CQ5">
        <v>3</v>
      </c>
      <c r="CR5">
        <v>4</v>
      </c>
      <c r="CS5">
        <v>4</v>
      </c>
      <c r="CT5">
        <v>3</v>
      </c>
      <c r="CU5">
        <v>5</v>
      </c>
      <c r="CV5">
        <v>4</v>
      </c>
    </row>
    <row r="7" spans="1:100">
      <c r="A7" t="s">
        <v>90</v>
      </c>
    </row>
    <row r="8" spans="1:100">
      <c r="A8">
        <f>SKEW(A5:CV5)</f>
        <v>-0.21090973977304461</v>
      </c>
    </row>
    <row r="10" spans="1:100">
      <c r="A10" t="s">
        <v>91</v>
      </c>
    </row>
    <row r="11" spans="1:100">
      <c r="A11">
        <f>KURT((A5:CV5))</f>
        <v>-0.74525627211662515</v>
      </c>
    </row>
    <row r="13" spans="1:100">
      <c r="A13" t="s">
        <v>92</v>
      </c>
    </row>
    <row r="14" spans="1:100">
      <c r="A14" t="s">
        <v>101</v>
      </c>
    </row>
  </sheetData>
  <mergeCells count="1">
    <mergeCell ref="A1:L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E9AC4-BC3B-4E5C-89B6-D586FA6F19EE}">
  <dimension ref="A1:CV14"/>
  <sheetViews>
    <sheetView workbookViewId="0">
      <selection sqref="A1:L3"/>
    </sheetView>
  </sheetViews>
  <sheetFormatPr defaultRowHeight="14"/>
  <sheetData>
    <row r="1" spans="1:100">
      <c r="A1" s="10" t="s">
        <v>102</v>
      </c>
      <c r="B1" s="11"/>
      <c r="C1" s="11"/>
      <c r="D1" s="11"/>
      <c r="E1" s="11"/>
      <c r="F1" s="11"/>
      <c r="G1" s="11"/>
      <c r="H1" s="11"/>
      <c r="I1" s="11"/>
      <c r="J1" s="11"/>
      <c r="K1" s="11"/>
      <c r="L1" s="11"/>
    </row>
    <row r="2" spans="1:100">
      <c r="A2" s="11"/>
      <c r="B2" s="11"/>
      <c r="C2" s="11"/>
      <c r="D2" s="11"/>
      <c r="E2" s="11"/>
      <c r="F2" s="11"/>
      <c r="G2" s="11"/>
      <c r="H2" s="11"/>
      <c r="I2" s="11"/>
      <c r="J2" s="11"/>
      <c r="K2" s="11"/>
      <c r="L2" s="11"/>
    </row>
    <row r="3" spans="1:100">
      <c r="A3" s="11"/>
      <c r="B3" s="11"/>
      <c r="C3" s="11"/>
      <c r="D3" s="11"/>
      <c r="E3" s="11"/>
      <c r="F3" s="11"/>
      <c r="G3" s="11"/>
      <c r="H3" s="11"/>
      <c r="I3" s="11"/>
      <c r="J3" s="11"/>
      <c r="K3" s="11"/>
      <c r="L3" s="11"/>
    </row>
    <row r="4" spans="1:100">
      <c r="A4" t="s">
        <v>103</v>
      </c>
    </row>
    <row r="5" spans="1:100">
      <c r="A5">
        <v>280</v>
      </c>
      <c r="B5">
        <v>350</v>
      </c>
      <c r="C5">
        <v>310</v>
      </c>
      <c r="D5">
        <v>270</v>
      </c>
      <c r="E5">
        <v>390</v>
      </c>
      <c r="F5">
        <v>320</v>
      </c>
      <c r="G5">
        <v>290</v>
      </c>
      <c r="H5">
        <v>340</v>
      </c>
      <c r="I5">
        <v>310</v>
      </c>
      <c r="J5">
        <v>380</v>
      </c>
      <c r="K5">
        <v>270</v>
      </c>
      <c r="L5">
        <v>350</v>
      </c>
      <c r="M5">
        <v>300</v>
      </c>
      <c r="N5">
        <v>330</v>
      </c>
      <c r="O5">
        <v>370</v>
      </c>
      <c r="P5">
        <v>310</v>
      </c>
      <c r="Q5">
        <v>280</v>
      </c>
      <c r="R5">
        <v>320</v>
      </c>
      <c r="S5">
        <v>350</v>
      </c>
      <c r="T5">
        <v>290</v>
      </c>
      <c r="U5">
        <v>270</v>
      </c>
      <c r="V5">
        <v>350</v>
      </c>
      <c r="W5">
        <v>300</v>
      </c>
      <c r="X5">
        <v>330</v>
      </c>
      <c r="Y5">
        <v>370</v>
      </c>
      <c r="Z5">
        <v>310</v>
      </c>
      <c r="AA5">
        <v>280</v>
      </c>
      <c r="AB5">
        <v>320</v>
      </c>
      <c r="AC5">
        <v>350</v>
      </c>
      <c r="AD5">
        <v>290</v>
      </c>
      <c r="AE5">
        <v>270</v>
      </c>
      <c r="AF5">
        <v>350</v>
      </c>
      <c r="AG5">
        <v>300</v>
      </c>
      <c r="AH5">
        <v>330</v>
      </c>
      <c r="AI5">
        <v>370</v>
      </c>
      <c r="AJ5">
        <v>310</v>
      </c>
      <c r="AK5">
        <v>280</v>
      </c>
      <c r="AL5">
        <v>320</v>
      </c>
      <c r="AM5">
        <v>350</v>
      </c>
      <c r="AN5">
        <v>290</v>
      </c>
      <c r="AO5">
        <v>270</v>
      </c>
      <c r="AP5">
        <v>350</v>
      </c>
      <c r="AQ5">
        <v>300</v>
      </c>
      <c r="AR5">
        <v>330</v>
      </c>
      <c r="AS5">
        <v>370</v>
      </c>
      <c r="AT5">
        <v>310</v>
      </c>
      <c r="AU5">
        <v>280</v>
      </c>
      <c r="AV5">
        <v>320</v>
      </c>
      <c r="AW5">
        <v>350</v>
      </c>
      <c r="AX5">
        <v>290</v>
      </c>
      <c r="AY5">
        <v>270</v>
      </c>
      <c r="AZ5">
        <v>350</v>
      </c>
      <c r="BA5">
        <v>300</v>
      </c>
      <c r="BB5">
        <v>330</v>
      </c>
      <c r="BC5">
        <v>370</v>
      </c>
      <c r="BD5">
        <v>310</v>
      </c>
      <c r="BE5">
        <v>280</v>
      </c>
      <c r="BF5">
        <v>320</v>
      </c>
      <c r="BG5">
        <v>350</v>
      </c>
      <c r="BH5">
        <v>290</v>
      </c>
      <c r="BI5">
        <v>270</v>
      </c>
      <c r="BJ5">
        <v>350</v>
      </c>
      <c r="BK5">
        <v>300</v>
      </c>
      <c r="BL5">
        <v>330</v>
      </c>
      <c r="BM5">
        <v>370</v>
      </c>
      <c r="BN5">
        <v>310</v>
      </c>
      <c r="BO5">
        <v>280</v>
      </c>
      <c r="BP5">
        <v>320</v>
      </c>
      <c r="BQ5">
        <v>350</v>
      </c>
      <c r="BR5">
        <v>290</v>
      </c>
      <c r="BS5">
        <v>270</v>
      </c>
      <c r="BT5">
        <v>350</v>
      </c>
      <c r="BU5">
        <v>300</v>
      </c>
      <c r="BV5">
        <v>330</v>
      </c>
      <c r="BW5">
        <v>370</v>
      </c>
      <c r="BX5">
        <v>310</v>
      </c>
      <c r="BY5">
        <v>280</v>
      </c>
      <c r="BZ5">
        <v>320</v>
      </c>
      <c r="CA5">
        <v>350</v>
      </c>
      <c r="CB5">
        <v>290</v>
      </c>
      <c r="CC5">
        <v>270</v>
      </c>
      <c r="CD5">
        <v>350</v>
      </c>
      <c r="CE5">
        <v>300</v>
      </c>
      <c r="CF5">
        <v>330</v>
      </c>
      <c r="CG5">
        <v>370</v>
      </c>
      <c r="CH5">
        <v>310</v>
      </c>
      <c r="CI5">
        <v>280</v>
      </c>
      <c r="CJ5">
        <v>320</v>
      </c>
      <c r="CK5">
        <v>350</v>
      </c>
      <c r="CL5">
        <v>290</v>
      </c>
      <c r="CM5">
        <v>270</v>
      </c>
      <c r="CN5">
        <v>350</v>
      </c>
      <c r="CO5">
        <v>300</v>
      </c>
      <c r="CP5">
        <v>330</v>
      </c>
      <c r="CQ5">
        <v>370</v>
      </c>
      <c r="CR5">
        <v>310</v>
      </c>
      <c r="CS5">
        <v>280</v>
      </c>
      <c r="CT5">
        <v>320</v>
      </c>
      <c r="CU5">
        <v>350</v>
      </c>
      <c r="CV5">
        <v>290</v>
      </c>
    </row>
    <row r="7" spans="1:100">
      <c r="A7" t="s">
        <v>90</v>
      </c>
    </row>
    <row r="8" spans="1:100">
      <c r="A8">
        <f>SKEW(A5:CV5)</f>
        <v>0.2092186247974063</v>
      </c>
    </row>
    <row r="10" spans="1:100">
      <c r="A10" t="s">
        <v>91</v>
      </c>
    </row>
    <row r="11" spans="1:100">
      <c r="A11">
        <f>KURT(A5:CV5)</f>
        <v>-1.0374244845101974</v>
      </c>
    </row>
    <row r="13" spans="1:100">
      <c r="A13" t="s">
        <v>92</v>
      </c>
    </row>
    <row r="14" spans="1:100">
      <c r="A14" t="s">
        <v>104</v>
      </c>
    </row>
  </sheetData>
  <mergeCells count="1">
    <mergeCell ref="A1:L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D7F0B-BA65-45AA-BAA4-6DC5CCF119A6}">
  <dimension ref="A1:CV15"/>
  <sheetViews>
    <sheetView workbookViewId="0">
      <selection sqref="A1:L3"/>
    </sheetView>
  </sheetViews>
  <sheetFormatPr defaultRowHeight="14"/>
  <sheetData>
    <row r="1" spans="1:100">
      <c r="A1" s="10" t="s">
        <v>105</v>
      </c>
      <c r="B1" s="11"/>
      <c r="C1" s="11"/>
      <c r="D1" s="11"/>
      <c r="E1" s="11"/>
      <c r="F1" s="11"/>
      <c r="G1" s="11"/>
      <c r="H1" s="11"/>
      <c r="I1" s="11"/>
      <c r="J1" s="11"/>
      <c r="K1" s="11"/>
      <c r="L1" s="11"/>
    </row>
    <row r="2" spans="1:100">
      <c r="A2" s="11"/>
      <c r="B2" s="11"/>
      <c r="C2" s="11"/>
      <c r="D2" s="11"/>
      <c r="E2" s="11"/>
      <c r="F2" s="11"/>
      <c r="G2" s="11"/>
      <c r="H2" s="11"/>
      <c r="I2" s="11"/>
      <c r="J2" s="11"/>
      <c r="K2" s="11"/>
      <c r="L2" s="11"/>
    </row>
    <row r="3" spans="1:100">
      <c r="A3" s="11"/>
      <c r="B3" s="11"/>
      <c r="C3" s="11"/>
      <c r="D3" s="11"/>
      <c r="E3" s="11"/>
      <c r="F3" s="11"/>
      <c r="G3" s="11"/>
      <c r="H3" s="11"/>
      <c r="I3" s="11"/>
      <c r="J3" s="11"/>
      <c r="K3" s="11"/>
      <c r="L3" s="11"/>
    </row>
    <row r="4" spans="1:100">
      <c r="A4" t="s">
        <v>106</v>
      </c>
    </row>
    <row r="6" spans="1:100">
      <c r="A6">
        <v>12</v>
      </c>
      <c r="B6">
        <v>18</v>
      </c>
      <c r="C6">
        <v>15</v>
      </c>
      <c r="D6">
        <v>22</v>
      </c>
      <c r="E6">
        <v>20</v>
      </c>
      <c r="F6">
        <v>14</v>
      </c>
      <c r="G6">
        <v>16</v>
      </c>
      <c r="H6">
        <v>21</v>
      </c>
      <c r="I6">
        <v>19</v>
      </c>
      <c r="J6">
        <v>17</v>
      </c>
      <c r="K6">
        <v>22</v>
      </c>
      <c r="L6">
        <v>19</v>
      </c>
      <c r="M6">
        <v>13</v>
      </c>
      <c r="N6">
        <v>16</v>
      </c>
      <c r="O6">
        <v>21</v>
      </c>
      <c r="P6">
        <v>22</v>
      </c>
      <c r="Q6">
        <v>17</v>
      </c>
      <c r="R6">
        <v>19</v>
      </c>
      <c r="S6">
        <v>22</v>
      </c>
      <c r="T6">
        <v>18</v>
      </c>
      <c r="U6">
        <v>14</v>
      </c>
      <c r="V6">
        <v>20</v>
      </c>
      <c r="W6">
        <v>19</v>
      </c>
      <c r="X6">
        <v>17</v>
      </c>
      <c r="Y6">
        <v>22</v>
      </c>
      <c r="Z6">
        <v>18</v>
      </c>
      <c r="AA6">
        <v>15</v>
      </c>
      <c r="AB6">
        <v>21</v>
      </c>
      <c r="AC6">
        <v>20</v>
      </c>
      <c r="AD6">
        <v>16</v>
      </c>
      <c r="AE6">
        <v>12</v>
      </c>
      <c r="AF6">
        <v>18</v>
      </c>
      <c r="AG6">
        <v>15</v>
      </c>
      <c r="AH6">
        <v>22</v>
      </c>
      <c r="AI6">
        <v>20</v>
      </c>
      <c r="AJ6">
        <v>14</v>
      </c>
      <c r="AK6">
        <v>16</v>
      </c>
      <c r="AL6">
        <v>21</v>
      </c>
      <c r="AM6">
        <v>19</v>
      </c>
      <c r="AN6">
        <v>17</v>
      </c>
      <c r="AO6">
        <v>22</v>
      </c>
      <c r="AP6">
        <v>19</v>
      </c>
      <c r="AQ6">
        <v>13</v>
      </c>
      <c r="AR6">
        <v>16</v>
      </c>
      <c r="AS6">
        <v>21</v>
      </c>
      <c r="AT6">
        <v>22</v>
      </c>
      <c r="AU6">
        <v>17</v>
      </c>
      <c r="AV6">
        <v>19</v>
      </c>
      <c r="AW6">
        <v>22</v>
      </c>
      <c r="AX6">
        <v>18</v>
      </c>
      <c r="AY6">
        <v>14</v>
      </c>
      <c r="AZ6">
        <v>20</v>
      </c>
      <c r="BA6">
        <v>19</v>
      </c>
      <c r="BB6">
        <v>17</v>
      </c>
      <c r="BC6">
        <v>22</v>
      </c>
      <c r="BD6">
        <v>18</v>
      </c>
      <c r="BE6">
        <v>15</v>
      </c>
      <c r="BF6">
        <v>21</v>
      </c>
      <c r="BG6">
        <v>20</v>
      </c>
      <c r="BH6">
        <v>16</v>
      </c>
      <c r="BI6">
        <v>12</v>
      </c>
      <c r="BJ6">
        <v>18</v>
      </c>
      <c r="BK6">
        <v>15</v>
      </c>
      <c r="BL6">
        <v>22</v>
      </c>
      <c r="BM6">
        <v>20</v>
      </c>
      <c r="BN6">
        <v>14</v>
      </c>
      <c r="BO6">
        <v>16</v>
      </c>
      <c r="BP6">
        <v>21</v>
      </c>
      <c r="BQ6">
        <v>19</v>
      </c>
      <c r="BR6">
        <v>17</v>
      </c>
      <c r="BS6">
        <v>22</v>
      </c>
      <c r="BT6">
        <v>19</v>
      </c>
      <c r="BU6">
        <v>13</v>
      </c>
      <c r="BV6">
        <v>16</v>
      </c>
      <c r="BW6">
        <v>21</v>
      </c>
      <c r="BX6">
        <v>22</v>
      </c>
      <c r="BY6">
        <v>17</v>
      </c>
      <c r="BZ6">
        <v>19</v>
      </c>
      <c r="CA6">
        <v>22</v>
      </c>
      <c r="CB6">
        <v>18</v>
      </c>
      <c r="CC6">
        <v>14</v>
      </c>
      <c r="CD6">
        <v>20</v>
      </c>
      <c r="CE6">
        <v>19</v>
      </c>
      <c r="CF6">
        <v>17</v>
      </c>
      <c r="CG6">
        <v>22</v>
      </c>
      <c r="CH6">
        <v>18</v>
      </c>
      <c r="CI6">
        <v>15</v>
      </c>
      <c r="CJ6">
        <v>21</v>
      </c>
      <c r="CK6">
        <v>20</v>
      </c>
      <c r="CL6">
        <v>16</v>
      </c>
      <c r="CM6">
        <v>12</v>
      </c>
      <c r="CN6">
        <v>18</v>
      </c>
      <c r="CO6">
        <v>15</v>
      </c>
      <c r="CP6">
        <v>22</v>
      </c>
      <c r="CQ6">
        <v>20</v>
      </c>
      <c r="CR6">
        <v>14</v>
      </c>
      <c r="CS6">
        <v>16</v>
      </c>
      <c r="CT6">
        <v>21</v>
      </c>
      <c r="CU6">
        <v>19</v>
      </c>
      <c r="CV6">
        <v>17</v>
      </c>
    </row>
    <row r="8" spans="1:100">
      <c r="A8" t="s">
        <v>90</v>
      </c>
    </row>
    <row r="9" spans="1:100">
      <c r="A9">
        <f>SKEW(A6:CV6)</f>
        <v>-0.3350128722188207</v>
      </c>
    </row>
    <row r="11" spans="1:100">
      <c r="A11" t="s">
        <v>91</v>
      </c>
    </row>
    <row r="12" spans="1:100">
      <c r="A12">
        <f>KURT(A6:CV6)</f>
        <v>-0.88101144669010489</v>
      </c>
    </row>
    <row r="14" spans="1:100">
      <c r="A14" t="s">
        <v>91</v>
      </c>
    </row>
    <row r="15" spans="1:100">
      <c r="A15" t="s">
        <v>107</v>
      </c>
    </row>
  </sheetData>
  <mergeCells count="1">
    <mergeCell ref="A1:L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55BD-4D00-44DE-B8CF-80DBAB97ED32}">
  <dimension ref="A1:OJ121"/>
  <sheetViews>
    <sheetView workbookViewId="0">
      <selection sqref="A1:XFD1048576"/>
    </sheetView>
  </sheetViews>
  <sheetFormatPr defaultRowHeight="14"/>
  <sheetData>
    <row r="1" spans="1:400">
      <c r="A1" s="10" t="s">
        <v>108</v>
      </c>
      <c r="B1" s="11"/>
      <c r="C1" s="11"/>
      <c r="D1" s="11"/>
      <c r="E1" s="11"/>
      <c r="F1" s="11"/>
      <c r="G1" s="11"/>
      <c r="H1" s="11"/>
      <c r="I1" s="11"/>
      <c r="J1" s="11"/>
      <c r="K1" s="11"/>
      <c r="L1" s="11"/>
    </row>
    <row r="2" spans="1:400">
      <c r="A2" s="11"/>
      <c r="B2" s="11"/>
      <c r="C2" s="11"/>
      <c r="D2" s="11"/>
      <c r="E2" s="11"/>
      <c r="F2" s="11"/>
      <c r="G2" s="11"/>
      <c r="H2" s="11"/>
      <c r="I2" s="11"/>
      <c r="J2" s="11"/>
      <c r="K2" s="11"/>
      <c r="L2" s="11"/>
    </row>
    <row r="3" spans="1:400">
      <c r="A3" s="11"/>
      <c r="B3" s="11"/>
      <c r="C3" s="11"/>
      <c r="D3" s="11"/>
      <c r="E3" s="11"/>
      <c r="F3" s="11"/>
      <c r="G3" s="11"/>
      <c r="H3" s="11"/>
      <c r="I3" s="11"/>
      <c r="J3" s="11"/>
      <c r="K3" s="11"/>
      <c r="L3" s="11"/>
    </row>
    <row r="4" spans="1:400">
      <c r="A4" t="s">
        <v>109</v>
      </c>
    </row>
    <row r="6" spans="1:400">
      <c r="A6">
        <v>40</v>
      </c>
      <c r="B6">
        <v>45</v>
      </c>
      <c r="C6">
        <v>50</v>
      </c>
      <c r="D6">
        <v>55</v>
      </c>
      <c r="E6">
        <v>60</v>
      </c>
      <c r="F6">
        <v>62</v>
      </c>
      <c r="G6">
        <v>65</v>
      </c>
      <c r="H6">
        <v>68</v>
      </c>
      <c r="I6">
        <v>70</v>
      </c>
      <c r="J6">
        <v>72</v>
      </c>
      <c r="K6">
        <v>75</v>
      </c>
      <c r="L6">
        <v>78</v>
      </c>
      <c r="M6">
        <v>80</v>
      </c>
      <c r="N6">
        <v>82</v>
      </c>
      <c r="O6">
        <v>85</v>
      </c>
      <c r="P6">
        <v>88</v>
      </c>
      <c r="Q6">
        <v>90</v>
      </c>
      <c r="R6">
        <v>92</v>
      </c>
      <c r="S6">
        <v>95</v>
      </c>
      <c r="T6">
        <v>100</v>
      </c>
      <c r="U6">
        <v>105</v>
      </c>
      <c r="V6">
        <v>110</v>
      </c>
      <c r="W6">
        <v>115</v>
      </c>
      <c r="X6">
        <v>120</v>
      </c>
      <c r="Y6">
        <v>125</v>
      </c>
      <c r="Z6">
        <v>130</v>
      </c>
      <c r="AA6">
        <v>135</v>
      </c>
      <c r="AB6">
        <v>140</v>
      </c>
      <c r="AC6">
        <v>145</v>
      </c>
      <c r="AD6">
        <v>150</v>
      </c>
      <c r="AE6">
        <v>155</v>
      </c>
      <c r="AF6">
        <v>160</v>
      </c>
      <c r="AG6">
        <v>165</v>
      </c>
      <c r="AH6">
        <v>170</v>
      </c>
      <c r="AI6">
        <v>175</v>
      </c>
      <c r="AJ6">
        <v>180</v>
      </c>
      <c r="AK6">
        <v>185</v>
      </c>
      <c r="AL6">
        <v>190</v>
      </c>
      <c r="AM6">
        <v>195</v>
      </c>
      <c r="AN6">
        <v>200</v>
      </c>
      <c r="AO6">
        <v>205</v>
      </c>
      <c r="AP6">
        <v>210</v>
      </c>
      <c r="AQ6">
        <v>215</v>
      </c>
      <c r="AR6">
        <v>220</v>
      </c>
      <c r="AS6">
        <v>225</v>
      </c>
      <c r="AT6">
        <v>230</v>
      </c>
      <c r="AU6">
        <v>235</v>
      </c>
      <c r="AV6">
        <v>240</v>
      </c>
      <c r="AW6">
        <v>245</v>
      </c>
      <c r="AX6">
        <v>250</v>
      </c>
      <c r="AY6">
        <v>255</v>
      </c>
      <c r="AZ6">
        <v>260</v>
      </c>
      <c r="BA6">
        <v>265</v>
      </c>
      <c r="BB6">
        <v>270</v>
      </c>
      <c r="BC6">
        <v>275</v>
      </c>
      <c r="BD6">
        <v>280</v>
      </c>
      <c r="BE6">
        <v>285</v>
      </c>
      <c r="BF6">
        <v>290</v>
      </c>
      <c r="BG6">
        <v>295</v>
      </c>
      <c r="BH6">
        <v>300</v>
      </c>
      <c r="BI6">
        <v>305</v>
      </c>
      <c r="BJ6">
        <v>310</v>
      </c>
      <c r="BK6">
        <v>315</v>
      </c>
      <c r="BL6">
        <v>320</v>
      </c>
      <c r="BM6">
        <v>325</v>
      </c>
      <c r="BN6">
        <v>330</v>
      </c>
      <c r="BO6">
        <v>335</v>
      </c>
      <c r="BP6">
        <v>340</v>
      </c>
      <c r="BQ6">
        <v>345</v>
      </c>
      <c r="BR6">
        <v>350</v>
      </c>
      <c r="BS6">
        <v>355</v>
      </c>
      <c r="BT6">
        <v>360</v>
      </c>
      <c r="BU6">
        <v>365</v>
      </c>
      <c r="BV6">
        <v>370</v>
      </c>
      <c r="BW6">
        <v>375</v>
      </c>
      <c r="BX6">
        <v>380</v>
      </c>
      <c r="BY6">
        <v>385</v>
      </c>
      <c r="BZ6">
        <v>390</v>
      </c>
      <c r="CA6">
        <v>395</v>
      </c>
      <c r="CB6">
        <v>400</v>
      </c>
      <c r="CC6">
        <v>405</v>
      </c>
      <c r="CD6">
        <v>410</v>
      </c>
      <c r="CE6">
        <v>415</v>
      </c>
      <c r="CF6">
        <v>420</v>
      </c>
      <c r="CG6">
        <v>425</v>
      </c>
      <c r="CH6">
        <v>430</v>
      </c>
      <c r="CI6">
        <v>435</v>
      </c>
      <c r="CJ6">
        <v>440</v>
      </c>
      <c r="CK6">
        <v>445</v>
      </c>
      <c r="CL6">
        <v>450</v>
      </c>
      <c r="CM6">
        <v>455</v>
      </c>
      <c r="CN6">
        <v>460</v>
      </c>
      <c r="CO6">
        <v>465</v>
      </c>
      <c r="CP6">
        <v>470</v>
      </c>
      <c r="CQ6">
        <v>475</v>
      </c>
      <c r="CR6">
        <v>480</v>
      </c>
      <c r="CS6">
        <v>485</v>
      </c>
      <c r="CT6">
        <v>490</v>
      </c>
      <c r="CU6">
        <v>495</v>
      </c>
      <c r="CV6">
        <v>500</v>
      </c>
    </row>
    <row r="8" spans="1:400">
      <c r="A8" t="s">
        <v>110</v>
      </c>
    </row>
    <row r="9" spans="1:400">
      <c r="A9">
        <f>QUARTILE(A6:CV6,1)</f>
        <v>128.75</v>
      </c>
      <c r="B9">
        <f>QUARTILE(A6:CV6,2)</f>
        <v>252.5</v>
      </c>
      <c r="C9">
        <f>QUARTILE(A6:AW6,3)</f>
        <v>185</v>
      </c>
    </row>
    <row r="11" spans="1:400">
      <c r="A11" t="s">
        <v>111</v>
      </c>
    </row>
    <row r="12" spans="1:400" ht="14.5" thickBot="1"/>
    <row r="13" spans="1:400" ht="14.5">
      <c r="A13" s="9" t="s">
        <v>112</v>
      </c>
      <c r="B13" s="9" t="s">
        <v>115</v>
      </c>
      <c r="C13" s="9" t="s">
        <v>113</v>
      </c>
      <c r="D13" s="9" t="s">
        <v>114</v>
      </c>
    </row>
    <row r="14" spans="1:400">
      <c r="A14">
        <v>100</v>
      </c>
      <c r="B14">
        <v>500</v>
      </c>
      <c r="C14">
        <v>1</v>
      </c>
      <c r="D14" s="6">
        <v>1</v>
      </c>
      <c r="H14" s="6"/>
      <c r="L14" s="6"/>
      <c r="P14" s="6"/>
      <c r="T14" s="6"/>
      <c r="X14" s="6"/>
      <c r="AB14" s="6"/>
      <c r="AF14" s="6"/>
      <c r="AJ14" s="6"/>
      <c r="AN14" s="6"/>
      <c r="AR14" s="6"/>
      <c r="AV14" s="6"/>
      <c r="AZ14" s="6"/>
      <c r="BD14" s="6"/>
      <c r="BH14" s="6"/>
      <c r="BL14" s="6"/>
      <c r="BP14" s="6"/>
      <c r="BT14" s="6"/>
      <c r="BX14" s="6"/>
      <c r="CB14" s="6"/>
      <c r="CF14" s="6"/>
      <c r="CJ14" s="6"/>
      <c r="CN14" s="6"/>
      <c r="CR14" s="6"/>
      <c r="CV14" s="6"/>
      <c r="CZ14" s="6"/>
      <c r="DD14" s="6"/>
      <c r="DH14" s="6"/>
      <c r="DL14" s="6"/>
      <c r="DP14" s="6"/>
      <c r="DT14" s="6"/>
      <c r="DX14" s="6"/>
      <c r="EB14" s="6"/>
      <c r="EF14" s="6"/>
      <c r="EJ14" s="6"/>
      <c r="EN14" s="6"/>
      <c r="ER14" s="6"/>
      <c r="EV14" s="6"/>
      <c r="EZ14" s="6"/>
      <c r="FD14" s="6"/>
      <c r="FH14" s="6"/>
      <c r="FL14" s="6"/>
      <c r="FP14" s="6"/>
      <c r="FT14" s="6"/>
      <c r="FX14" s="6"/>
      <c r="GB14" s="6"/>
      <c r="GF14" s="6"/>
      <c r="GJ14" s="6"/>
      <c r="GN14" s="6"/>
      <c r="GR14" s="6"/>
      <c r="GV14" s="6"/>
      <c r="GZ14" s="6"/>
      <c r="HD14" s="6"/>
      <c r="HH14" s="6"/>
      <c r="HL14" s="6"/>
      <c r="HP14" s="6"/>
      <c r="HT14" s="6"/>
      <c r="HX14" s="6"/>
      <c r="IB14" s="6"/>
      <c r="IF14" s="6"/>
      <c r="IJ14" s="6"/>
      <c r="IN14" s="6"/>
      <c r="IR14" s="6"/>
      <c r="IV14" s="6"/>
      <c r="IZ14" s="6"/>
      <c r="JD14" s="6"/>
      <c r="JH14" s="6"/>
      <c r="JL14" s="6"/>
      <c r="JP14" s="6"/>
      <c r="JT14" s="6"/>
      <c r="JX14" s="6"/>
      <c r="KB14" s="6"/>
      <c r="KF14" s="6"/>
      <c r="KJ14" s="6"/>
      <c r="KN14" s="6"/>
      <c r="KR14" s="6"/>
      <c r="KV14" s="6"/>
      <c r="KZ14" s="6"/>
      <c r="LD14" s="6"/>
      <c r="LH14" s="6"/>
      <c r="LL14" s="6"/>
      <c r="LP14" s="6"/>
      <c r="LT14" s="6"/>
      <c r="LX14" s="6"/>
      <c r="MB14" s="6"/>
      <c r="MF14" s="6"/>
      <c r="MJ14" s="6"/>
      <c r="MN14" s="6"/>
      <c r="MR14" s="6"/>
      <c r="MV14" s="6"/>
      <c r="MZ14" s="6"/>
      <c r="ND14" s="6"/>
      <c r="NH14" s="6"/>
      <c r="NL14" s="6"/>
      <c r="NP14" s="6"/>
      <c r="NT14" s="6"/>
      <c r="NX14" s="6"/>
      <c r="OB14" s="6"/>
      <c r="OF14" s="6"/>
      <c r="OJ14" s="6"/>
    </row>
    <row r="15" spans="1:400">
      <c r="A15">
        <v>99</v>
      </c>
      <c r="B15">
        <v>495</v>
      </c>
      <c r="C15">
        <v>2</v>
      </c>
      <c r="D15" s="6">
        <v>0.98899999999999999</v>
      </c>
    </row>
    <row r="16" spans="1:400">
      <c r="A16">
        <v>98</v>
      </c>
      <c r="B16">
        <v>490</v>
      </c>
      <c r="C16">
        <v>3</v>
      </c>
      <c r="D16" s="6">
        <v>0.97899999999999998</v>
      </c>
    </row>
    <row r="17" spans="1:4">
      <c r="A17">
        <v>97</v>
      </c>
      <c r="B17">
        <v>485</v>
      </c>
      <c r="C17">
        <v>4</v>
      </c>
      <c r="D17" s="6">
        <v>0.96899999999999997</v>
      </c>
    </row>
    <row r="18" spans="1:4">
      <c r="A18">
        <v>96</v>
      </c>
      <c r="B18">
        <v>480</v>
      </c>
      <c r="C18">
        <v>5</v>
      </c>
      <c r="D18" s="6">
        <v>0.95899999999999996</v>
      </c>
    </row>
    <row r="19" spans="1:4">
      <c r="A19">
        <v>95</v>
      </c>
      <c r="B19">
        <v>475</v>
      </c>
      <c r="C19">
        <v>6</v>
      </c>
      <c r="D19" s="6">
        <v>0.94899999999999995</v>
      </c>
    </row>
    <row r="20" spans="1:4">
      <c r="A20">
        <v>94</v>
      </c>
      <c r="B20">
        <v>470</v>
      </c>
      <c r="C20">
        <v>7</v>
      </c>
      <c r="D20" s="6">
        <v>0.93899999999999995</v>
      </c>
    </row>
    <row r="21" spans="1:4">
      <c r="A21">
        <v>93</v>
      </c>
      <c r="B21">
        <v>465</v>
      </c>
      <c r="C21">
        <v>8</v>
      </c>
      <c r="D21" s="6">
        <v>0.92900000000000005</v>
      </c>
    </row>
    <row r="22" spans="1:4">
      <c r="A22">
        <v>92</v>
      </c>
      <c r="B22">
        <v>460</v>
      </c>
      <c r="C22">
        <v>9</v>
      </c>
      <c r="D22" s="6">
        <v>0.91900000000000004</v>
      </c>
    </row>
    <row r="23" spans="1:4">
      <c r="A23">
        <v>91</v>
      </c>
      <c r="B23">
        <v>455</v>
      </c>
      <c r="C23">
        <v>10</v>
      </c>
      <c r="D23" s="6">
        <v>0.90900000000000003</v>
      </c>
    </row>
    <row r="24" spans="1:4">
      <c r="A24">
        <v>90</v>
      </c>
      <c r="B24">
        <v>450</v>
      </c>
      <c r="C24">
        <v>11</v>
      </c>
      <c r="D24" s="6">
        <v>0.89800000000000002</v>
      </c>
    </row>
    <row r="25" spans="1:4">
      <c r="A25">
        <v>89</v>
      </c>
      <c r="B25">
        <v>445</v>
      </c>
      <c r="C25">
        <v>12</v>
      </c>
      <c r="D25" s="6">
        <v>0.88800000000000001</v>
      </c>
    </row>
    <row r="26" spans="1:4">
      <c r="A26">
        <v>88</v>
      </c>
      <c r="B26">
        <v>440</v>
      </c>
      <c r="C26">
        <v>13</v>
      </c>
      <c r="D26" s="6">
        <v>0.878</v>
      </c>
    </row>
    <row r="27" spans="1:4">
      <c r="A27">
        <v>87</v>
      </c>
      <c r="B27">
        <v>435</v>
      </c>
      <c r="C27">
        <v>14</v>
      </c>
      <c r="D27" s="6">
        <v>0.86799999999999999</v>
      </c>
    </row>
    <row r="28" spans="1:4">
      <c r="A28">
        <v>86</v>
      </c>
      <c r="B28">
        <v>430</v>
      </c>
      <c r="C28">
        <v>15</v>
      </c>
      <c r="D28" s="6">
        <v>0.85799999999999998</v>
      </c>
    </row>
    <row r="29" spans="1:4">
      <c r="A29">
        <v>85</v>
      </c>
      <c r="B29">
        <v>425</v>
      </c>
      <c r="C29">
        <v>16</v>
      </c>
      <c r="D29" s="6">
        <v>0.84799999999999998</v>
      </c>
    </row>
    <row r="30" spans="1:4">
      <c r="A30">
        <v>84</v>
      </c>
      <c r="B30">
        <v>420</v>
      </c>
      <c r="C30">
        <v>17</v>
      </c>
      <c r="D30" s="6">
        <v>0.83799999999999997</v>
      </c>
    </row>
    <row r="31" spans="1:4">
      <c r="A31">
        <v>83</v>
      </c>
      <c r="B31">
        <v>415</v>
      </c>
      <c r="C31">
        <v>18</v>
      </c>
      <c r="D31" s="6">
        <v>0.82799999999999996</v>
      </c>
    </row>
    <row r="32" spans="1:4">
      <c r="A32">
        <v>82</v>
      </c>
      <c r="B32">
        <v>410</v>
      </c>
      <c r="C32">
        <v>19</v>
      </c>
      <c r="D32" s="6">
        <v>0.81799999999999995</v>
      </c>
    </row>
    <row r="33" spans="1:4">
      <c r="A33">
        <v>81</v>
      </c>
      <c r="B33">
        <v>405</v>
      </c>
      <c r="C33">
        <v>20</v>
      </c>
      <c r="D33" s="6">
        <v>0.80800000000000005</v>
      </c>
    </row>
    <row r="34" spans="1:4">
      <c r="A34">
        <v>80</v>
      </c>
      <c r="B34">
        <v>400</v>
      </c>
      <c r="C34">
        <v>21</v>
      </c>
      <c r="D34" s="6">
        <v>0.79700000000000004</v>
      </c>
    </row>
    <row r="35" spans="1:4">
      <c r="A35">
        <v>79</v>
      </c>
      <c r="B35">
        <v>395</v>
      </c>
      <c r="C35">
        <v>22</v>
      </c>
      <c r="D35" s="6">
        <v>0.78700000000000003</v>
      </c>
    </row>
    <row r="36" spans="1:4">
      <c r="A36">
        <v>78</v>
      </c>
      <c r="B36">
        <v>390</v>
      </c>
      <c r="C36">
        <v>23</v>
      </c>
      <c r="D36" s="6">
        <v>0.77700000000000002</v>
      </c>
    </row>
    <row r="37" spans="1:4">
      <c r="A37">
        <v>77</v>
      </c>
      <c r="B37">
        <v>385</v>
      </c>
      <c r="C37">
        <v>24</v>
      </c>
      <c r="D37" s="6">
        <v>0.76700000000000002</v>
      </c>
    </row>
    <row r="38" spans="1:4">
      <c r="A38">
        <v>76</v>
      </c>
      <c r="B38">
        <v>380</v>
      </c>
      <c r="C38">
        <v>25</v>
      </c>
      <c r="D38" s="6">
        <v>0.75700000000000001</v>
      </c>
    </row>
    <row r="39" spans="1:4">
      <c r="A39">
        <v>75</v>
      </c>
      <c r="B39">
        <v>375</v>
      </c>
      <c r="C39">
        <v>26</v>
      </c>
      <c r="D39" s="6">
        <v>0.747</v>
      </c>
    </row>
    <row r="40" spans="1:4">
      <c r="A40">
        <v>74</v>
      </c>
      <c r="B40">
        <v>370</v>
      </c>
      <c r="C40">
        <v>27</v>
      </c>
      <c r="D40" s="6">
        <v>0.73699999999999999</v>
      </c>
    </row>
    <row r="41" spans="1:4">
      <c r="A41">
        <v>73</v>
      </c>
      <c r="B41">
        <v>365</v>
      </c>
      <c r="C41">
        <v>28</v>
      </c>
      <c r="D41" s="6">
        <v>0.72699999999999998</v>
      </c>
    </row>
    <row r="42" spans="1:4">
      <c r="A42">
        <v>72</v>
      </c>
      <c r="B42">
        <v>360</v>
      </c>
      <c r="C42">
        <v>29</v>
      </c>
      <c r="D42" s="6">
        <v>0.71699999999999997</v>
      </c>
    </row>
    <row r="43" spans="1:4">
      <c r="A43">
        <v>71</v>
      </c>
      <c r="B43">
        <v>355</v>
      </c>
      <c r="C43">
        <v>30</v>
      </c>
      <c r="D43" s="6">
        <v>0.70699999999999996</v>
      </c>
    </row>
    <row r="44" spans="1:4">
      <c r="A44">
        <v>70</v>
      </c>
      <c r="B44">
        <v>350</v>
      </c>
      <c r="C44">
        <v>31</v>
      </c>
      <c r="D44" s="6">
        <v>0.69599999999999995</v>
      </c>
    </row>
    <row r="45" spans="1:4">
      <c r="A45">
        <v>69</v>
      </c>
      <c r="B45">
        <v>345</v>
      </c>
      <c r="C45">
        <v>32</v>
      </c>
      <c r="D45" s="6">
        <v>0.68600000000000005</v>
      </c>
    </row>
    <row r="46" spans="1:4">
      <c r="A46">
        <v>68</v>
      </c>
      <c r="B46">
        <v>340</v>
      </c>
      <c r="C46">
        <v>33</v>
      </c>
      <c r="D46" s="6">
        <v>0.67600000000000005</v>
      </c>
    </row>
    <row r="47" spans="1:4">
      <c r="A47">
        <v>67</v>
      </c>
      <c r="B47">
        <v>335</v>
      </c>
      <c r="C47">
        <v>34</v>
      </c>
      <c r="D47" s="6">
        <v>0.66600000000000004</v>
      </c>
    </row>
    <row r="48" spans="1:4">
      <c r="A48">
        <v>66</v>
      </c>
      <c r="B48">
        <v>330</v>
      </c>
      <c r="C48">
        <v>35</v>
      </c>
      <c r="D48" s="6">
        <v>0.65600000000000003</v>
      </c>
    </row>
    <row r="49" spans="1:4">
      <c r="A49">
        <v>65</v>
      </c>
      <c r="B49">
        <v>325</v>
      </c>
      <c r="C49">
        <v>36</v>
      </c>
      <c r="D49" s="6">
        <v>0.64600000000000002</v>
      </c>
    </row>
    <row r="50" spans="1:4">
      <c r="A50">
        <v>64</v>
      </c>
      <c r="B50">
        <v>320</v>
      </c>
      <c r="C50">
        <v>37</v>
      </c>
      <c r="D50" s="6">
        <v>0.63600000000000001</v>
      </c>
    </row>
    <row r="51" spans="1:4">
      <c r="A51">
        <v>63</v>
      </c>
      <c r="B51">
        <v>315</v>
      </c>
      <c r="C51">
        <v>38</v>
      </c>
      <c r="D51" s="6">
        <v>0.626</v>
      </c>
    </row>
    <row r="52" spans="1:4">
      <c r="A52">
        <v>62</v>
      </c>
      <c r="B52">
        <v>310</v>
      </c>
      <c r="C52">
        <v>39</v>
      </c>
      <c r="D52" s="6">
        <v>0.61599999999999999</v>
      </c>
    </row>
    <row r="53" spans="1:4">
      <c r="A53">
        <v>61</v>
      </c>
      <c r="B53">
        <v>305</v>
      </c>
      <c r="C53">
        <v>40</v>
      </c>
      <c r="D53" s="6">
        <v>0.60599999999999998</v>
      </c>
    </row>
    <row r="54" spans="1:4">
      <c r="A54">
        <v>60</v>
      </c>
      <c r="B54">
        <v>300</v>
      </c>
      <c r="C54">
        <v>41</v>
      </c>
      <c r="D54" s="6">
        <v>0.59499999999999997</v>
      </c>
    </row>
    <row r="55" spans="1:4">
      <c r="A55">
        <v>59</v>
      </c>
      <c r="B55">
        <v>295</v>
      </c>
      <c r="C55">
        <v>42</v>
      </c>
      <c r="D55" s="6">
        <v>0.58499999999999996</v>
      </c>
    </row>
    <row r="56" spans="1:4">
      <c r="A56">
        <v>58</v>
      </c>
      <c r="B56">
        <v>290</v>
      </c>
      <c r="C56">
        <v>43</v>
      </c>
      <c r="D56" s="6">
        <v>0.57499999999999996</v>
      </c>
    </row>
    <row r="57" spans="1:4">
      <c r="A57">
        <v>57</v>
      </c>
      <c r="B57">
        <v>285</v>
      </c>
      <c r="C57">
        <v>44</v>
      </c>
      <c r="D57" s="6">
        <v>0.56499999999999995</v>
      </c>
    </row>
    <row r="58" spans="1:4">
      <c r="A58">
        <v>56</v>
      </c>
      <c r="B58">
        <v>280</v>
      </c>
      <c r="C58">
        <v>45</v>
      </c>
      <c r="D58" s="6">
        <v>0.55500000000000005</v>
      </c>
    </row>
    <row r="59" spans="1:4">
      <c r="A59">
        <v>55</v>
      </c>
      <c r="B59">
        <v>275</v>
      </c>
      <c r="C59">
        <v>46</v>
      </c>
      <c r="D59" s="6">
        <v>0.54500000000000004</v>
      </c>
    </row>
    <row r="60" spans="1:4">
      <c r="A60">
        <v>54</v>
      </c>
      <c r="B60">
        <v>270</v>
      </c>
      <c r="C60">
        <v>47</v>
      </c>
      <c r="D60" s="6">
        <v>0.53500000000000003</v>
      </c>
    </row>
    <row r="61" spans="1:4">
      <c r="A61">
        <v>53</v>
      </c>
      <c r="B61">
        <v>265</v>
      </c>
      <c r="C61">
        <v>48</v>
      </c>
      <c r="D61" s="6">
        <v>0.52500000000000002</v>
      </c>
    </row>
    <row r="62" spans="1:4">
      <c r="A62">
        <v>52</v>
      </c>
      <c r="B62">
        <v>260</v>
      </c>
      <c r="C62">
        <v>49</v>
      </c>
      <c r="D62" s="6">
        <v>0.51500000000000001</v>
      </c>
    </row>
    <row r="63" spans="1:4">
      <c r="A63">
        <v>51</v>
      </c>
      <c r="B63">
        <v>255</v>
      </c>
      <c r="C63">
        <v>50</v>
      </c>
      <c r="D63" s="6">
        <v>0.505</v>
      </c>
    </row>
    <row r="64" spans="1:4">
      <c r="A64">
        <v>50</v>
      </c>
      <c r="B64">
        <v>250</v>
      </c>
      <c r="C64">
        <v>51</v>
      </c>
      <c r="D64" s="6">
        <v>0.49399999999999999</v>
      </c>
    </row>
    <row r="65" spans="1:4">
      <c r="A65">
        <v>49</v>
      </c>
      <c r="B65">
        <v>245</v>
      </c>
      <c r="C65">
        <v>52</v>
      </c>
      <c r="D65" s="6">
        <v>0.48399999999999999</v>
      </c>
    </row>
    <row r="66" spans="1:4">
      <c r="A66">
        <v>48</v>
      </c>
      <c r="B66">
        <v>240</v>
      </c>
      <c r="C66">
        <v>53</v>
      </c>
      <c r="D66" s="6">
        <v>0.47399999999999998</v>
      </c>
    </row>
    <row r="67" spans="1:4">
      <c r="A67">
        <v>47</v>
      </c>
      <c r="B67">
        <v>235</v>
      </c>
      <c r="C67">
        <v>54</v>
      </c>
      <c r="D67" s="6">
        <v>0.46400000000000002</v>
      </c>
    </row>
    <row r="68" spans="1:4">
      <c r="A68">
        <v>46</v>
      </c>
      <c r="B68">
        <v>230</v>
      </c>
      <c r="C68">
        <v>55</v>
      </c>
      <c r="D68" s="6">
        <v>0.45400000000000001</v>
      </c>
    </row>
    <row r="69" spans="1:4">
      <c r="A69">
        <v>45</v>
      </c>
      <c r="B69">
        <v>225</v>
      </c>
      <c r="C69">
        <v>56</v>
      </c>
      <c r="D69" s="6">
        <v>0.44400000000000001</v>
      </c>
    </row>
    <row r="70" spans="1:4">
      <c r="A70">
        <v>44</v>
      </c>
      <c r="B70">
        <v>220</v>
      </c>
      <c r="C70">
        <v>57</v>
      </c>
      <c r="D70" s="6">
        <v>0.434</v>
      </c>
    </row>
    <row r="71" spans="1:4">
      <c r="A71">
        <v>43</v>
      </c>
      <c r="B71">
        <v>215</v>
      </c>
      <c r="C71">
        <v>58</v>
      </c>
      <c r="D71" s="6">
        <v>0.42399999999999999</v>
      </c>
    </row>
    <row r="72" spans="1:4">
      <c r="A72">
        <v>42</v>
      </c>
      <c r="B72">
        <v>210</v>
      </c>
      <c r="C72">
        <v>59</v>
      </c>
      <c r="D72" s="6">
        <v>0.41399999999999998</v>
      </c>
    </row>
    <row r="73" spans="1:4">
      <c r="A73">
        <v>41</v>
      </c>
      <c r="B73">
        <v>205</v>
      </c>
      <c r="C73">
        <v>60</v>
      </c>
      <c r="D73" s="6">
        <v>0.40400000000000003</v>
      </c>
    </row>
    <row r="74" spans="1:4">
      <c r="A74">
        <v>40</v>
      </c>
      <c r="B74">
        <v>200</v>
      </c>
      <c r="C74">
        <v>61</v>
      </c>
      <c r="D74" s="6">
        <v>0.39300000000000002</v>
      </c>
    </row>
    <row r="75" spans="1:4">
      <c r="A75">
        <v>39</v>
      </c>
      <c r="B75">
        <v>195</v>
      </c>
      <c r="C75">
        <v>62</v>
      </c>
      <c r="D75" s="6">
        <v>0.38300000000000001</v>
      </c>
    </row>
    <row r="76" spans="1:4">
      <c r="A76">
        <v>38</v>
      </c>
      <c r="B76">
        <v>190</v>
      </c>
      <c r="C76">
        <v>63</v>
      </c>
      <c r="D76" s="6">
        <v>0.373</v>
      </c>
    </row>
    <row r="77" spans="1:4">
      <c r="A77">
        <v>37</v>
      </c>
      <c r="B77">
        <v>185</v>
      </c>
      <c r="C77">
        <v>64</v>
      </c>
      <c r="D77" s="6">
        <v>0.36299999999999999</v>
      </c>
    </row>
    <row r="78" spans="1:4">
      <c r="A78">
        <v>36</v>
      </c>
      <c r="B78">
        <v>180</v>
      </c>
      <c r="C78">
        <v>65</v>
      </c>
      <c r="D78" s="6">
        <v>0.35299999999999998</v>
      </c>
    </row>
    <row r="79" spans="1:4">
      <c r="A79">
        <v>35</v>
      </c>
      <c r="B79">
        <v>175</v>
      </c>
      <c r="C79">
        <v>66</v>
      </c>
      <c r="D79" s="6">
        <v>0.34300000000000003</v>
      </c>
    </row>
    <row r="80" spans="1:4">
      <c r="A80">
        <v>34</v>
      </c>
      <c r="B80">
        <v>170</v>
      </c>
      <c r="C80">
        <v>67</v>
      </c>
      <c r="D80" s="6">
        <v>0.33300000000000002</v>
      </c>
    </row>
    <row r="81" spans="1:4">
      <c r="A81">
        <v>33</v>
      </c>
      <c r="B81">
        <v>165</v>
      </c>
      <c r="C81">
        <v>68</v>
      </c>
      <c r="D81" s="6">
        <v>0.32300000000000001</v>
      </c>
    </row>
    <row r="82" spans="1:4">
      <c r="A82">
        <v>32</v>
      </c>
      <c r="B82">
        <v>160</v>
      </c>
      <c r="C82">
        <v>69</v>
      </c>
      <c r="D82" s="6">
        <v>0.313</v>
      </c>
    </row>
    <row r="83" spans="1:4">
      <c r="A83">
        <v>31</v>
      </c>
      <c r="B83">
        <v>155</v>
      </c>
      <c r="C83">
        <v>70</v>
      </c>
      <c r="D83" s="6">
        <v>0.30299999999999999</v>
      </c>
    </row>
    <row r="84" spans="1:4">
      <c r="A84">
        <v>30</v>
      </c>
      <c r="B84">
        <v>150</v>
      </c>
      <c r="C84">
        <v>71</v>
      </c>
      <c r="D84" s="6">
        <v>0.29199999999999998</v>
      </c>
    </row>
    <row r="85" spans="1:4">
      <c r="A85">
        <v>29</v>
      </c>
      <c r="B85">
        <v>145</v>
      </c>
      <c r="C85">
        <v>72</v>
      </c>
      <c r="D85" s="6">
        <v>0.28199999999999997</v>
      </c>
    </row>
    <row r="86" spans="1:4">
      <c r="A86">
        <v>28</v>
      </c>
      <c r="B86">
        <v>140</v>
      </c>
      <c r="C86">
        <v>73</v>
      </c>
      <c r="D86" s="6">
        <v>0.27200000000000002</v>
      </c>
    </row>
    <row r="87" spans="1:4">
      <c r="A87">
        <v>27</v>
      </c>
      <c r="B87">
        <v>135</v>
      </c>
      <c r="C87">
        <v>74</v>
      </c>
      <c r="D87" s="6">
        <v>0.26200000000000001</v>
      </c>
    </row>
    <row r="88" spans="1:4">
      <c r="A88">
        <v>26</v>
      </c>
      <c r="B88">
        <v>130</v>
      </c>
      <c r="C88">
        <v>75</v>
      </c>
      <c r="D88" s="6">
        <v>0.252</v>
      </c>
    </row>
    <row r="89" spans="1:4">
      <c r="A89">
        <v>25</v>
      </c>
      <c r="B89">
        <v>125</v>
      </c>
      <c r="C89">
        <v>76</v>
      </c>
      <c r="D89" s="6">
        <v>0.24199999999999999</v>
      </c>
    </row>
    <row r="90" spans="1:4">
      <c r="A90">
        <v>24</v>
      </c>
      <c r="B90">
        <v>120</v>
      </c>
      <c r="C90">
        <v>77</v>
      </c>
      <c r="D90" s="6">
        <v>0.23200000000000001</v>
      </c>
    </row>
    <row r="91" spans="1:4">
      <c r="A91">
        <v>23</v>
      </c>
      <c r="B91">
        <v>115</v>
      </c>
      <c r="C91">
        <v>78</v>
      </c>
      <c r="D91" s="6">
        <v>0.222</v>
      </c>
    </row>
    <row r="92" spans="1:4">
      <c r="A92">
        <v>22</v>
      </c>
      <c r="B92">
        <v>110</v>
      </c>
      <c r="C92">
        <v>79</v>
      </c>
      <c r="D92" s="6">
        <v>0.21199999999999999</v>
      </c>
    </row>
    <row r="93" spans="1:4">
      <c r="A93">
        <v>21</v>
      </c>
      <c r="B93">
        <v>105</v>
      </c>
      <c r="C93">
        <v>80</v>
      </c>
      <c r="D93" s="6">
        <v>0.20200000000000001</v>
      </c>
    </row>
    <row r="94" spans="1:4">
      <c r="A94">
        <v>20</v>
      </c>
      <c r="B94">
        <v>100</v>
      </c>
      <c r="C94">
        <v>81</v>
      </c>
      <c r="D94" s="6">
        <v>0.191</v>
      </c>
    </row>
    <row r="95" spans="1:4">
      <c r="A95">
        <v>19</v>
      </c>
      <c r="B95">
        <v>95</v>
      </c>
      <c r="C95">
        <v>82</v>
      </c>
      <c r="D95" s="6">
        <v>0.18099999999999999</v>
      </c>
    </row>
    <row r="96" spans="1:4">
      <c r="A96">
        <v>18</v>
      </c>
      <c r="B96">
        <v>92</v>
      </c>
      <c r="C96">
        <v>83</v>
      </c>
      <c r="D96" s="6">
        <v>0.17100000000000001</v>
      </c>
    </row>
    <row r="97" spans="1:4">
      <c r="A97">
        <v>17</v>
      </c>
      <c r="B97">
        <v>90</v>
      </c>
      <c r="C97">
        <v>84</v>
      </c>
      <c r="D97" s="6">
        <v>0.161</v>
      </c>
    </row>
    <row r="98" spans="1:4">
      <c r="A98">
        <v>16</v>
      </c>
      <c r="B98">
        <v>88</v>
      </c>
      <c r="C98">
        <v>85</v>
      </c>
      <c r="D98" s="6">
        <v>0.151</v>
      </c>
    </row>
    <row r="99" spans="1:4">
      <c r="A99">
        <v>15</v>
      </c>
      <c r="B99">
        <v>85</v>
      </c>
      <c r="C99">
        <v>86</v>
      </c>
      <c r="D99" s="6">
        <v>0.14099999999999999</v>
      </c>
    </row>
    <row r="100" spans="1:4">
      <c r="A100">
        <v>14</v>
      </c>
      <c r="B100">
        <v>82</v>
      </c>
      <c r="C100">
        <v>87</v>
      </c>
      <c r="D100" s="6">
        <v>0.13100000000000001</v>
      </c>
    </row>
    <row r="101" spans="1:4">
      <c r="A101">
        <v>13</v>
      </c>
      <c r="B101">
        <v>80</v>
      </c>
      <c r="C101">
        <v>88</v>
      </c>
      <c r="D101" s="6">
        <v>0.121</v>
      </c>
    </row>
    <row r="102" spans="1:4">
      <c r="A102">
        <v>12</v>
      </c>
      <c r="B102">
        <v>78</v>
      </c>
      <c r="C102">
        <v>89</v>
      </c>
      <c r="D102" s="6">
        <v>0.111</v>
      </c>
    </row>
    <row r="103" spans="1:4">
      <c r="A103">
        <v>11</v>
      </c>
      <c r="B103">
        <v>75</v>
      </c>
      <c r="C103">
        <v>90</v>
      </c>
      <c r="D103" s="6">
        <v>0.10100000000000001</v>
      </c>
    </row>
    <row r="104" spans="1:4">
      <c r="A104">
        <v>10</v>
      </c>
      <c r="B104">
        <v>72</v>
      </c>
      <c r="C104">
        <v>91</v>
      </c>
      <c r="D104" s="6">
        <v>0.09</v>
      </c>
    </row>
    <row r="105" spans="1:4">
      <c r="A105">
        <v>9</v>
      </c>
      <c r="B105">
        <v>70</v>
      </c>
      <c r="C105">
        <v>92</v>
      </c>
      <c r="D105" s="6">
        <v>0.08</v>
      </c>
    </row>
    <row r="106" spans="1:4">
      <c r="A106">
        <v>8</v>
      </c>
      <c r="B106">
        <v>68</v>
      </c>
      <c r="C106">
        <v>93</v>
      </c>
      <c r="D106" s="6">
        <v>7.0000000000000007E-2</v>
      </c>
    </row>
    <row r="107" spans="1:4">
      <c r="A107">
        <v>7</v>
      </c>
      <c r="B107">
        <v>65</v>
      </c>
      <c r="C107">
        <v>94</v>
      </c>
      <c r="D107" s="6">
        <v>0.06</v>
      </c>
    </row>
    <row r="108" spans="1:4">
      <c r="A108">
        <v>6</v>
      </c>
      <c r="B108">
        <v>62</v>
      </c>
      <c r="C108">
        <v>95</v>
      </c>
      <c r="D108" s="6">
        <v>0.05</v>
      </c>
    </row>
    <row r="109" spans="1:4">
      <c r="A109">
        <v>5</v>
      </c>
      <c r="B109">
        <v>60</v>
      </c>
      <c r="C109">
        <v>96</v>
      </c>
      <c r="D109" s="6">
        <v>0.04</v>
      </c>
    </row>
    <row r="110" spans="1:4">
      <c r="A110">
        <v>4</v>
      </c>
      <c r="B110">
        <v>55</v>
      </c>
      <c r="C110">
        <v>97</v>
      </c>
      <c r="D110" s="6">
        <v>0.03</v>
      </c>
    </row>
    <row r="111" spans="1:4">
      <c r="A111">
        <v>3</v>
      </c>
      <c r="B111">
        <v>50</v>
      </c>
      <c r="C111">
        <v>98</v>
      </c>
      <c r="D111" s="6">
        <v>0.02</v>
      </c>
    </row>
    <row r="112" spans="1:4">
      <c r="A112">
        <v>2</v>
      </c>
      <c r="B112">
        <v>45</v>
      </c>
      <c r="C112">
        <v>99</v>
      </c>
      <c r="D112" s="6">
        <v>0.01</v>
      </c>
    </row>
    <row r="113" spans="1:4" ht="14.5" thickBot="1">
      <c r="A113" s="7">
        <v>1</v>
      </c>
      <c r="B113" s="7">
        <v>40</v>
      </c>
      <c r="C113" s="7">
        <v>100</v>
      </c>
      <c r="D113" s="8">
        <v>0</v>
      </c>
    </row>
    <row r="115" spans="1:4">
      <c r="A115" t="s">
        <v>92</v>
      </c>
    </row>
    <row r="117" spans="1:4">
      <c r="A117" t="s">
        <v>116</v>
      </c>
    </row>
    <row r="118" spans="1:4">
      <c r="A118" t="s">
        <v>117</v>
      </c>
    </row>
    <row r="119" spans="1:4">
      <c r="A119" t="s">
        <v>118</v>
      </c>
    </row>
    <row r="120" spans="1:4">
      <c r="A120" t="s">
        <v>119</v>
      </c>
    </row>
    <row r="121" spans="1:4">
      <c r="A121" t="s">
        <v>120</v>
      </c>
    </row>
  </sheetData>
  <sortState xmlns:xlrd2="http://schemas.microsoft.com/office/spreadsheetml/2017/richdata2" ref="A14:D113">
    <sortCondition ref="C15"/>
  </sortState>
  <mergeCells count="1">
    <mergeCell ref="A1:L3"/>
  </mergeCells>
  <pageMargins left="0.7" right="0.7" top="0.75" bottom="0.75" header="0.3" footer="0.3"/>
  <ignoredErrors>
    <ignoredError sqref="C9" formulaRange="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F472C-DB88-4D70-9329-C4AA02F1152E}">
  <dimension ref="A1:OJ113"/>
  <sheetViews>
    <sheetView workbookViewId="0">
      <selection sqref="A1:XFD1048576"/>
    </sheetView>
  </sheetViews>
  <sheetFormatPr defaultRowHeight="14"/>
  <sheetData>
    <row r="1" spans="1:400">
      <c r="A1" s="10" t="s">
        <v>121</v>
      </c>
      <c r="B1" s="11"/>
      <c r="C1" s="11"/>
      <c r="D1" s="11"/>
      <c r="E1" s="11"/>
      <c r="F1" s="11"/>
      <c r="G1" s="11"/>
      <c r="H1" s="11"/>
      <c r="I1" s="11"/>
      <c r="J1" s="11"/>
      <c r="K1" s="11"/>
      <c r="L1" s="11"/>
    </row>
    <row r="2" spans="1:400">
      <c r="A2" s="11"/>
      <c r="B2" s="11"/>
      <c r="C2" s="11"/>
      <c r="D2" s="11"/>
      <c r="E2" s="11"/>
      <c r="F2" s="11"/>
      <c r="G2" s="11"/>
      <c r="H2" s="11"/>
      <c r="I2" s="11"/>
      <c r="J2" s="11"/>
      <c r="K2" s="11"/>
      <c r="L2" s="11"/>
    </row>
    <row r="3" spans="1:400">
      <c r="A3" s="11"/>
      <c r="B3" s="11"/>
      <c r="C3" s="11"/>
      <c r="D3" s="11"/>
      <c r="E3" s="11"/>
      <c r="F3" s="11"/>
      <c r="G3" s="11"/>
      <c r="H3" s="11"/>
      <c r="I3" s="11"/>
      <c r="J3" s="11"/>
      <c r="K3" s="11"/>
      <c r="L3" s="11"/>
    </row>
    <row r="4" spans="1:400">
      <c r="A4" t="s">
        <v>122</v>
      </c>
    </row>
    <row r="6" spans="1:400">
      <c r="A6">
        <v>55</v>
      </c>
      <c r="B6">
        <v>60</v>
      </c>
      <c r="C6">
        <v>62</v>
      </c>
      <c r="D6">
        <v>65</v>
      </c>
      <c r="E6">
        <v>68</v>
      </c>
      <c r="F6">
        <v>70</v>
      </c>
      <c r="G6">
        <v>72</v>
      </c>
      <c r="H6">
        <v>75</v>
      </c>
      <c r="I6">
        <v>78</v>
      </c>
      <c r="J6">
        <v>80</v>
      </c>
      <c r="K6">
        <v>82</v>
      </c>
      <c r="L6">
        <v>85</v>
      </c>
      <c r="M6">
        <v>88</v>
      </c>
      <c r="N6">
        <v>90</v>
      </c>
      <c r="O6">
        <v>92</v>
      </c>
      <c r="P6">
        <v>95</v>
      </c>
      <c r="Q6">
        <v>100</v>
      </c>
      <c r="R6">
        <v>105</v>
      </c>
      <c r="S6">
        <v>110</v>
      </c>
      <c r="T6">
        <v>115</v>
      </c>
      <c r="U6">
        <v>120</v>
      </c>
      <c r="V6">
        <v>125</v>
      </c>
      <c r="W6">
        <v>130</v>
      </c>
      <c r="X6">
        <v>135</v>
      </c>
      <c r="Y6">
        <v>140</v>
      </c>
      <c r="Z6">
        <v>145</v>
      </c>
      <c r="AA6">
        <v>150</v>
      </c>
      <c r="AB6">
        <v>155</v>
      </c>
      <c r="AC6">
        <v>160</v>
      </c>
      <c r="AD6">
        <v>165</v>
      </c>
      <c r="AE6">
        <v>170</v>
      </c>
      <c r="AF6">
        <v>175</v>
      </c>
      <c r="AG6">
        <v>180</v>
      </c>
      <c r="AH6">
        <v>185</v>
      </c>
      <c r="AI6">
        <v>190</v>
      </c>
      <c r="AJ6">
        <v>195</v>
      </c>
      <c r="AK6">
        <v>200</v>
      </c>
      <c r="AL6">
        <v>205</v>
      </c>
      <c r="AM6">
        <v>210</v>
      </c>
      <c r="AN6">
        <v>215</v>
      </c>
      <c r="AO6">
        <v>220</v>
      </c>
      <c r="AP6">
        <v>225</v>
      </c>
      <c r="AQ6">
        <v>230</v>
      </c>
      <c r="AR6">
        <v>235</v>
      </c>
      <c r="AS6">
        <v>240</v>
      </c>
      <c r="AT6">
        <v>245</v>
      </c>
      <c r="AU6">
        <v>250</v>
      </c>
      <c r="AV6">
        <v>255</v>
      </c>
      <c r="AW6">
        <v>260</v>
      </c>
      <c r="AX6">
        <v>265</v>
      </c>
      <c r="AY6">
        <v>270</v>
      </c>
      <c r="AZ6">
        <v>275</v>
      </c>
      <c r="BA6">
        <v>280</v>
      </c>
      <c r="BB6">
        <v>285</v>
      </c>
      <c r="BC6">
        <v>290</v>
      </c>
      <c r="BD6">
        <v>295</v>
      </c>
      <c r="BE6">
        <v>300</v>
      </c>
      <c r="BF6">
        <v>305</v>
      </c>
      <c r="BG6">
        <v>310</v>
      </c>
      <c r="BH6">
        <v>315</v>
      </c>
      <c r="BI6">
        <v>320</v>
      </c>
      <c r="BJ6">
        <v>325</v>
      </c>
      <c r="BK6">
        <v>330</v>
      </c>
      <c r="BL6">
        <v>335</v>
      </c>
      <c r="BM6">
        <v>340</v>
      </c>
      <c r="BN6">
        <v>345</v>
      </c>
      <c r="BO6">
        <v>350</v>
      </c>
      <c r="BP6">
        <v>355</v>
      </c>
      <c r="BQ6">
        <v>360</v>
      </c>
      <c r="BR6">
        <v>365</v>
      </c>
      <c r="BS6">
        <v>370</v>
      </c>
      <c r="BT6">
        <v>375</v>
      </c>
      <c r="BU6">
        <v>380</v>
      </c>
      <c r="BV6">
        <v>385</v>
      </c>
      <c r="BW6">
        <v>390</v>
      </c>
      <c r="BX6">
        <v>395</v>
      </c>
      <c r="BY6">
        <v>400</v>
      </c>
      <c r="BZ6">
        <v>405</v>
      </c>
      <c r="CA6">
        <v>410</v>
      </c>
      <c r="CB6">
        <v>415</v>
      </c>
      <c r="CC6">
        <v>420</v>
      </c>
      <c r="CD6">
        <v>425</v>
      </c>
      <c r="CE6">
        <v>430</v>
      </c>
      <c r="CF6">
        <v>435</v>
      </c>
      <c r="CG6">
        <v>440</v>
      </c>
      <c r="CH6">
        <v>445</v>
      </c>
      <c r="CI6">
        <v>450</v>
      </c>
      <c r="CJ6">
        <v>455</v>
      </c>
      <c r="CK6">
        <v>460</v>
      </c>
      <c r="CL6">
        <v>465</v>
      </c>
      <c r="CM6">
        <v>470</v>
      </c>
      <c r="CN6">
        <v>475</v>
      </c>
      <c r="CO6">
        <v>480</v>
      </c>
      <c r="CP6">
        <v>485</v>
      </c>
      <c r="CQ6">
        <v>490</v>
      </c>
      <c r="CR6">
        <v>495</v>
      </c>
      <c r="CS6">
        <v>500</v>
      </c>
      <c r="CT6">
        <v>505</v>
      </c>
      <c r="CU6">
        <v>510</v>
      </c>
      <c r="CV6">
        <v>515</v>
      </c>
    </row>
    <row r="8" spans="1:400">
      <c r="A8" t="s">
        <v>110</v>
      </c>
    </row>
    <row r="9" spans="1:400">
      <c r="A9">
        <f>QUARTILE(A6:CV6,1)</f>
        <v>143.75</v>
      </c>
      <c r="B9">
        <f>QUARTILE(A6:CV6,2)</f>
        <v>267.5</v>
      </c>
      <c r="C9">
        <f>QUARTILE(A6:AW6,3)</f>
        <v>200</v>
      </c>
      <c r="F9" t="s">
        <v>92</v>
      </c>
    </row>
    <row r="11" spans="1:400">
      <c r="A11" t="s">
        <v>111</v>
      </c>
      <c r="F11" t="s">
        <v>123</v>
      </c>
    </row>
    <row r="12" spans="1:400" ht="14.5" thickBot="1">
      <c r="F12" t="s">
        <v>124</v>
      </c>
    </row>
    <row r="13" spans="1:400" ht="14.5">
      <c r="A13" s="9" t="s">
        <v>112</v>
      </c>
      <c r="B13" s="9" t="s">
        <v>115</v>
      </c>
      <c r="C13" s="9" t="s">
        <v>113</v>
      </c>
      <c r="D13" s="9" t="s">
        <v>114</v>
      </c>
    </row>
    <row r="14" spans="1:400">
      <c r="A14">
        <v>100</v>
      </c>
      <c r="B14">
        <v>500</v>
      </c>
      <c r="C14">
        <v>1</v>
      </c>
      <c r="D14" s="6">
        <v>1</v>
      </c>
      <c r="H14" s="6"/>
      <c r="L14" s="6"/>
      <c r="P14" s="6"/>
      <c r="T14" s="6"/>
      <c r="X14" s="6"/>
      <c r="AB14" s="6"/>
      <c r="AF14" s="6"/>
      <c r="AJ14" s="6"/>
      <c r="AN14" s="6"/>
      <c r="AR14" s="6"/>
      <c r="AV14" s="6"/>
      <c r="AZ14" s="6"/>
      <c r="BD14" s="6"/>
      <c r="BH14" s="6"/>
      <c r="BL14" s="6"/>
      <c r="BP14" s="6"/>
      <c r="BT14" s="6"/>
      <c r="BX14" s="6"/>
      <c r="CB14" s="6"/>
      <c r="CF14" s="6"/>
      <c r="CJ14" s="6"/>
      <c r="CN14" s="6"/>
      <c r="CR14" s="6"/>
      <c r="CV14" s="6"/>
      <c r="CZ14" s="6"/>
      <c r="DD14" s="6"/>
      <c r="DH14" s="6"/>
      <c r="DL14" s="6"/>
      <c r="DP14" s="6"/>
      <c r="DT14" s="6"/>
      <c r="DX14" s="6"/>
      <c r="EB14" s="6"/>
      <c r="EF14" s="6"/>
      <c r="EJ14" s="6"/>
      <c r="EN14" s="6"/>
      <c r="ER14" s="6"/>
      <c r="EV14" s="6"/>
      <c r="EZ14" s="6"/>
      <c r="FD14" s="6"/>
      <c r="FH14" s="6"/>
      <c r="FL14" s="6"/>
      <c r="FP14" s="6"/>
      <c r="FT14" s="6"/>
      <c r="FX14" s="6"/>
      <c r="GB14" s="6"/>
      <c r="GF14" s="6"/>
      <c r="GJ14" s="6"/>
      <c r="GN14" s="6"/>
      <c r="GR14" s="6"/>
      <c r="GV14" s="6"/>
      <c r="GZ14" s="6"/>
      <c r="HD14" s="6"/>
      <c r="HH14" s="6"/>
      <c r="HL14" s="6"/>
      <c r="HP14" s="6"/>
      <c r="HT14" s="6"/>
      <c r="HX14" s="6"/>
      <c r="IB14" s="6"/>
      <c r="IF14" s="6"/>
      <c r="IJ14" s="6"/>
      <c r="IN14" s="6"/>
      <c r="IR14" s="6"/>
      <c r="IV14" s="6"/>
      <c r="IZ14" s="6"/>
      <c r="JD14" s="6"/>
      <c r="JH14" s="6"/>
      <c r="JL14" s="6"/>
      <c r="JP14" s="6"/>
      <c r="JT14" s="6"/>
      <c r="JX14" s="6"/>
      <c r="KB14" s="6"/>
      <c r="KF14" s="6"/>
      <c r="KJ14" s="6"/>
      <c r="KN14" s="6"/>
      <c r="KR14" s="6"/>
      <c r="KV14" s="6"/>
      <c r="KZ14" s="6"/>
      <c r="LD14" s="6"/>
      <c r="LH14" s="6"/>
      <c r="LL14" s="6"/>
      <c r="LP14" s="6"/>
      <c r="LT14" s="6"/>
      <c r="LX14" s="6"/>
      <c r="MB14" s="6"/>
      <c r="MF14" s="6"/>
      <c r="MJ14" s="6"/>
      <c r="MN14" s="6"/>
      <c r="MR14" s="6"/>
      <c r="MV14" s="6"/>
      <c r="MZ14" s="6"/>
      <c r="ND14" s="6"/>
      <c r="NH14" s="6"/>
      <c r="NL14" s="6"/>
      <c r="NP14" s="6"/>
      <c r="NT14" s="6"/>
      <c r="NX14" s="6"/>
      <c r="OB14" s="6"/>
      <c r="OF14" s="6"/>
      <c r="OJ14" s="6"/>
    </row>
    <row r="15" spans="1:400">
      <c r="A15">
        <v>99</v>
      </c>
      <c r="B15">
        <v>495</v>
      </c>
      <c r="C15">
        <v>2</v>
      </c>
      <c r="D15" s="6">
        <v>0.98899999999999999</v>
      </c>
    </row>
    <row r="16" spans="1:400">
      <c r="A16">
        <v>98</v>
      </c>
      <c r="B16">
        <v>490</v>
      </c>
      <c r="C16">
        <v>3</v>
      </c>
      <c r="D16" s="6">
        <v>0.97899999999999998</v>
      </c>
    </row>
    <row r="17" spans="1:4">
      <c r="A17">
        <v>97</v>
      </c>
      <c r="B17">
        <v>485</v>
      </c>
      <c r="C17">
        <v>4</v>
      </c>
      <c r="D17" s="6">
        <v>0.96899999999999997</v>
      </c>
    </row>
    <row r="18" spans="1:4">
      <c r="A18">
        <v>96</v>
      </c>
      <c r="B18">
        <v>480</v>
      </c>
      <c r="C18">
        <v>5</v>
      </c>
      <c r="D18" s="6">
        <v>0.95899999999999996</v>
      </c>
    </row>
    <row r="19" spans="1:4">
      <c r="A19">
        <v>95</v>
      </c>
      <c r="B19">
        <v>475</v>
      </c>
      <c r="C19">
        <v>6</v>
      </c>
      <c r="D19" s="6">
        <v>0.94899999999999995</v>
      </c>
    </row>
    <row r="20" spans="1:4">
      <c r="A20">
        <v>94</v>
      </c>
      <c r="B20">
        <v>470</v>
      </c>
      <c r="C20">
        <v>7</v>
      </c>
      <c r="D20" s="6">
        <v>0.93899999999999995</v>
      </c>
    </row>
    <row r="21" spans="1:4">
      <c r="A21">
        <v>93</v>
      </c>
      <c r="B21">
        <v>465</v>
      </c>
      <c r="C21">
        <v>8</v>
      </c>
      <c r="D21" s="6">
        <v>0.92900000000000005</v>
      </c>
    </row>
    <row r="22" spans="1:4">
      <c r="A22">
        <v>92</v>
      </c>
      <c r="B22">
        <v>460</v>
      </c>
      <c r="C22">
        <v>9</v>
      </c>
      <c r="D22" s="6">
        <v>0.91900000000000004</v>
      </c>
    </row>
    <row r="23" spans="1:4">
      <c r="A23">
        <v>91</v>
      </c>
      <c r="B23">
        <v>455</v>
      </c>
      <c r="C23">
        <v>10</v>
      </c>
      <c r="D23" s="6">
        <v>0.90900000000000003</v>
      </c>
    </row>
    <row r="24" spans="1:4">
      <c r="A24">
        <v>90</v>
      </c>
      <c r="B24">
        <v>450</v>
      </c>
      <c r="C24">
        <v>11</v>
      </c>
      <c r="D24" s="6">
        <v>0.89800000000000002</v>
      </c>
    </row>
    <row r="25" spans="1:4">
      <c r="A25">
        <v>89</v>
      </c>
      <c r="B25">
        <v>445</v>
      </c>
      <c r="C25">
        <v>12</v>
      </c>
      <c r="D25" s="6">
        <v>0.88800000000000001</v>
      </c>
    </row>
    <row r="26" spans="1:4">
      <c r="A26">
        <v>88</v>
      </c>
      <c r="B26">
        <v>440</v>
      </c>
      <c r="C26">
        <v>13</v>
      </c>
      <c r="D26" s="6">
        <v>0.878</v>
      </c>
    </row>
    <row r="27" spans="1:4">
      <c r="A27">
        <v>87</v>
      </c>
      <c r="B27">
        <v>435</v>
      </c>
      <c r="C27">
        <v>14</v>
      </c>
      <c r="D27" s="6">
        <v>0.86799999999999999</v>
      </c>
    </row>
    <row r="28" spans="1:4">
      <c r="A28">
        <v>86</v>
      </c>
      <c r="B28">
        <v>430</v>
      </c>
      <c r="C28">
        <v>15</v>
      </c>
      <c r="D28" s="6">
        <v>0.85799999999999998</v>
      </c>
    </row>
    <row r="29" spans="1:4">
      <c r="A29">
        <v>85</v>
      </c>
      <c r="B29">
        <v>425</v>
      </c>
      <c r="C29">
        <v>16</v>
      </c>
      <c r="D29" s="6">
        <v>0.84799999999999998</v>
      </c>
    </row>
    <row r="30" spans="1:4">
      <c r="A30">
        <v>84</v>
      </c>
      <c r="B30">
        <v>420</v>
      </c>
      <c r="C30">
        <v>17</v>
      </c>
      <c r="D30" s="6">
        <v>0.83799999999999997</v>
      </c>
    </row>
    <row r="31" spans="1:4">
      <c r="A31">
        <v>83</v>
      </c>
      <c r="B31">
        <v>415</v>
      </c>
      <c r="C31">
        <v>18</v>
      </c>
      <c r="D31" s="6">
        <v>0.82799999999999996</v>
      </c>
    </row>
    <row r="32" spans="1:4">
      <c r="A32">
        <v>82</v>
      </c>
      <c r="B32">
        <v>410</v>
      </c>
      <c r="C32">
        <v>19</v>
      </c>
      <c r="D32" s="6">
        <v>0.81799999999999995</v>
      </c>
    </row>
    <row r="33" spans="1:4">
      <c r="A33">
        <v>81</v>
      </c>
      <c r="B33">
        <v>405</v>
      </c>
      <c r="C33">
        <v>20</v>
      </c>
      <c r="D33" s="6">
        <v>0.80800000000000005</v>
      </c>
    </row>
    <row r="34" spans="1:4">
      <c r="A34">
        <v>80</v>
      </c>
      <c r="B34">
        <v>400</v>
      </c>
      <c r="C34">
        <v>21</v>
      </c>
      <c r="D34" s="6">
        <v>0.79700000000000004</v>
      </c>
    </row>
    <row r="35" spans="1:4">
      <c r="A35">
        <v>79</v>
      </c>
      <c r="B35">
        <v>395</v>
      </c>
      <c r="C35">
        <v>22</v>
      </c>
      <c r="D35" s="6">
        <v>0.78700000000000003</v>
      </c>
    </row>
    <row r="36" spans="1:4">
      <c r="A36">
        <v>78</v>
      </c>
      <c r="B36">
        <v>390</v>
      </c>
      <c r="C36">
        <v>23</v>
      </c>
      <c r="D36" s="6">
        <v>0.77700000000000002</v>
      </c>
    </row>
    <row r="37" spans="1:4">
      <c r="A37">
        <v>77</v>
      </c>
      <c r="B37">
        <v>385</v>
      </c>
      <c r="C37">
        <v>24</v>
      </c>
      <c r="D37" s="6">
        <v>0.76700000000000002</v>
      </c>
    </row>
    <row r="38" spans="1:4">
      <c r="A38">
        <v>76</v>
      </c>
      <c r="B38">
        <v>380</v>
      </c>
      <c r="C38">
        <v>25</v>
      </c>
      <c r="D38" s="6">
        <v>0.75700000000000001</v>
      </c>
    </row>
    <row r="39" spans="1:4">
      <c r="A39">
        <v>75</v>
      </c>
      <c r="B39">
        <v>375</v>
      </c>
      <c r="C39">
        <v>26</v>
      </c>
      <c r="D39" s="6">
        <v>0.747</v>
      </c>
    </row>
    <row r="40" spans="1:4">
      <c r="A40">
        <v>74</v>
      </c>
      <c r="B40">
        <v>370</v>
      </c>
      <c r="C40">
        <v>27</v>
      </c>
      <c r="D40" s="6">
        <v>0.73699999999999999</v>
      </c>
    </row>
    <row r="41" spans="1:4">
      <c r="A41">
        <v>73</v>
      </c>
      <c r="B41">
        <v>365</v>
      </c>
      <c r="C41">
        <v>28</v>
      </c>
      <c r="D41" s="6">
        <v>0.72699999999999998</v>
      </c>
    </row>
    <row r="42" spans="1:4">
      <c r="A42">
        <v>72</v>
      </c>
      <c r="B42">
        <v>360</v>
      </c>
      <c r="C42">
        <v>29</v>
      </c>
      <c r="D42" s="6">
        <v>0.71699999999999997</v>
      </c>
    </row>
    <row r="43" spans="1:4">
      <c r="A43">
        <v>71</v>
      </c>
      <c r="B43">
        <v>355</v>
      </c>
      <c r="C43">
        <v>30</v>
      </c>
      <c r="D43" s="6">
        <v>0.70699999999999996</v>
      </c>
    </row>
    <row r="44" spans="1:4">
      <c r="A44">
        <v>70</v>
      </c>
      <c r="B44">
        <v>350</v>
      </c>
      <c r="C44">
        <v>31</v>
      </c>
      <c r="D44" s="6">
        <v>0.69599999999999995</v>
      </c>
    </row>
    <row r="45" spans="1:4">
      <c r="A45">
        <v>69</v>
      </c>
      <c r="B45">
        <v>345</v>
      </c>
      <c r="C45">
        <v>32</v>
      </c>
      <c r="D45" s="6">
        <v>0.68600000000000005</v>
      </c>
    </row>
    <row r="46" spans="1:4">
      <c r="A46">
        <v>68</v>
      </c>
      <c r="B46">
        <v>340</v>
      </c>
      <c r="C46">
        <v>33</v>
      </c>
      <c r="D46" s="6">
        <v>0.67600000000000005</v>
      </c>
    </row>
    <row r="47" spans="1:4">
      <c r="A47">
        <v>67</v>
      </c>
      <c r="B47">
        <v>335</v>
      </c>
      <c r="C47">
        <v>34</v>
      </c>
      <c r="D47" s="6">
        <v>0.66600000000000004</v>
      </c>
    </row>
    <row r="48" spans="1:4">
      <c r="A48">
        <v>66</v>
      </c>
      <c r="B48">
        <v>330</v>
      </c>
      <c r="C48">
        <v>35</v>
      </c>
      <c r="D48" s="6">
        <v>0.65600000000000003</v>
      </c>
    </row>
    <row r="49" spans="1:4">
      <c r="A49">
        <v>65</v>
      </c>
      <c r="B49">
        <v>325</v>
      </c>
      <c r="C49">
        <v>36</v>
      </c>
      <c r="D49" s="6">
        <v>0.64600000000000002</v>
      </c>
    </row>
    <row r="50" spans="1:4">
      <c r="A50">
        <v>64</v>
      </c>
      <c r="B50">
        <v>320</v>
      </c>
      <c r="C50">
        <v>37</v>
      </c>
      <c r="D50" s="6">
        <v>0.63600000000000001</v>
      </c>
    </row>
    <row r="51" spans="1:4">
      <c r="A51">
        <v>63</v>
      </c>
      <c r="B51">
        <v>315</v>
      </c>
      <c r="C51">
        <v>38</v>
      </c>
      <c r="D51" s="6">
        <v>0.626</v>
      </c>
    </row>
    <row r="52" spans="1:4">
      <c r="A52">
        <v>62</v>
      </c>
      <c r="B52">
        <v>310</v>
      </c>
      <c r="C52">
        <v>39</v>
      </c>
      <c r="D52" s="6">
        <v>0.61599999999999999</v>
      </c>
    </row>
    <row r="53" spans="1:4">
      <c r="A53">
        <v>61</v>
      </c>
      <c r="B53">
        <v>305</v>
      </c>
      <c r="C53">
        <v>40</v>
      </c>
      <c r="D53" s="6">
        <v>0.60599999999999998</v>
      </c>
    </row>
    <row r="54" spans="1:4">
      <c r="A54">
        <v>60</v>
      </c>
      <c r="B54">
        <v>300</v>
      </c>
      <c r="C54">
        <v>41</v>
      </c>
      <c r="D54" s="6">
        <v>0.59499999999999997</v>
      </c>
    </row>
    <row r="55" spans="1:4">
      <c r="A55">
        <v>59</v>
      </c>
      <c r="B55">
        <v>295</v>
      </c>
      <c r="C55">
        <v>42</v>
      </c>
      <c r="D55" s="6">
        <v>0.58499999999999996</v>
      </c>
    </row>
    <row r="56" spans="1:4">
      <c r="A56">
        <v>58</v>
      </c>
      <c r="B56">
        <v>290</v>
      </c>
      <c r="C56">
        <v>43</v>
      </c>
      <c r="D56" s="6">
        <v>0.57499999999999996</v>
      </c>
    </row>
    <row r="57" spans="1:4">
      <c r="A57">
        <v>57</v>
      </c>
      <c r="B57">
        <v>285</v>
      </c>
      <c r="C57">
        <v>44</v>
      </c>
      <c r="D57" s="6">
        <v>0.56499999999999995</v>
      </c>
    </row>
    <row r="58" spans="1:4">
      <c r="A58">
        <v>56</v>
      </c>
      <c r="B58">
        <v>280</v>
      </c>
      <c r="C58">
        <v>45</v>
      </c>
      <c r="D58" s="6">
        <v>0.55500000000000005</v>
      </c>
    </row>
    <row r="59" spans="1:4">
      <c r="A59">
        <v>55</v>
      </c>
      <c r="B59">
        <v>275</v>
      </c>
      <c r="C59">
        <v>46</v>
      </c>
      <c r="D59" s="6">
        <v>0.54500000000000004</v>
      </c>
    </row>
    <row r="60" spans="1:4">
      <c r="A60">
        <v>54</v>
      </c>
      <c r="B60">
        <v>270</v>
      </c>
      <c r="C60">
        <v>47</v>
      </c>
      <c r="D60" s="6">
        <v>0.53500000000000003</v>
      </c>
    </row>
    <row r="61" spans="1:4">
      <c r="A61">
        <v>53</v>
      </c>
      <c r="B61">
        <v>265</v>
      </c>
      <c r="C61">
        <v>48</v>
      </c>
      <c r="D61" s="6">
        <v>0.52500000000000002</v>
      </c>
    </row>
    <row r="62" spans="1:4">
      <c r="A62">
        <v>52</v>
      </c>
      <c r="B62">
        <v>260</v>
      </c>
      <c r="C62">
        <v>49</v>
      </c>
      <c r="D62" s="6">
        <v>0.51500000000000001</v>
      </c>
    </row>
    <row r="63" spans="1:4">
      <c r="A63">
        <v>51</v>
      </c>
      <c r="B63">
        <v>255</v>
      </c>
      <c r="C63">
        <v>50</v>
      </c>
      <c r="D63" s="6">
        <v>0.505</v>
      </c>
    </row>
    <row r="64" spans="1:4">
      <c r="A64">
        <v>50</v>
      </c>
      <c r="B64">
        <v>250</v>
      </c>
      <c r="C64">
        <v>51</v>
      </c>
      <c r="D64" s="6">
        <v>0.49399999999999999</v>
      </c>
    </row>
    <row r="65" spans="1:4">
      <c r="A65">
        <v>49</v>
      </c>
      <c r="B65">
        <v>245</v>
      </c>
      <c r="C65">
        <v>52</v>
      </c>
      <c r="D65" s="6">
        <v>0.48399999999999999</v>
      </c>
    </row>
    <row r="66" spans="1:4">
      <c r="A66">
        <v>48</v>
      </c>
      <c r="B66">
        <v>240</v>
      </c>
      <c r="C66">
        <v>53</v>
      </c>
      <c r="D66" s="6">
        <v>0.47399999999999998</v>
      </c>
    </row>
    <row r="67" spans="1:4">
      <c r="A67">
        <v>47</v>
      </c>
      <c r="B67">
        <v>235</v>
      </c>
      <c r="C67">
        <v>54</v>
      </c>
      <c r="D67" s="6">
        <v>0.46400000000000002</v>
      </c>
    </row>
    <row r="68" spans="1:4">
      <c r="A68">
        <v>46</v>
      </c>
      <c r="B68">
        <v>230</v>
      </c>
      <c r="C68">
        <v>55</v>
      </c>
      <c r="D68" s="6">
        <v>0.45400000000000001</v>
      </c>
    </row>
    <row r="69" spans="1:4">
      <c r="A69">
        <v>45</v>
      </c>
      <c r="B69">
        <v>225</v>
      </c>
      <c r="C69">
        <v>56</v>
      </c>
      <c r="D69" s="6">
        <v>0.44400000000000001</v>
      </c>
    </row>
    <row r="70" spans="1:4">
      <c r="A70">
        <v>44</v>
      </c>
      <c r="B70">
        <v>220</v>
      </c>
      <c r="C70">
        <v>57</v>
      </c>
      <c r="D70" s="6">
        <v>0.434</v>
      </c>
    </row>
    <row r="71" spans="1:4">
      <c r="A71">
        <v>43</v>
      </c>
      <c r="B71">
        <v>215</v>
      </c>
      <c r="C71">
        <v>58</v>
      </c>
      <c r="D71" s="6">
        <v>0.42399999999999999</v>
      </c>
    </row>
    <row r="72" spans="1:4">
      <c r="A72">
        <v>42</v>
      </c>
      <c r="B72">
        <v>210</v>
      </c>
      <c r="C72">
        <v>59</v>
      </c>
      <c r="D72" s="6">
        <v>0.41399999999999998</v>
      </c>
    </row>
    <row r="73" spans="1:4">
      <c r="A73">
        <v>41</v>
      </c>
      <c r="B73">
        <v>205</v>
      </c>
      <c r="C73">
        <v>60</v>
      </c>
      <c r="D73" s="6">
        <v>0.40400000000000003</v>
      </c>
    </row>
    <row r="74" spans="1:4">
      <c r="A74">
        <v>40</v>
      </c>
      <c r="B74">
        <v>200</v>
      </c>
      <c r="C74">
        <v>61</v>
      </c>
      <c r="D74" s="6">
        <v>0.39300000000000002</v>
      </c>
    </row>
    <row r="75" spans="1:4">
      <c r="A75">
        <v>39</v>
      </c>
      <c r="B75">
        <v>195</v>
      </c>
      <c r="C75">
        <v>62</v>
      </c>
      <c r="D75" s="6">
        <v>0.38300000000000001</v>
      </c>
    </row>
    <row r="76" spans="1:4">
      <c r="A76">
        <v>38</v>
      </c>
      <c r="B76">
        <v>190</v>
      </c>
      <c r="C76">
        <v>63</v>
      </c>
      <c r="D76" s="6">
        <v>0.373</v>
      </c>
    </row>
    <row r="77" spans="1:4">
      <c r="A77">
        <v>37</v>
      </c>
      <c r="B77">
        <v>185</v>
      </c>
      <c r="C77">
        <v>64</v>
      </c>
      <c r="D77" s="6">
        <v>0.36299999999999999</v>
      </c>
    </row>
    <row r="78" spans="1:4">
      <c r="A78">
        <v>36</v>
      </c>
      <c r="B78">
        <v>180</v>
      </c>
      <c r="C78">
        <v>65</v>
      </c>
      <c r="D78" s="6">
        <v>0.35299999999999998</v>
      </c>
    </row>
    <row r="79" spans="1:4">
      <c r="A79">
        <v>35</v>
      </c>
      <c r="B79">
        <v>175</v>
      </c>
      <c r="C79">
        <v>66</v>
      </c>
      <c r="D79" s="6">
        <v>0.34300000000000003</v>
      </c>
    </row>
    <row r="80" spans="1:4">
      <c r="A80">
        <v>34</v>
      </c>
      <c r="B80">
        <v>170</v>
      </c>
      <c r="C80">
        <v>67</v>
      </c>
      <c r="D80" s="6">
        <v>0.33300000000000002</v>
      </c>
    </row>
    <row r="81" spans="1:4">
      <c r="A81">
        <v>33</v>
      </c>
      <c r="B81">
        <v>165</v>
      </c>
      <c r="C81">
        <v>68</v>
      </c>
      <c r="D81" s="6">
        <v>0.32300000000000001</v>
      </c>
    </row>
    <row r="82" spans="1:4">
      <c r="A82">
        <v>32</v>
      </c>
      <c r="B82">
        <v>160</v>
      </c>
      <c r="C82">
        <v>69</v>
      </c>
      <c r="D82" s="6">
        <v>0.313</v>
      </c>
    </row>
    <row r="83" spans="1:4">
      <c r="A83">
        <v>31</v>
      </c>
      <c r="B83">
        <v>155</v>
      </c>
      <c r="C83">
        <v>70</v>
      </c>
      <c r="D83" s="6">
        <v>0.30299999999999999</v>
      </c>
    </row>
    <row r="84" spans="1:4">
      <c r="A84">
        <v>30</v>
      </c>
      <c r="B84">
        <v>150</v>
      </c>
      <c r="C84">
        <v>71</v>
      </c>
      <c r="D84" s="6">
        <v>0.29199999999999998</v>
      </c>
    </row>
    <row r="85" spans="1:4">
      <c r="A85">
        <v>29</v>
      </c>
      <c r="B85">
        <v>145</v>
      </c>
      <c r="C85">
        <v>72</v>
      </c>
      <c r="D85" s="6">
        <v>0.28199999999999997</v>
      </c>
    </row>
    <row r="86" spans="1:4">
      <c r="A86">
        <v>28</v>
      </c>
      <c r="B86">
        <v>140</v>
      </c>
      <c r="C86">
        <v>73</v>
      </c>
      <c r="D86" s="6">
        <v>0.27200000000000002</v>
      </c>
    </row>
    <row r="87" spans="1:4">
      <c r="A87">
        <v>27</v>
      </c>
      <c r="B87">
        <v>135</v>
      </c>
      <c r="C87">
        <v>74</v>
      </c>
      <c r="D87" s="6">
        <v>0.26200000000000001</v>
      </c>
    </row>
    <row r="88" spans="1:4">
      <c r="A88">
        <v>26</v>
      </c>
      <c r="B88">
        <v>130</v>
      </c>
      <c r="C88">
        <v>75</v>
      </c>
      <c r="D88" s="6">
        <v>0.252</v>
      </c>
    </row>
    <row r="89" spans="1:4">
      <c r="A89">
        <v>25</v>
      </c>
      <c r="B89">
        <v>125</v>
      </c>
      <c r="C89">
        <v>76</v>
      </c>
      <c r="D89" s="6">
        <v>0.24199999999999999</v>
      </c>
    </row>
    <row r="90" spans="1:4">
      <c r="A90">
        <v>24</v>
      </c>
      <c r="B90">
        <v>120</v>
      </c>
      <c r="C90">
        <v>77</v>
      </c>
      <c r="D90" s="6">
        <v>0.23200000000000001</v>
      </c>
    </row>
    <row r="91" spans="1:4">
      <c r="A91">
        <v>23</v>
      </c>
      <c r="B91">
        <v>115</v>
      </c>
      <c r="C91">
        <v>78</v>
      </c>
      <c r="D91" s="6">
        <v>0.222</v>
      </c>
    </row>
    <row r="92" spans="1:4">
      <c r="A92">
        <v>22</v>
      </c>
      <c r="B92">
        <v>110</v>
      </c>
      <c r="C92">
        <v>79</v>
      </c>
      <c r="D92" s="6">
        <v>0.21199999999999999</v>
      </c>
    </row>
    <row r="93" spans="1:4">
      <c r="A93">
        <v>21</v>
      </c>
      <c r="B93">
        <v>105</v>
      </c>
      <c r="C93">
        <v>80</v>
      </c>
      <c r="D93" s="6">
        <v>0.20200000000000001</v>
      </c>
    </row>
    <row r="94" spans="1:4">
      <c r="A94">
        <v>20</v>
      </c>
      <c r="B94">
        <v>100</v>
      </c>
      <c r="C94">
        <v>81</v>
      </c>
      <c r="D94" s="6">
        <v>0.191</v>
      </c>
    </row>
    <row r="95" spans="1:4">
      <c r="A95">
        <v>19</v>
      </c>
      <c r="B95">
        <v>95</v>
      </c>
      <c r="C95">
        <v>82</v>
      </c>
      <c r="D95" s="6">
        <v>0.18099999999999999</v>
      </c>
    </row>
    <row r="96" spans="1:4">
      <c r="A96">
        <v>18</v>
      </c>
      <c r="B96">
        <v>92</v>
      </c>
      <c r="C96">
        <v>83</v>
      </c>
      <c r="D96" s="6">
        <v>0.17100000000000001</v>
      </c>
    </row>
    <row r="97" spans="1:4">
      <c r="A97">
        <v>17</v>
      </c>
      <c r="B97">
        <v>90</v>
      </c>
      <c r="C97">
        <v>84</v>
      </c>
      <c r="D97" s="6">
        <v>0.161</v>
      </c>
    </row>
    <row r="98" spans="1:4">
      <c r="A98">
        <v>16</v>
      </c>
      <c r="B98">
        <v>88</v>
      </c>
      <c r="C98">
        <v>85</v>
      </c>
      <c r="D98" s="6">
        <v>0.151</v>
      </c>
    </row>
    <row r="99" spans="1:4">
      <c r="A99">
        <v>15</v>
      </c>
      <c r="B99">
        <v>85</v>
      </c>
      <c r="C99">
        <v>86</v>
      </c>
      <c r="D99" s="6">
        <v>0.14099999999999999</v>
      </c>
    </row>
    <row r="100" spans="1:4">
      <c r="A100">
        <v>14</v>
      </c>
      <c r="B100">
        <v>82</v>
      </c>
      <c r="C100">
        <v>87</v>
      </c>
      <c r="D100" s="6">
        <v>0.13100000000000001</v>
      </c>
    </row>
    <row r="101" spans="1:4">
      <c r="A101">
        <v>13</v>
      </c>
      <c r="B101">
        <v>80</v>
      </c>
      <c r="C101">
        <v>88</v>
      </c>
      <c r="D101" s="6">
        <v>0.121</v>
      </c>
    </row>
    <row r="102" spans="1:4">
      <c r="A102">
        <v>12</v>
      </c>
      <c r="B102">
        <v>78</v>
      </c>
      <c r="C102">
        <v>89</v>
      </c>
      <c r="D102" s="6">
        <v>0.111</v>
      </c>
    </row>
    <row r="103" spans="1:4">
      <c r="A103">
        <v>11</v>
      </c>
      <c r="B103">
        <v>75</v>
      </c>
      <c r="C103">
        <v>90</v>
      </c>
      <c r="D103" s="6">
        <v>0.10100000000000001</v>
      </c>
    </row>
    <row r="104" spans="1:4">
      <c r="A104">
        <v>10</v>
      </c>
      <c r="B104">
        <v>72</v>
      </c>
      <c r="C104">
        <v>91</v>
      </c>
      <c r="D104" s="6">
        <v>0.09</v>
      </c>
    </row>
    <row r="105" spans="1:4">
      <c r="A105">
        <v>9</v>
      </c>
      <c r="B105">
        <v>70</v>
      </c>
      <c r="C105">
        <v>92</v>
      </c>
      <c r="D105" s="6">
        <v>0.08</v>
      </c>
    </row>
    <row r="106" spans="1:4">
      <c r="A106">
        <v>8</v>
      </c>
      <c r="B106">
        <v>68</v>
      </c>
      <c r="C106">
        <v>93</v>
      </c>
      <c r="D106" s="6">
        <v>7.0000000000000007E-2</v>
      </c>
    </row>
    <row r="107" spans="1:4">
      <c r="A107">
        <v>7</v>
      </c>
      <c r="B107">
        <v>65</v>
      </c>
      <c r="C107">
        <v>94</v>
      </c>
      <c r="D107" s="6">
        <v>0.06</v>
      </c>
    </row>
    <row r="108" spans="1:4">
      <c r="A108">
        <v>6</v>
      </c>
      <c r="B108">
        <v>62</v>
      </c>
      <c r="C108">
        <v>95</v>
      </c>
      <c r="D108" s="6">
        <v>0.05</v>
      </c>
    </row>
    <row r="109" spans="1:4">
      <c r="A109">
        <v>5</v>
      </c>
      <c r="B109">
        <v>60</v>
      </c>
      <c r="C109">
        <v>96</v>
      </c>
      <c r="D109" s="6">
        <v>0.04</v>
      </c>
    </row>
    <row r="110" spans="1:4">
      <c r="A110">
        <v>4</v>
      </c>
      <c r="B110">
        <v>55</v>
      </c>
      <c r="C110">
        <v>97</v>
      </c>
      <c r="D110" s="6">
        <v>0.03</v>
      </c>
    </row>
    <row r="111" spans="1:4">
      <c r="A111">
        <v>3</v>
      </c>
      <c r="B111">
        <v>50</v>
      </c>
      <c r="C111">
        <v>98</v>
      </c>
      <c r="D111" s="6">
        <v>0.02</v>
      </c>
    </row>
    <row r="112" spans="1:4">
      <c r="A112">
        <v>2</v>
      </c>
      <c r="B112">
        <v>45</v>
      </c>
      <c r="C112">
        <v>99</v>
      </c>
      <c r="D112" s="6">
        <v>0.01</v>
      </c>
    </row>
    <row r="113" spans="1:4" ht="14.5" thickBot="1">
      <c r="A113" s="7">
        <v>1</v>
      </c>
      <c r="B113" s="7">
        <v>40</v>
      </c>
      <c r="C113" s="7">
        <v>100</v>
      </c>
      <c r="D113" s="8">
        <v>0</v>
      </c>
    </row>
  </sheetData>
  <mergeCells count="1">
    <mergeCell ref="A1:L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CC6C7-4592-48BA-AC93-0753DD6BA560}">
  <dimension ref="A1:OJ113"/>
  <sheetViews>
    <sheetView workbookViewId="0">
      <selection sqref="A1:XFD1048576"/>
    </sheetView>
  </sheetViews>
  <sheetFormatPr defaultRowHeight="14"/>
  <sheetData>
    <row r="1" spans="1:400">
      <c r="A1" s="10" t="s">
        <v>125</v>
      </c>
      <c r="B1" s="11"/>
      <c r="C1" s="11"/>
      <c r="D1" s="11"/>
      <c r="E1" s="11"/>
      <c r="F1" s="11"/>
      <c r="G1" s="11"/>
      <c r="H1" s="11"/>
      <c r="I1" s="11"/>
      <c r="J1" s="11"/>
      <c r="K1" s="11"/>
      <c r="L1" s="11"/>
    </row>
    <row r="2" spans="1:400">
      <c r="A2" s="11"/>
      <c r="B2" s="11"/>
      <c r="C2" s="11"/>
      <c r="D2" s="11"/>
      <c r="E2" s="11"/>
      <c r="F2" s="11"/>
      <c r="G2" s="11"/>
      <c r="H2" s="11"/>
      <c r="I2" s="11"/>
      <c r="J2" s="11"/>
      <c r="K2" s="11"/>
      <c r="L2" s="11"/>
    </row>
    <row r="3" spans="1:400">
      <c r="A3" s="11"/>
      <c r="B3" s="11"/>
      <c r="C3" s="11"/>
      <c r="D3" s="11"/>
      <c r="E3" s="11"/>
      <c r="F3" s="11"/>
      <c r="G3" s="11"/>
      <c r="H3" s="11"/>
      <c r="I3" s="11"/>
      <c r="J3" s="11"/>
      <c r="K3" s="11"/>
      <c r="L3" s="11"/>
    </row>
    <row r="4" spans="1:400">
      <c r="A4" t="s">
        <v>126</v>
      </c>
    </row>
    <row r="6" spans="1:400">
      <c r="A6">
        <v>20</v>
      </c>
      <c r="B6">
        <v>25</v>
      </c>
      <c r="C6">
        <v>30</v>
      </c>
      <c r="D6">
        <v>35</v>
      </c>
      <c r="E6">
        <v>40</v>
      </c>
      <c r="F6">
        <v>45</v>
      </c>
      <c r="G6">
        <v>50</v>
      </c>
      <c r="H6">
        <v>55</v>
      </c>
      <c r="I6">
        <v>60</v>
      </c>
      <c r="J6">
        <v>65</v>
      </c>
      <c r="K6">
        <v>70</v>
      </c>
      <c r="L6">
        <v>75</v>
      </c>
      <c r="M6">
        <v>80</v>
      </c>
      <c r="N6">
        <v>85</v>
      </c>
      <c r="O6">
        <v>90</v>
      </c>
      <c r="P6">
        <v>95</v>
      </c>
      <c r="Q6">
        <v>100</v>
      </c>
      <c r="R6">
        <v>105</v>
      </c>
      <c r="S6">
        <v>110</v>
      </c>
      <c r="T6">
        <v>115</v>
      </c>
      <c r="U6">
        <v>120</v>
      </c>
      <c r="V6">
        <v>125</v>
      </c>
      <c r="W6">
        <v>130</v>
      </c>
      <c r="X6">
        <v>135</v>
      </c>
      <c r="Y6">
        <v>140</v>
      </c>
      <c r="Z6">
        <v>145</v>
      </c>
      <c r="AA6">
        <v>150</v>
      </c>
      <c r="AB6">
        <v>155</v>
      </c>
      <c r="AC6">
        <v>160</v>
      </c>
      <c r="AD6">
        <v>165</v>
      </c>
      <c r="AE6">
        <v>170</v>
      </c>
      <c r="AF6">
        <v>175</v>
      </c>
      <c r="AG6">
        <v>180</v>
      </c>
      <c r="AH6">
        <v>185</v>
      </c>
      <c r="AI6">
        <v>190</v>
      </c>
      <c r="AJ6">
        <v>195</v>
      </c>
      <c r="AK6">
        <v>200</v>
      </c>
      <c r="AL6">
        <v>205</v>
      </c>
      <c r="AM6">
        <v>210</v>
      </c>
      <c r="AN6">
        <v>215</v>
      </c>
      <c r="AO6">
        <v>220</v>
      </c>
      <c r="AP6">
        <v>225</v>
      </c>
      <c r="AQ6">
        <v>230</v>
      </c>
      <c r="AR6">
        <v>235</v>
      </c>
      <c r="AS6">
        <v>240</v>
      </c>
      <c r="AT6">
        <v>245</v>
      </c>
      <c r="AU6">
        <v>250</v>
      </c>
      <c r="AV6">
        <v>255</v>
      </c>
      <c r="AW6">
        <v>260</v>
      </c>
      <c r="AX6">
        <v>265</v>
      </c>
      <c r="AY6">
        <v>270</v>
      </c>
      <c r="AZ6">
        <v>275</v>
      </c>
      <c r="BA6">
        <v>280</v>
      </c>
      <c r="BB6">
        <v>285</v>
      </c>
      <c r="BC6">
        <v>290</v>
      </c>
      <c r="BD6">
        <v>295</v>
      </c>
      <c r="BE6">
        <v>300</v>
      </c>
      <c r="BF6">
        <v>305</v>
      </c>
      <c r="BG6">
        <v>310</v>
      </c>
      <c r="BH6">
        <v>315</v>
      </c>
      <c r="BI6">
        <v>320</v>
      </c>
      <c r="BJ6">
        <v>325</v>
      </c>
      <c r="BK6">
        <v>330</v>
      </c>
      <c r="BL6">
        <v>335</v>
      </c>
      <c r="BM6">
        <v>340</v>
      </c>
      <c r="BN6">
        <v>345</v>
      </c>
      <c r="BO6">
        <v>350</v>
      </c>
      <c r="BP6">
        <v>355</v>
      </c>
      <c r="BQ6">
        <v>360</v>
      </c>
      <c r="BR6">
        <v>365</v>
      </c>
      <c r="BS6">
        <v>370</v>
      </c>
      <c r="BT6">
        <v>375</v>
      </c>
      <c r="BU6">
        <v>380</v>
      </c>
      <c r="BV6">
        <v>385</v>
      </c>
      <c r="BW6">
        <v>390</v>
      </c>
      <c r="BX6">
        <v>395</v>
      </c>
      <c r="BY6">
        <v>400</v>
      </c>
      <c r="BZ6">
        <v>405</v>
      </c>
      <c r="CA6">
        <v>410</v>
      </c>
      <c r="CB6">
        <v>415</v>
      </c>
      <c r="CC6">
        <v>420</v>
      </c>
      <c r="CD6">
        <v>425</v>
      </c>
      <c r="CE6">
        <v>430</v>
      </c>
      <c r="CF6">
        <v>435</v>
      </c>
      <c r="CG6">
        <v>440</v>
      </c>
      <c r="CH6">
        <v>445</v>
      </c>
      <c r="CI6">
        <v>450</v>
      </c>
      <c r="CJ6">
        <v>455</v>
      </c>
      <c r="CK6">
        <v>460</v>
      </c>
      <c r="CL6">
        <v>465</v>
      </c>
      <c r="CM6">
        <v>470</v>
      </c>
      <c r="CN6">
        <v>475</v>
      </c>
      <c r="CO6">
        <v>480</v>
      </c>
      <c r="CP6">
        <v>485</v>
      </c>
      <c r="CQ6">
        <v>490</v>
      </c>
      <c r="CR6">
        <v>495</v>
      </c>
      <c r="CS6">
        <v>500</v>
      </c>
      <c r="CT6">
        <v>505</v>
      </c>
      <c r="CU6">
        <v>510</v>
      </c>
      <c r="CV6">
        <v>515</v>
      </c>
      <c r="CW6">
        <v>520</v>
      </c>
      <c r="CX6">
        <v>525</v>
      </c>
      <c r="CY6">
        <v>530</v>
      </c>
      <c r="CZ6">
        <v>535</v>
      </c>
      <c r="DA6">
        <v>540</v>
      </c>
      <c r="DB6">
        <v>545</v>
      </c>
      <c r="DC6">
        <v>550</v>
      </c>
      <c r="DD6">
        <v>555</v>
      </c>
      <c r="DE6">
        <v>560</v>
      </c>
      <c r="DF6">
        <v>565</v>
      </c>
    </row>
    <row r="8" spans="1:400">
      <c r="A8" t="s">
        <v>110</v>
      </c>
    </row>
    <row r="9" spans="1:400">
      <c r="A9">
        <f>QUARTILE(A6:CV6,1)</f>
        <v>143.75</v>
      </c>
      <c r="B9">
        <f>QUARTILE(A6:CV6,2)</f>
        <v>267.5</v>
      </c>
      <c r="C9">
        <f>QUARTILE(A6:AW6,3)</f>
        <v>200</v>
      </c>
    </row>
    <row r="11" spans="1:400">
      <c r="A11" t="s">
        <v>111</v>
      </c>
    </row>
    <row r="12" spans="1:400" ht="14.5" thickBot="1"/>
    <row r="13" spans="1:400" ht="14.5">
      <c r="A13" s="9" t="s">
        <v>112</v>
      </c>
      <c r="B13" s="9" t="s">
        <v>115</v>
      </c>
      <c r="C13" s="9" t="s">
        <v>113</v>
      </c>
      <c r="D13" s="9" t="s">
        <v>114</v>
      </c>
    </row>
    <row r="14" spans="1:400">
      <c r="A14">
        <v>100</v>
      </c>
      <c r="B14">
        <v>500</v>
      </c>
      <c r="C14">
        <v>1</v>
      </c>
      <c r="D14" s="6">
        <v>1</v>
      </c>
      <c r="H14" s="6"/>
      <c r="L14" s="6"/>
      <c r="P14" s="6"/>
      <c r="T14" s="6"/>
      <c r="X14" s="6"/>
      <c r="AB14" s="6"/>
      <c r="AF14" s="6"/>
      <c r="AJ14" s="6"/>
      <c r="AN14" s="6"/>
      <c r="AR14" s="6"/>
      <c r="AV14" s="6"/>
      <c r="AZ14" s="6"/>
      <c r="BD14" s="6"/>
      <c r="BH14" s="6"/>
      <c r="BL14" s="6"/>
      <c r="BP14" s="6"/>
      <c r="BT14" s="6"/>
      <c r="BX14" s="6"/>
      <c r="CB14" s="6"/>
      <c r="CF14" s="6"/>
      <c r="CJ14" s="6"/>
      <c r="CN14" s="6"/>
      <c r="CR14" s="6"/>
      <c r="CV14" s="6"/>
      <c r="CZ14" s="6"/>
      <c r="DD14" s="6"/>
      <c r="DH14" s="6"/>
      <c r="DL14" s="6"/>
      <c r="DP14" s="6"/>
      <c r="DT14" s="6"/>
      <c r="DX14" s="6"/>
      <c r="EB14" s="6"/>
      <c r="EF14" s="6"/>
      <c r="EJ14" s="6"/>
      <c r="EN14" s="6"/>
      <c r="ER14" s="6"/>
      <c r="EV14" s="6"/>
      <c r="EZ14" s="6"/>
      <c r="FD14" s="6"/>
      <c r="FH14" s="6"/>
      <c r="FL14" s="6"/>
      <c r="FP14" s="6"/>
      <c r="FT14" s="6"/>
      <c r="FX14" s="6"/>
      <c r="GB14" s="6"/>
      <c r="GF14" s="6"/>
      <c r="GJ14" s="6"/>
      <c r="GN14" s="6"/>
      <c r="GR14" s="6"/>
      <c r="GV14" s="6"/>
      <c r="GZ14" s="6"/>
      <c r="HD14" s="6"/>
      <c r="HH14" s="6"/>
      <c r="HL14" s="6"/>
      <c r="HP14" s="6"/>
      <c r="HT14" s="6"/>
      <c r="HX14" s="6"/>
      <c r="IB14" s="6"/>
      <c r="IF14" s="6"/>
      <c r="IJ14" s="6"/>
      <c r="IN14" s="6"/>
      <c r="IR14" s="6"/>
      <c r="IV14" s="6"/>
      <c r="IZ14" s="6"/>
      <c r="JD14" s="6"/>
      <c r="JH14" s="6"/>
      <c r="JL14" s="6"/>
      <c r="JP14" s="6"/>
      <c r="JT14" s="6"/>
      <c r="JX14" s="6"/>
      <c r="KB14" s="6"/>
      <c r="KF14" s="6"/>
      <c r="KJ14" s="6"/>
      <c r="KN14" s="6"/>
      <c r="KR14" s="6"/>
      <c r="KV14" s="6"/>
      <c r="KZ14" s="6"/>
      <c r="LD14" s="6"/>
      <c r="LH14" s="6"/>
      <c r="LL14" s="6"/>
      <c r="LP14" s="6"/>
      <c r="LT14" s="6"/>
      <c r="LX14" s="6"/>
      <c r="MB14" s="6"/>
      <c r="MF14" s="6"/>
      <c r="MJ14" s="6"/>
      <c r="MN14" s="6"/>
      <c r="MR14" s="6"/>
      <c r="MV14" s="6"/>
      <c r="MZ14" s="6"/>
      <c r="ND14" s="6"/>
      <c r="NH14" s="6"/>
      <c r="NL14" s="6"/>
      <c r="NP14" s="6"/>
      <c r="NT14" s="6"/>
      <c r="NX14" s="6"/>
      <c r="OB14" s="6"/>
      <c r="OF14" s="6"/>
      <c r="OJ14" s="6"/>
    </row>
    <row r="15" spans="1:400">
      <c r="A15">
        <v>99</v>
      </c>
      <c r="B15">
        <v>495</v>
      </c>
      <c r="C15">
        <v>2</v>
      </c>
      <c r="D15" s="6">
        <v>0.98899999999999999</v>
      </c>
    </row>
    <row r="16" spans="1:400">
      <c r="A16">
        <v>98</v>
      </c>
      <c r="B16">
        <v>490</v>
      </c>
      <c r="C16">
        <v>3</v>
      </c>
      <c r="D16" s="6">
        <v>0.97899999999999998</v>
      </c>
    </row>
    <row r="17" spans="1:4">
      <c r="A17">
        <v>97</v>
      </c>
      <c r="B17">
        <v>485</v>
      </c>
      <c r="C17">
        <v>4</v>
      </c>
      <c r="D17" s="6">
        <v>0.96899999999999997</v>
      </c>
    </row>
    <row r="18" spans="1:4">
      <c r="A18">
        <v>96</v>
      </c>
      <c r="B18">
        <v>480</v>
      </c>
      <c r="C18">
        <v>5</v>
      </c>
      <c r="D18" s="6">
        <v>0.95899999999999996</v>
      </c>
    </row>
    <row r="19" spans="1:4">
      <c r="A19">
        <v>95</v>
      </c>
      <c r="B19">
        <v>475</v>
      </c>
      <c r="C19">
        <v>6</v>
      </c>
      <c r="D19" s="6">
        <v>0.94899999999999995</v>
      </c>
    </row>
    <row r="20" spans="1:4">
      <c r="A20">
        <v>94</v>
      </c>
      <c r="B20">
        <v>470</v>
      </c>
      <c r="C20">
        <v>7</v>
      </c>
      <c r="D20" s="6">
        <v>0.93899999999999995</v>
      </c>
    </row>
    <row r="21" spans="1:4">
      <c r="A21">
        <v>93</v>
      </c>
      <c r="B21">
        <v>465</v>
      </c>
      <c r="C21">
        <v>8</v>
      </c>
      <c r="D21" s="6">
        <v>0.92900000000000005</v>
      </c>
    </row>
    <row r="22" spans="1:4">
      <c r="A22">
        <v>92</v>
      </c>
      <c r="B22">
        <v>460</v>
      </c>
      <c r="C22">
        <v>9</v>
      </c>
      <c r="D22" s="6">
        <v>0.91900000000000004</v>
      </c>
    </row>
    <row r="23" spans="1:4">
      <c r="A23">
        <v>91</v>
      </c>
      <c r="B23">
        <v>455</v>
      </c>
      <c r="C23">
        <v>10</v>
      </c>
      <c r="D23" s="6">
        <v>0.90900000000000003</v>
      </c>
    </row>
    <row r="24" spans="1:4">
      <c r="A24">
        <v>90</v>
      </c>
      <c r="B24">
        <v>450</v>
      </c>
      <c r="C24">
        <v>11</v>
      </c>
      <c r="D24" s="6">
        <v>0.89800000000000002</v>
      </c>
    </row>
    <row r="25" spans="1:4">
      <c r="A25">
        <v>89</v>
      </c>
      <c r="B25">
        <v>445</v>
      </c>
      <c r="C25">
        <v>12</v>
      </c>
      <c r="D25" s="6">
        <v>0.88800000000000001</v>
      </c>
    </row>
    <row r="26" spans="1:4">
      <c r="A26">
        <v>88</v>
      </c>
      <c r="B26">
        <v>440</v>
      </c>
      <c r="C26">
        <v>13</v>
      </c>
      <c r="D26" s="6">
        <v>0.878</v>
      </c>
    </row>
    <row r="27" spans="1:4">
      <c r="A27">
        <v>87</v>
      </c>
      <c r="B27">
        <v>435</v>
      </c>
      <c r="C27">
        <v>14</v>
      </c>
      <c r="D27" s="6">
        <v>0.86799999999999999</v>
      </c>
    </row>
    <row r="28" spans="1:4">
      <c r="A28">
        <v>86</v>
      </c>
      <c r="B28">
        <v>430</v>
      </c>
      <c r="C28">
        <v>15</v>
      </c>
      <c r="D28" s="6">
        <v>0.85799999999999998</v>
      </c>
    </row>
    <row r="29" spans="1:4">
      <c r="A29">
        <v>85</v>
      </c>
      <c r="B29">
        <v>425</v>
      </c>
      <c r="C29">
        <v>16</v>
      </c>
      <c r="D29" s="6">
        <v>0.84799999999999998</v>
      </c>
    </row>
    <row r="30" spans="1:4">
      <c r="A30">
        <v>84</v>
      </c>
      <c r="B30">
        <v>420</v>
      </c>
      <c r="C30">
        <v>17</v>
      </c>
      <c r="D30" s="6">
        <v>0.83799999999999997</v>
      </c>
    </row>
    <row r="31" spans="1:4">
      <c r="A31">
        <v>83</v>
      </c>
      <c r="B31">
        <v>415</v>
      </c>
      <c r="C31">
        <v>18</v>
      </c>
      <c r="D31" s="6">
        <v>0.82799999999999996</v>
      </c>
    </row>
    <row r="32" spans="1:4">
      <c r="A32">
        <v>82</v>
      </c>
      <c r="B32">
        <v>410</v>
      </c>
      <c r="C32">
        <v>19</v>
      </c>
      <c r="D32" s="6">
        <v>0.81799999999999995</v>
      </c>
    </row>
    <row r="33" spans="1:4">
      <c r="A33">
        <v>81</v>
      </c>
      <c r="B33">
        <v>405</v>
      </c>
      <c r="C33">
        <v>20</v>
      </c>
      <c r="D33" s="6">
        <v>0.80800000000000005</v>
      </c>
    </row>
    <row r="34" spans="1:4">
      <c r="A34">
        <v>80</v>
      </c>
      <c r="B34">
        <v>400</v>
      </c>
      <c r="C34">
        <v>21</v>
      </c>
      <c r="D34" s="6">
        <v>0.79700000000000004</v>
      </c>
    </row>
    <row r="35" spans="1:4">
      <c r="A35">
        <v>79</v>
      </c>
      <c r="B35">
        <v>395</v>
      </c>
      <c r="C35">
        <v>22</v>
      </c>
      <c r="D35" s="6">
        <v>0.78700000000000003</v>
      </c>
    </row>
    <row r="36" spans="1:4">
      <c r="A36">
        <v>78</v>
      </c>
      <c r="B36">
        <v>390</v>
      </c>
      <c r="C36">
        <v>23</v>
      </c>
      <c r="D36" s="6">
        <v>0.77700000000000002</v>
      </c>
    </row>
    <row r="37" spans="1:4">
      <c r="A37">
        <v>77</v>
      </c>
      <c r="B37">
        <v>385</v>
      </c>
      <c r="C37">
        <v>24</v>
      </c>
      <c r="D37" s="6">
        <v>0.76700000000000002</v>
      </c>
    </row>
    <row r="38" spans="1:4">
      <c r="A38">
        <v>76</v>
      </c>
      <c r="B38">
        <v>380</v>
      </c>
      <c r="C38">
        <v>25</v>
      </c>
      <c r="D38" s="6">
        <v>0.75700000000000001</v>
      </c>
    </row>
    <row r="39" spans="1:4">
      <c r="A39">
        <v>75</v>
      </c>
      <c r="B39">
        <v>375</v>
      </c>
      <c r="C39">
        <v>26</v>
      </c>
      <c r="D39" s="6">
        <v>0.747</v>
      </c>
    </row>
    <row r="40" spans="1:4">
      <c r="A40">
        <v>74</v>
      </c>
      <c r="B40">
        <v>370</v>
      </c>
      <c r="C40">
        <v>27</v>
      </c>
      <c r="D40" s="6">
        <v>0.73699999999999999</v>
      </c>
    </row>
    <row r="41" spans="1:4">
      <c r="A41">
        <v>73</v>
      </c>
      <c r="B41">
        <v>365</v>
      </c>
      <c r="C41">
        <v>28</v>
      </c>
      <c r="D41" s="6">
        <v>0.72699999999999998</v>
      </c>
    </row>
    <row r="42" spans="1:4">
      <c r="A42">
        <v>72</v>
      </c>
      <c r="B42">
        <v>360</v>
      </c>
      <c r="C42">
        <v>29</v>
      </c>
      <c r="D42" s="6">
        <v>0.71699999999999997</v>
      </c>
    </row>
    <row r="43" spans="1:4">
      <c r="A43">
        <v>71</v>
      </c>
      <c r="B43">
        <v>355</v>
      </c>
      <c r="C43">
        <v>30</v>
      </c>
      <c r="D43" s="6">
        <v>0.70699999999999996</v>
      </c>
    </row>
    <row r="44" spans="1:4">
      <c r="A44">
        <v>70</v>
      </c>
      <c r="B44">
        <v>350</v>
      </c>
      <c r="C44">
        <v>31</v>
      </c>
      <c r="D44" s="6">
        <v>0.69599999999999995</v>
      </c>
    </row>
    <row r="45" spans="1:4">
      <c r="A45">
        <v>69</v>
      </c>
      <c r="B45">
        <v>345</v>
      </c>
      <c r="C45">
        <v>32</v>
      </c>
      <c r="D45" s="6">
        <v>0.68600000000000005</v>
      </c>
    </row>
    <row r="46" spans="1:4">
      <c r="A46">
        <v>68</v>
      </c>
      <c r="B46">
        <v>340</v>
      </c>
      <c r="C46">
        <v>33</v>
      </c>
      <c r="D46" s="6">
        <v>0.67600000000000005</v>
      </c>
    </row>
    <row r="47" spans="1:4">
      <c r="A47">
        <v>67</v>
      </c>
      <c r="B47">
        <v>335</v>
      </c>
      <c r="C47">
        <v>34</v>
      </c>
      <c r="D47" s="6">
        <v>0.66600000000000004</v>
      </c>
    </row>
    <row r="48" spans="1:4">
      <c r="A48">
        <v>66</v>
      </c>
      <c r="B48">
        <v>330</v>
      </c>
      <c r="C48">
        <v>35</v>
      </c>
      <c r="D48" s="6">
        <v>0.65600000000000003</v>
      </c>
    </row>
    <row r="49" spans="1:4">
      <c r="A49">
        <v>65</v>
      </c>
      <c r="B49">
        <v>325</v>
      </c>
      <c r="C49">
        <v>36</v>
      </c>
      <c r="D49" s="6">
        <v>0.64600000000000002</v>
      </c>
    </row>
    <row r="50" spans="1:4">
      <c r="A50">
        <v>64</v>
      </c>
      <c r="B50">
        <v>320</v>
      </c>
      <c r="C50">
        <v>37</v>
      </c>
      <c r="D50" s="6">
        <v>0.63600000000000001</v>
      </c>
    </row>
    <row r="51" spans="1:4">
      <c r="A51">
        <v>63</v>
      </c>
      <c r="B51">
        <v>315</v>
      </c>
      <c r="C51">
        <v>38</v>
      </c>
      <c r="D51" s="6">
        <v>0.626</v>
      </c>
    </row>
    <row r="52" spans="1:4">
      <c r="A52">
        <v>62</v>
      </c>
      <c r="B52">
        <v>310</v>
      </c>
      <c r="C52">
        <v>39</v>
      </c>
      <c r="D52" s="6">
        <v>0.61599999999999999</v>
      </c>
    </row>
    <row r="53" spans="1:4">
      <c r="A53">
        <v>61</v>
      </c>
      <c r="B53">
        <v>305</v>
      </c>
      <c r="C53">
        <v>40</v>
      </c>
      <c r="D53" s="6">
        <v>0.60599999999999998</v>
      </c>
    </row>
    <row r="54" spans="1:4">
      <c r="A54">
        <v>60</v>
      </c>
      <c r="B54">
        <v>300</v>
      </c>
      <c r="C54">
        <v>41</v>
      </c>
      <c r="D54" s="6">
        <v>0.59499999999999997</v>
      </c>
    </row>
    <row r="55" spans="1:4">
      <c r="A55">
        <v>59</v>
      </c>
      <c r="B55">
        <v>295</v>
      </c>
      <c r="C55">
        <v>42</v>
      </c>
      <c r="D55" s="6">
        <v>0.58499999999999996</v>
      </c>
    </row>
    <row r="56" spans="1:4">
      <c r="A56">
        <v>58</v>
      </c>
      <c r="B56">
        <v>290</v>
      </c>
      <c r="C56">
        <v>43</v>
      </c>
      <c r="D56" s="6">
        <v>0.57499999999999996</v>
      </c>
    </row>
    <row r="57" spans="1:4">
      <c r="A57">
        <v>57</v>
      </c>
      <c r="B57">
        <v>285</v>
      </c>
      <c r="C57">
        <v>44</v>
      </c>
      <c r="D57" s="6">
        <v>0.56499999999999995</v>
      </c>
    </row>
    <row r="58" spans="1:4">
      <c r="A58">
        <v>56</v>
      </c>
      <c r="B58">
        <v>280</v>
      </c>
      <c r="C58">
        <v>45</v>
      </c>
      <c r="D58" s="6">
        <v>0.55500000000000005</v>
      </c>
    </row>
    <row r="59" spans="1:4">
      <c r="A59">
        <v>55</v>
      </c>
      <c r="B59">
        <v>275</v>
      </c>
      <c r="C59">
        <v>46</v>
      </c>
      <c r="D59" s="6">
        <v>0.54500000000000004</v>
      </c>
    </row>
    <row r="60" spans="1:4">
      <c r="A60">
        <v>54</v>
      </c>
      <c r="B60">
        <v>270</v>
      </c>
      <c r="C60">
        <v>47</v>
      </c>
      <c r="D60" s="6">
        <v>0.53500000000000003</v>
      </c>
    </row>
    <row r="61" spans="1:4">
      <c r="A61">
        <v>53</v>
      </c>
      <c r="B61">
        <v>265</v>
      </c>
      <c r="C61">
        <v>48</v>
      </c>
      <c r="D61" s="6">
        <v>0.52500000000000002</v>
      </c>
    </row>
    <row r="62" spans="1:4">
      <c r="A62">
        <v>52</v>
      </c>
      <c r="B62">
        <v>260</v>
      </c>
      <c r="C62">
        <v>49</v>
      </c>
      <c r="D62" s="6">
        <v>0.51500000000000001</v>
      </c>
    </row>
    <row r="63" spans="1:4">
      <c r="A63">
        <v>51</v>
      </c>
      <c r="B63">
        <v>255</v>
      </c>
      <c r="C63">
        <v>50</v>
      </c>
      <c r="D63" s="6">
        <v>0.505</v>
      </c>
    </row>
    <row r="64" spans="1:4">
      <c r="A64">
        <v>50</v>
      </c>
      <c r="B64">
        <v>250</v>
      </c>
      <c r="C64">
        <v>51</v>
      </c>
      <c r="D64" s="6">
        <v>0.49399999999999999</v>
      </c>
    </row>
    <row r="65" spans="1:4">
      <c r="A65">
        <v>49</v>
      </c>
      <c r="B65">
        <v>245</v>
      </c>
      <c r="C65">
        <v>52</v>
      </c>
      <c r="D65" s="6">
        <v>0.48399999999999999</v>
      </c>
    </row>
    <row r="66" spans="1:4">
      <c r="A66">
        <v>48</v>
      </c>
      <c r="B66">
        <v>240</v>
      </c>
      <c r="C66">
        <v>53</v>
      </c>
      <c r="D66" s="6">
        <v>0.47399999999999998</v>
      </c>
    </row>
    <row r="67" spans="1:4">
      <c r="A67">
        <v>47</v>
      </c>
      <c r="B67">
        <v>235</v>
      </c>
      <c r="C67">
        <v>54</v>
      </c>
      <c r="D67" s="6">
        <v>0.46400000000000002</v>
      </c>
    </row>
    <row r="68" spans="1:4">
      <c r="A68">
        <v>46</v>
      </c>
      <c r="B68">
        <v>230</v>
      </c>
      <c r="C68">
        <v>55</v>
      </c>
      <c r="D68" s="6">
        <v>0.45400000000000001</v>
      </c>
    </row>
    <row r="69" spans="1:4">
      <c r="A69">
        <v>45</v>
      </c>
      <c r="B69">
        <v>225</v>
      </c>
      <c r="C69">
        <v>56</v>
      </c>
      <c r="D69" s="6">
        <v>0.44400000000000001</v>
      </c>
    </row>
    <row r="70" spans="1:4">
      <c r="A70">
        <v>44</v>
      </c>
      <c r="B70">
        <v>220</v>
      </c>
      <c r="C70">
        <v>57</v>
      </c>
      <c r="D70" s="6">
        <v>0.434</v>
      </c>
    </row>
    <row r="71" spans="1:4">
      <c r="A71">
        <v>43</v>
      </c>
      <c r="B71">
        <v>215</v>
      </c>
      <c r="C71">
        <v>58</v>
      </c>
      <c r="D71" s="6">
        <v>0.42399999999999999</v>
      </c>
    </row>
    <row r="72" spans="1:4">
      <c r="A72">
        <v>42</v>
      </c>
      <c r="B72">
        <v>210</v>
      </c>
      <c r="C72">
        <v>59</v>
      </c>
      <c r="D72" s="6">
        <v>0.41399999999999998</v>
      </c>
    </row>
    <row r="73" spans="1:4">
      <c r="A73">
        <v>41</v>
      </c>
      <c r="B73">
        <v>205</v>
      </c>
      <c r="C73">
        <v>60</v>
      </c>
      <c r="D73" s="6">
        <v>0.40400000000000003</v>
      </c>
    </row>
    <row r="74" spans="1:4">
      <c r="A74">
        <v>40</v>
      </c>
      <c r="B74">
        <v>200</v>
      </c>
      <c r="C74">
        <v>61</v>
      </c>
      <c r="D74" s="6">
        <v>0.39300000000000002</v>
      </c>
    </row>
    <row r="75" spans="1:4">
      <c r="A75">
        <v>39</v>
      </c>
      <c r="B75">
        <v>195</v>
      </c>
      <c r="C75">
        <v>62</v>
      </c>
      <c r="D75" s="6">
        <v>0.38300000000000001</v>
      </c>
    </row>
    <row r="76" spans="1:4">
      <c r="A76">
        <v>38</v>
      </c>
      <c r="B76">
        <v>190</v>
      </c>
      <c r="C76">
        <v>63</v>
      </c>
      <c r="D76" s="6">
        <v>0.373</v>
      </c>
    </row>
    <row r="77" spans="1:4">
      <c r="A77">
        <v>37</v>
      </c>
      <c r="B77">
        <v>185</v>
      </c>
      <c r="C77">
        <v>64</v>
      </c>
      <c r="D77" s="6">
        <v>0.36299999999999999</v>
      </c>
    </row>
    <row r="78" spans="1:4">
      <c r="A78">
        <v>36</v>
      </c>
      <c r="B78">
        <v>180</v>
      </c>
      <c r="C78">
        <v>65</v>
      </c>
      <c r="D78" s="6">
        <v>0.35299999999999998</v>
      </c>
    </row>
    <row r="79" spans="1:4">
      <c r="A79">
        <v>35</v>
      </c>
      <c r="B79">
        <v>175</v>
      </c>
      <c r="C79">
        <v>66</v>
      </c>
      <c r="D79" s="6">
        <v>0.34300000000000003</v>
      </c>
    </row>
    <row r="80" spans="1:4">
      <c r="A80">
        <v>34</v>
      </c>
      <c r="B80">
        <v>170</v>
      </c>
      <c r="C80">
        <v>67</v>
      </c>
      <c r="D80" s="6">
        <v>0.33300000000000002</v>
      </c>
    </row>
    <row r="81" spans="1:4">
      <c r="A81">
        <v>33</v>
      </c>
      <c r="B81">
        <v>165</v>
      </c>
      <c r="C81">
        <v>68</v>
      </c>
      <c r="D81" s="6">
        <v>0.32300000000000001</v>
      </c>
    </row>
    <row r="82" spans="1:4">
      <c r="A82">
        <v>32</v>
      </c>
      <c r="B82">
        <v>160</v>
      </c>
      <c r="C82">
        <v>69</v>
      </c>
      <c r="D82" s="6">
        <v>0.313</v>
      </c>
    </row>
    <row r="83" spans="1:4">
      <c r="A83">
        <v>31</v>
      </c>
      <c r="B83">
        <v>155</v>
      </c>
      <c r="C83">
        <v>70</v>
      </c>
      <c r="D83" s="6">
        <v>0.30299999999999999</v>
      </c>
    </row>
    <row r="84" spans="1:4">
      <c r="A84">
        <v>30</v>
      </c>
      <c r="B84">
        <v>150</v>
      </c>
      <c r="C84">
        <v>71</v>
      </c>
      <c r="D84" s="6">
        <v>0.29199999999999998</v>
      </c>
    </row>
    <row r="85" spans="1:4">
      <c r="A85">
        <v>29</v>
      </c>
      <c r="B85">
        <v>145</v>
      </c>
      <c r="C85">
        <v>72</v>
      </c>
      <c r="D85" s="6">
        <v>0.28199999999999997</v>
      </c>
    </row>
    <row r="86" spans="1:4">
      <c r="A86">
        <v>28</v>
      </c>
      <c r="B86">
        <v>140</v>
      </c>
      <c r="C86">
        <v>73</v>
      </c>
      <c r="D86" s="6">
        <v>0.27200000000000002</v>
      </c>
    </row>
    <row r="87" spans="1:4">
      <c r="A87">
        <v>27</v>
      </c>
      <c r="B87">
        <v>135</v>
      </c>
      <c r="C87">
        <v>74</v>
      </c>
      <c r="D87" s="6">
        <v>0.26200000000000001</v>
      </c>
    </row>
    <row r="88" spans="1:4">
      <c r="A88">
        <v>26</v>
      </c>
      <c r="B88">
        <v>130</v>
      </c>
      <c r="C88">
        <v>75</v>
      </c>
      <c r="D88" s="6">
        <v>0.252</v>
      </c>
    </row>
    <row r="89" spans="1:4">
      <c r="A89">
        <v>25</v>
      </c>
      <c r="B89">
        <v>125</v>
      </c>
      <c r="C89">
        <v>76</v>
      </c>
      <c r="D89" s="6">
        <v>0.24199999999999999</v>
      </c>
    </row>
    <row r="90" spans="1:4">
      <c r="A90">
        <v>24</v>
      </c>
      <c r="B90">
        <v>120</v>
      </c>
      <c r="C90">
        <v>77</v>
      </c>
      <c r="D90" s="6">
        <v>0.23200000000000001</v>
      </c>
    </row>
    <row r="91" spans="1:4">
      <c r="A91">
        <v>23</v>
      </c>
      <c r="B91">
        <v>115</v>
      </c>
      <c r="C91">
        <v>78</v>
      </c>
      <c r="D91" s="6">
        <v>0.222</v>
      </c>
    </row>
    <row r="92" spans="1:4">
      <c r="A92">
        <v>22</v>
      </c>
      <c r="B92">
        <v>110</v>
      </c>
      <c r="C92">
        <v>79</v>
      </c>
      <c r="D92" s="6">
        <v>0.21199999999999999</v>
      </c>
    </row>
    <row r="93" spans="1:4">
      <c r="A93">
        <v>21</v>
      </c>
      <c r="B93">
        <v>105</v>
      </c>
      <c r="C93">
        <v>80</v>
      </c>
      <c r="D93" s="6">
        <v>0.20200000000000001</v>
      </c>
    </row>
    <row r="94" spans="1:4">
      <c r="A94">
        <v>20</v>
      </c>
      <c r="B94">
        <v>100</v>
      </c>
      <c r="C94">
        <v>81</v>
      </c>
      <c r="D94" s="6">
        <v>0.191</v>
      </c>
    </row>
    <row r="95" spans="1:4">
      <c r="A95">
        <v>19</v>
      </c>
      <c r="B95">
        <v>95</v>
      </c>
      <c r="C95">
        <v>82</v>
      </c>
      <c r="D95" s="6">
        <v>0.18099999999999999</v>
      </c>
    </row>
    <row r="96" spans="1:4">
      <c r="A96">
        <v>18</v>
      </c>
      <c r="B96">
        <v>92</v>
      </c>
      <c r="C96">
        <v>83</v>
      </c>
      <c r="D96" s="6">
        <v>0.17100000000000001</v>
      </c>
    </row>
    <row r="97" spans="1:4">
      <c r="A97">
        <v>17</v>
      </c>
      <c r="B97">
        <v>90</v>
      </c>
      <c r="C97">
        <v>84</v>
      </c>
      <c r="D97" s="6">
        <v>0.161</v>
      </c>
    </row>
    <row r="98" spans="1:4">
      <c r="A98">
        <v>16</v>
      </c>
      <c r="B98">
        <v>88</v>
      </c>
      <c r="C98">
        <v>85</v>
      </c>
      <c r="D98" s="6">
        <v>0.151</v>
      </c>
    </row>
    <row r="99" spans="1:4">
      <c r="A99">
        <v>15</v>
      </c>
      <c r="B99">
        <v>85</v>
      </c>
      <c r="C99">
        <v>86</v>
      </c>
      <c r="D99" s="6">
        <v>0.14099999999999999</v>
      </c>
    </row>
    <row r="100" spans="1:4">
      <c r="A100">
        <v>14</v>
      </c>
      <c r="B100">
        <v>82</v>
      </c>
      <c r="C100">
        <v>87</v>
      </c>
      <c r="D100" s="6">
        <v>0.13100000000000001</v>
      </c>
    </row>
    <row r="101" spans="1:4">
      <c r="A101">
        <v>13</v>
      </c>
      <c r="B101">
        <v>80</v>
      </c>
      <c r="C101">
        <v>88</v>
      </c>
      <c r="D101" s="6">
        <v>0.121</v>
      </c>
    </row>
    <row r="102" spans="1:4">
      <c r="A102">
        <v>12</v>
      </c>
      <c r="B102">
        <v>78</v>
      </c>
      <c r="C102">
        <v>89</v>
      </c>
      <c r="D102" s="6">
        <v>0.111</v>
      </c>
    </row>
    <row r="103" spans="1:4">
      <c r="A103">
        <v>11</v>
      </c>
      <c r="B103">
        <v>75</v>
      </c>
      <c r="C103">
        <v>90</v>
      </c>
      <c r="D103" s="6">
        <v>0.10100000000000001</v>
      </c>
    </row>
    <row r="104" spans="1:4">
      <c r="A104">
        <v>10</v>
      </c>
      <c r="B104">
        <v>72</v>
      </c>
      <c r="C104">
        <v>91</v>
      </c>
      <c r="D104" s="6">
        <v>0.09</v>
      </c>
    </row>
    <row r="105" spans="1:4">
      <c r="A105">
        <v>9</v>
      </c>
      <c r="B105">
        <v>70</v>
      </c>
      <c r="C105">
        <v>92</v>
      </c>
      <c r="D105" s="6">
        <v>0.08</v>
      </c>
    </row>
    <row r="106" spans="1:4">
      <c r="A106">
        <v>8</v>
      </c>
      <c r="B106">
        <v>68</v>
      </c>
      <c r="C106">
        <v>93</v>
      </c>
      <c r="D106" s="6">
        <v>7.0000000000000007E-2</v>
      </c>
    </row>
    <row r="107" spans="1:4">
      <c r="A107">
        <v>7</v>
      </c>
      <c r="B107">
        <v>65</v>
      </c>
      <c r="C107">
        <v>94</v>
      </c>
      <c r="D107" s="6">
        <v>0.06</v>
      </c>
    </row>
    <row r="108" spans="1:4">
      <c r="A108">
        <v>6</v>
      </c>
      <c r="B108">
        <v>62</v>
      </c>
      <c r="C108">
        <v>95</v>
      </c>
      <c r="D108" s="6">
        <v>0.05</v>
      </c>
    </row>
    <row r="109" spans="1:4">
      <c r="A109">
        <v>5</v>
      </c>
      <c r="B109">
        <v>60</v>
      </c>
      <c r="C109">
        <v>96</v>
      </c>
      <c r="D109" s="6">
        <v>0.04</v>
      </c>
    </row>
    <row r="110" spans="1:4">
      <c r="A110">
        <v>4</v>
      </c>
      <c r="B110">
        <v>55</v>
      </c>
      <c r="C110">
        <v>97</v>
      </c>
      <c r="D110" s="6">
        <v>0.03</v>
      </c>
    </row>
    <row r="111" spans="1:4">
      <c r="A111">
        <v>3</v>
      </c>
      <c r="B111">
        <v>50</v>
      </c>
      <c r="C111">
        <v>98</v>
      </c>
      <c r="D111" s="6">
        <v>0.02</v>
      </c>
    </row>
    <row r="112" spans="1:4">
      <c r="A112">
        <v>2</v>
      </c>
      <c r="B112">
        <v>45</v>
      </c>
      <c r="C112">
        <v>99</v>
      </c>
      <c r="D112" s="6">
        <v>0.01</v>
      </c>
    </row>
    <row r="113" spans="1:4" ht="14.5" thickBot="1">
      <c r="A113" s="7">
        <v>1</v>
      </c>
      <c r="B113" s="7">
        <v>40</v>
      </c>
      <c r="C113" s="7">
        <v>100</v>
      </c>
      <c r="D113" s="8">
        <v>0</v>
      </c>
    </row>
  </sheetData>
  <mergeCells count="1">
    <mergeCell ref="A1:L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D1892-8A31-4B23-AC1A-0112577E45A3}">
  <dimension ref="A1:OJ113"/>
  <sheetViews>
    <sheetView workbookViewId="0">
      <selection sqref="A1:XFD1048576"/>
    </sheetView>
  </sheetViews>
  <sheetFormatPr defaultRowHeight="14"/>
  <sheetData>
    <row r="1" spans="1:400">
      <c r="A1" s="10" t="s">
        <v>127</v>
      </c>
      <c r="B1" s="11"/>
      <c r="C1" s="11"/>
      <c r="D1" s="11"/>
      <c r="E1" s="11"/>
      <c r="F1" s="11"/>
      <c r="G1" s="11"/>
      <c r="H1" s="11"/>
      <c r="I1" s="11"/>
      <c r="J1" s="11"/>
      <c r="K1" s="11"/>
      <c r="L1" s="11"/>
    </row>
    <row r="2" spans="1:400">
      <c r="A2" s="11"/>
      <c r="B2" s="11"/>
      <c r="C2" s="11"/>
      <c r="D2" s="11"/>
      <c r="E2" s="11"/>
      <c r="F2" s="11"/>
      <c r="G2" s="11"/>
      <c r="H2" s="11"/>
      <c r="I2" s="11"/>
      <c r="J2" s="11"/>
      <c r="K2" s="11"/>
      <c r="L2" s="11"/>
    </row>
    <row r="3" spans="1:400">
      <c r="A3" s="11"/>
      <c r="B3" s="11"/>
      <c r="C3" s="11"/>
      <c r="D3" s="11"/>
      <c r="E3" s="11"/>
      <c r="F3" s="11"/>
      <c r="G3" s="11"/>
      <c r="H3" s="11"/>
      <c r="I3" s="11"/>
      <c r="J3" s="11"/>
      <c r="K3" s="11"/>
      <c r="L3" s="11"/>
    </row>
    <row r="4" spans="1:400">
      <c r="A4" t="s">
        <v>128</v>
      </c>
    </row>
    <row r="6" spans="1:400">
      <c r="A6">
        <v>15</v>
      </c>
      <c r="B6">
        <v>20</v>
      </c>
      <c r="C6">
        <v>25</v>
      </c>
      <c r="D6">
        <v>30</v>
      </c>
      <c r="E6">
        <v>35</v>
      </c>
      <c r="F6">
        <v>40</v>
      </c>
      <c r="G6">
        <v>45</v>
      </c>
      <c r="H6">
        <v>50</v>
      </c>
      <c r="I6">
        <v>55</v>
      </c>
      <c r="J6">
        <v>60</v>
      </c>
      <c r="K6">
        <v>65</v>
      </c>
      <c r="L6">
        <v>70</v>
      </c>
      <c r="M6">
        <v>75</v>
      </c>
      <c r="N6">
        <v>80</v>
      </c>
      <c r="O6">
        <v>85</v>
      </c>
      <c r="P6">
        <v>90</v>
      </c>
      <c r="Q6">
        <v>95</v>
      </c>
      <c r="R6">
        <v>100</v>
      </c>
      <c r="S6">
        <v>105</v>
      </c>
      <c r="T6">
        <v>110</v>
      </c>
      <c r="U6">
        <v>115</v>
      </c>
      <c r="V6">
        <v>120</v>
      </c>
      <c r="W6">
        <v>125</v>
      </c>
      <c r="X6">
        <v>130</v>
      </c>
      <c r="Y6">
        <v>135</v>
      </c>
      <c r="Z6">
        <v>140</v>
      </c>
      <c r="AA6">
        <v>145</v>
      </c>
      <c r="AB6">
        <v>150</v>
      </c>
      <c r="AC6">
        <v>155</v>
      </c>
      <c r="AD6">
        <v>160</v>
      </c>
      <c r="AE6">
        <v>165</v>
      </c>
      <c r="AF6">
        <v>170</v>
      </c>
      <c r="AG6">
        <v>175</v>
      </c>
      <c r="AH6">
        <v>180</v>
      </c>
      <c r="AI6">
        <v>185</v>
      </c>
      <c r="AJ6">
        <v>190</v>
      </c>
      <c r="AK6">
        <v>195</v>
      </c>
      <c r="AL6">
        <v>200</v>
      </c>
      <c r="AM6">
        <v>205</v>
      </c>
      <c r="AN6">
        <v>210</v>
      </c>
      <c r="AO6">
        <v>215</v>
      </c>
      <c r="AP6">
        <v>220</v>
      </c>
      <c r="AQ6">
        <v>225</v>
      </c>
      <c r="AR6">
        <v>230</v>
      </c>
      <c r="AS6">
        <v>235</v>
      </c>
      <c r="AT6">
        <v>240</v>
      </c>
      <c r="AU6">
        <v>245</v>
      </c>
      <c r="AV6">
        <v>250</v>
      </c>
      <c r="AW6">
        <v>255</v>
      </c>
      <c r="AX6">
        <v>260</v>
      </c>
      <c r="AY6">
        <v>265</v>
      </c>
      <c r="AZ6">
        <v>270</v>
      </c>
      <c r="BA6">
        <v>275</v>
      </c>
      <c r="BB6">
        <v>280</v>
      </c>
      <c r="BC6">
        <v>285</v>
      </c>
      <c r="BD6">
        <v>290</v>
      </c>
      <c r="BE6">
        <v>295</v>
      </c>
      <c r="BF6">
        <v>300</v>
      </c>
      <c r="BG6">
        <v>305</v>
      </c>
      <c r="BH6">
        <v>310</v>
      </c>
      <c r="BI6">
        <v>315</v>
      </c>
      <c r="BJ6">
        <v>320</v>
      </c>
      <c r="BK6">
        <v>325</v>
      </c>
      <c r="BL6">
        <v>330</v>
      </c>
      <c r="BM6">
        <v>335</v>
      </c>
      <c r="BN6">
        <v>340</v>
      </c>
      <c r="BO6">
        <v>345</v>
      </c>
      <c r="BP6">
        <v>350</v>
      </c>
      <c r="BQ6">
        <v>355</v>
      </c>
      <c r="BR6">
        <v>360</v>
      </c>
      <c r="BS6">
        <v>365</v>
      </c>
      <c r="BT6">
        <v>370</v>
      </c>
      <c r="BU6">
        <v>375</v>
      </c>
      <c r="BV6">
        <v>380</v>
      </c>
      <c r="BW6">
        <v>385</v>
      </c>
      <c r="BX6">
        <v>390</v>
      </c>
      <c r="BY6">
        <v>395</v>
      </c>
      <c r="BZ6">
        <v>400</v>
      </c>
      <c r="CA6">
        <v>405</v>
      </c>
      <c r="CB6">
        <v>410</v>
      </c>
      <c r="CC6">
        <v>415</v>
      </c>
      <c r="CD6">
        <v>420</v>
      </c>
      <c r="CE6">
        <v>425</v>
      </c>
      <c r="CF6">
        <v>430</v>
      </c>
      <c r="CG6">
        <v>435</v>
      </c>
      <c r="CH6">
        <v>440</v>
      </c>
      <c r="CI6">
        <v>445</v>
      </c>
      <c r="CJ6">
        <v>450</v>
      </c>
      <c r="CK6">
        <v>455</v>
      </c>
      <c r="CL6">
        <v>460</v>
      </c>
      <c r="CM6">
        <v>465</v>
      </c>
      <c r="CN6">
        <v>470</v>
      </c>
      <c r="CO6">
        <v>475</v>
      </c>
      <c r="CP6">
        <v>480</v>
      </c>
      <c r="CQ6">
        <v>485</v>
      </c>
      <c r="CR6">
        <v>490</v>
      </c>
      <c r="CS6">
        <v>495</v>
      </c>
      <c r="CT6">
        <v>500</v>
      </c>
      <c r="CU6">
        <v>505</v>
      </c>
      <c r="CV6">
        <v>510</v>
      </c>
      <c r="CW6">
        <v>515</v>
      </c>
      <c r="CX6">
        <v>520</v>
      </c>
      <c r="CY6">
        <v>525</v>
      </c>
      <c r="CZ6">
        <v>530</v>
      </c>
      <c r="DA6">
        <v>535</v>
      </c>
      <c r="DB6">
        <v>540</v>
      </c>
      <c r="DC6">
        <v>545</v>
      </c>
      <c r="DD6">
        <v>550</v>
      </c>
      <c r="DE6">
        <v>555</v>
      </c>
      <c r="DF6">
        <v>560</v>
      </c>
      <c r="DG6">
        <v>565</v>
      </c>
      <c r="DH6">
        <v>570</v>
      </c>
      <c r="DI6">
        <v>575</v>
      </c>
      <c r="DJ6">
        <v>580</v>
      </c>
      <c r="DK6">
        <v>585</v>
      </c>
      <c r="DL6">
        <v>590</v>
      </c>
      <c r="DM6">
        <v>595</v>
      </c>
      <c r="DN6">
        <v>600</v>
      </c>
      <c r="DO6">
        <v>605</v>
      </c>
      <c r="DP6">
        <v>610</v>
      </c>
    </row>
    <row r="8" spans="1:400">
      <c r="A8" t="s">
        <v>110</v>
      </c>
    </row>
    <row r="9" spans="1:400">
      <c r="A9">
        <f>QUARTILE(A6:CV6,1)</f>
        <v>138.75</v>
      </c>
      <c r="B9">
        <f>QUARTILE(A6:CV6,2)</f>
        <v>262.5</v>
      </c>
      <c r="C9">
        <f>QUARTILE(A6:AW6,3)</f>
        <v>195</v>
      </c>
    </row>
    <row r="11" spans="1:400">
      <c r="A11" t="s">
        <v>111</v>
      </c>
    </row>
    <row r="12" spans="1:400" ht="14.5" thickBot="1"/>
    <row r="13" spans="1:400" ht="14.5">
      <c r="A13" s="9" t="s">
        <v>112</v>
      </c>
      <c r="B13" s="9" t="s">
        <v>115</v>
      </c>
      <c r="C13" s="9" t="s">
        <v>113</v>
      </c>
      <c r="D13" s="9" t="s">
        <v>114</v>
      </c>
    </row>
    <row r="14" spans="1:400">
      <c r="A14">
        <v>100</v>
      </c>
      <c r="B14">
        <v>500</v>
      </c>
      <c r="C14">
        <v>1</v>
      </c>
      <c r="D14" s="6">
        <v>1</v>
      </c>
      <c r="H14" s="6"/>
      <c r="L14" s="6"/>
      <c r="P14" s="6"/>
      <c r="T14" s="6"/>
      <c r="X14" s="6"/>
      <c r="AB14" s="6"/>
      <c r="AF14" s="6"/>
      <c r="AJ14" s="6"/>
      <c r="AN14" s="6"/>
      <c r="AR14" s="6"/>
      <c r="AV14" s="6"/>
      <c r="AZ14" s="6"/>
      <c r="BD14" s="6"/>
      <c r="BH14" s="6"/>
      <c r="BL14" s="6"/>
      <c r="BP14" s="6"/>
      <c r="BT14" s="6"/>
      <c r="BX14" s="6"/>
      <c r="CB14" s="6"/>
      <c r="CF14" s="6"/>
      <c r="CJ14" s="6"/>
      <c r="CN14" s="6"/>
      <c r="CR14" s="6"/>
      <c r="CV14" s="6"/>
      <c r="CZ14" s="6"/>
      <c r="DD14" s="6"/>
      <c r="DH14" s="6"/>
      <c r="DL14" s="6"/>
      <c r="DP14" s="6"/>
      <c r="DT14" s="6"/>
      <c r="DX14" s="6"/>
      <c r="EB14" s="6"/>
      <c r="EF14" s="6"/>
      <c r="EJ14" s="6"/>
      <c r="EN14" s="6"/>
      <c r="ER14" s="6"/>
      <c r="EV14" s="6"/>
      <c r="EZ14" s="6"/>
      <c r="FD14" s="6"/>
      <c r="FH14" s="6"/>
      <c r="FL14" s="6"/>
      <c r="FP14" s="6"/>
      <c r="FT14" s="6"/>
      <c r="FX14" s="6"/>
      <c r="GB14" s="6"/>
      <c r="GF14" s="6"/>
      <c r="GJ14" s="6"/>
      <c r="GN14" s="6"/>
      <c r="GR14" s="6"/>
      <c r="GV14" s="6"/>
      <c r="GZ14" s="6"/>
      <c r="HD14" s="6"/>
      <c r="HH14" s="6"/>
      <c r="HL14" s="6"/>
      <c r="HP14" s="6"/>
      <c r="HT14" s="6"/>
      <c r="HX14" s="6"/>
      <c r="IB14" s="6"/>
      <c r="IF14" s="6"/>
      <c r="IJ14" s="6"/>
      <c r="IN14" s="6"/>
      <c r="IR14" s="6"/>
      <c r="IV14" s="6"/>
      <c r="IZ14" s="6"/>
      <c r="JD14" s="6"/>
      <c r="JH14" s="6"/>
      <c r="JL14" s="6"/>
      <c r="JP14" s="6"/>
      <c r="JT14" s="6"/>
      <c r="JX14" s="6"/>
      <c r="KB14" s="6"/>
      <c r="KF14" s="6"/>
      <c r="KJ14" s="6"/>
      <c r="KN14" s="6"/>
      <c r="KR14" s="6"/>
      <c r="KV14" s="6"/>
      <c r="KZ14" s="6"/>
      <c r="LD14" s="6"/>
      <c r="LH14" s="6"/>
      <c r="LL14" s="6"/>
      <c r="LP14" s="6"/>
      <c r="LT14" s="6"/>
      <c r="LX14" s="6"/>
      <c r="MB14" s="6"/>
      <c r="MF14" s="6"/>
      <c r="MJ14" s="6"/>
      <c r="MN14" s="6"/>
      <c r="MR14" s="6"/>
      <c r="MV14" s="6"/>
      <c r="MZ14" s="6"/>
      <c r="ND14" s="6"/>
      <c r="NH14" s="6"/>
      <c r="NL14" s="6"/>
      <c r="NP14" s="6"/>
      <c r="NT14" s="6"/>
      <c r="NX14" s="6"/>
      <c r="OB14" s="6"/>
      <c r="OF14" s="6"/>
      <c r="OJ14" s="6"/>
    </row>
    <row r="15" spans="1:400">
      <c r="A15">
        <v>99</v>
      </c>
      <c r="B15">
        <v>495</v>
      </c>
      <c r="C15">
        <v>2</v>
      </c>
      <c r="D15" s="6">
        <v>0.98899999999999999</v>
      </c>
    </row>
    <row r="16" spans="1:400">
      <c r="A16">
        <v>98</v>
      </c>
      <c r="B16">
        <v>490</v>
      </c>
      <c r="C16">
        <v>3</v>
      </c>
      <c r="D16" s="6">
        <v>0.97899999999999998</v>
      </c>
    </row>
    <row r="17" spans="1:4">
      <c r="A17">
        <v>97</v>
      </c>
      <c r="B17">
        <v>485</v>
      </c>
      <c r="C17">
        <v>4</v>
      </c>
      <c r="D17" s="6">
        <v>0.96899999999999997</v>
      </c>
    </row>
    <row r="18" spans="1:4">
      <c r="A18">
        <v>96</v>
      </c>
      <c r="B18">
        <v>480</v>
      </c>
      <c r="C18">
        <v>5</v>
      </c>
      <c r="D18" s="6">
        <v>0.95899999999999996</v>
      </c>
    </row>
    <row r="19" spans="1:4">
      <c r="A19">
        <v>95</v>
      </c>
      <c r="B19">
        <v>475</v>
      </c>
      <c r="C19">
        <v>6</v>
      </c>
      <c r="D19" s="6">
        <v>0.94899999999999995</v>
      </c>
    </row>
    <row r="20" spans="1:4">
      <c r="A20">
        <v>94</v>
      </c>
      <c r="B20">
        <v>470</v>
      </c>
      <c r="C20">
        <v>7</v>
      </c>
      <c r="D20" s="6">
        <v>0.93899999999999995</v>
      </c>
    </row>
    <row r="21" spans="1:4">
      <c r="A21">
        <v>93</v>
      </c>
      <c r="B21">
        <v>465</v>
      </c>
      <c r="C21">
        <v>8</v>
      </c>
      <c r="D21" s="6">
        <v>0.92900000000000005</v>
      </c>
    </row>
    <row r="22" spans="1:4">
      <c r="A22">
        <v>92</v>
      </c>
      <c r="B22">
        <v>460</v>
      </c>
      <c r="C22">
        <v>9</v>
      </c>
      <c r="D22" s="6">
        <v>0.91900000000000004</v>
      </c>
    </row>
    <row r="23" spans="1:4">
      <c r="A23">
        <v>91</v>
      </c>
      <c r="B23">
        <v>455</v>
      </c>
      <c r="C23">
        <v>10</v>
      </c>
      <c r="D23" s="6">
        <v>0.90900000000000003</v>
      </c>
    </row>
    <row r="24" spans="1:4">
      <c r="A24">
        <v>90</v>
      </c>
      <c r="B24">
        <v>450</v>
      </c>
      <c r="C24">
        <v>11</v>
      </c>
      <c r="D24" s="6">
        <v>0.89800000000000002</v>
      </c>
    </row>
    <row r="25" spans="1:4">
      <c r="A25">
        <v>89</v>
      </c>
      <c r="B25">
        <v>445</v>
      </c>
      <c r="C25">
        <v>12</v>
      </c>
      <c r="D25" s="6">
        <v>0.88800000000000001</v>
      </c>
    </row>
    <row r="26" spans="1:4">
      <c r="A26">
        <v>88</v>
      </c>
      <c r="B26">
        <v>440</v>
      </c>
      <c r="C26">
        <v>13</v>
      </c>
      <c r="D26" s="6">
        <v>0.878</v>
      </c>
    </row>
    <row r="27" spans="1:4">
      <c r="A27">
        <v>87</v>
      </c>
      <c r="B27">
        <v>435</v>
      </c>
      <c r="C27">
        <v>14</v>
      </c>
      <c r="D27" s="6">
        <v>0.86799999999999999</v>
      </c>
    </row>
    <row r="28" spans="1:4">
      <c r="A28">
        <v>86</v>
      </c>
      <c r="B28">
        <v>430</v>
      </c>
      <c r="C28">
        <v>15</v>
      </c>
      <c r="D28" s="6">
        <v>0.85799999999999998</v>
      </c>
    </row>
    <row r="29" spans="1:4">
      <c r="A29">
        <v>85</v>
      </c>
      <c r="B29">
        <v>425</v>
      </c>
      <c r="C29">
        <v>16</v>
      </c>
      <c r="D29" s="6">
        <v>0.84799999999999998</v>
      </c>
    </row>
    <row r="30" spans="1:4">
      <c r="A30">
        <v>84</v>
      </c>
      <c r="B30">
        <v>420</v>
      </c>
      <c r="C30">
        <v>17</v>
      </c>
      <c r="D30" s="6">
        <v>0.83799999999999997</v>
      </c>
    </row>
    <row r="31" spans="1:4">
      <c r="A31">
        <v>83</v>
      </c>
      <c r="B31">
        <v>415</v>
      </c>
      <c r="C31">
        <v>18</v>
      </c>
      <c r="D31" s="6">
        <v>0.82799999999999996</v>
      </c>
    </row>
    <row r="32" spans="1:4">
      <c r="A32">
        <v>82</v>
      </c>
      <c r="B32">
        <v>410</v>
      </c>
      <c r="C32">
        <v>19</v>
      </c>
      <c r="D32" s="6">
        <v>0.81799999999999995</v>
      </c>
    </row>
    <row r="33" spans="1:4">
      <c r="A33">
        <v>81</v>
      </c>
      <c r="B33">
        <v>405</v>
      </c>
      <c r="C33">
        <v>20</v>
      </c>
      <c r="D33" s="6">
        <v>0.80800000000000005</v>
      </c>
    </row>
    <row r="34" spans="1:4">
      <c r="A34">
        <v>80</v>
      </c>
      <c r="B34">
        <v>400</v>
      </c>
      <c r="C34">
        <v>21</v>
      </c>
      <c r="D34" s="6">
        <v>0.79700000000000004</v>
      </c>
    </row>
    <row r="35" spans="1:4">
      <c r="A35">
        <v>79</v>
      </c>
      <c r="B35">
        <v>395</v>
      </c>
      <c r="C35">
        <v>22</v>
      </c>
      <c r="D35" s="6">
        <v>0.78700000000000003</v>
      </c>
    </row>
    <row r="36" spans="1:4">
      <c r="A36">
        <v>78</v>
      </c>
      <c r="B36">
        <v>390</v>
      </c>
      <c r="C36">
        <v>23</v>
      </c>
      <c r="D36" s="6">
        <v>0.77700000000000002</v>
      </c>
    </row>
    <row r="37" spans="1:4">
      <c r="A37">
        <v>77</v>
      </c>
      <c r="B37">
        <v>385</v>
      </c>
      <c r="C37">
        <v>24</v>
      </c>
      <c r="D37" s="6">
        <v>0.76700000000000002</v>
      </c>
    </row>
    <row r="38" spans="1:4">
      <c r="A38">
        <v>76</v>
      </c>
      <c r="B38">
        <v>380</v>
      </c>
      <c r="C38">
        <v>25</v>
      </c>
      <c r="D38" s="6">
        <v>0.75700000000000001</v>
      </c>
    </row>
    <row r="39" spans="1:4">
      <c r="A39">
        <v>75</v>
      </c>
      <c r="B39">
        <v>375</v>
      </c>
      <c r="C39">
        <v>26</v>
      </c>
      <c r="D39" s="6">
        <v>0.747</v>
      </c>
    </row>
    <row r="40" spans="1:4">
      <c r="A40">
        <v>74</v>
      </c>
      <c r="B40">
        <v>370</v>
      </c>
      <c r="C40">
        <v>27</v>
      </c>
      <c r="D40" s="6">
        <v>0.73699999999999999</v>
      </c>
    </row>
    <row r="41" spans="1:4">
      <c r="A41">
        <v>73</v>
      </c>
      <c r="B41">
        <v>365</v>
      </c>
      <c r="C41">
        <v>28</v>
      </c>
      <c r="D41" s="6">
        <v>0.72699999999999998</v>
      </c>
    </row>
    <row r="42" spans="1:4">
      <c r="A42">
        <v>72</v>
      </c>
      <c r="B42">
        <v>360</v>
      </c>
      <c r="C42">
        <v>29</v>
      </c>
      <c r="D42" s="6">
        <v>0.71699999999999997</v>
      </c>
    </row>
    <row r="43" spans="1:4">
      <c r="A43">
        <v>71</v>
      </c>
      <c r="B43">
        <v>355</v>
      </c>
      <c r="C43">
        <v>30</v>
      </c>
      <c r="D43" s="6">
        <v>0.70699999999999996</v>
      </c>
    </row>
    <row r="44" spans="1:4">
      <c r="A44">
        <v>70</v>
      </c>
      <c r="B44">
        <v>350</v>
      </c>
      <c r="C44">
        <v>31</v>
      </c>
      <c r="D44" s="6">
        <v>0.69599999999999995</v>
      </c>
    </row>
    <row r="45" spans="1:4">
      <c r="A45">
        <v>69</v>
      </c>
      <c r="B45">
        <v>345</v>
      </c>
      <c r="C45">
        <v>32</v>
      </c>
      <c r="D45" s="6">
        <v>0.68600000000000005</v>
      </c>
    </row>
    <row r="46" spans="1:4">
      <c r="A46">
        <v>68</v>
      </c>
      <c r="B46">
        <v>340</v>
      </c>
      <c r="C46">
        <v>33</v>
      </c>
      <c r="D46" s="6">
        <v>0.67600000000000005</v>
      </c>
    </row>
    <row r="47" spans="1:4">
      <c r="A47">
        <v>67</v>
      </c>
      <c r="B47">
        <v>335</v>
      </c>
      <c r="C47">
        <v>34</v>
      </c>
      <c r="D47" s="6">
        <v>0.66600000000000004</v>
      </c>
    </row>
    <row r="48" spans="1:4">
      <c r="A48">
        <v>66</v>
      </c>
      <c r="B48">
        <v>330</v>
      </c>
      <c r="C48">
        <v>35</v>
      </c>
      <c r="D48" s="6">
        <v>0.65600000000000003</v>
      </c>
    </row>
    <row r="49" spans="1:4">
      <c r="A49">
        <v>65</v>
      </c>
      <c r="B49">
        <v>325</v>
      </c>
      <c r="C49">
        <v>36</v>
      </c>
      <c r="D49" s="6">
        <v>0.64600000000000002</v>
      </c>
    </row>
    <row r="50" spans="1:4">
      <c r="A50">
        <v>64</v>
      </c>
      <c r="B50">
        <v>320</v>
      </c>
      <c r="C50">
        <v>37</v>
      </c>
      <c r="D50" s="6">
        <v>0.63600000000000001</v>
      </c>
    </row>
    <row r="51" spans="1:4">
      <c r="A51">
        <v>63</v>
      </c>
      <c r="B51">
        <v>315</v>
      </c>
      <c r="C51">
        <v>38</v>
      </c>
      <c r="D51" s="6">
        <v>0.626</v>
      </c>
    </row>
    <row r="52" spans="1:4">
      <c r="A52">
        <v>62</v>
      </c>
      <c r="B52">
        <v>310</v>
      </c>
      <c r="C52">
        <v>39</v>
      </c>
      <c r="D52" s="6">
        <v>0.61599999999999999</v>
      </c>
    </row>
    <row r="53" spans="1:4">
      <c r="A53">
        <v>61</v>
      </c>
      <c r="B53">
        <v>305</v>
      </c>
      <c r="C53">
        <v>40</v>
      </c>
      <c r="D53" s="6">
        <v>0.60599999999999998</v>
      </c>
    </row>
    <row r="54" spans="1:4">
      <c r="A54">
        <v>60</v>
      </c>
      <c r="B54">
        <v>300</v>
      </c>
      <c r="C54">
        <v>41</v>
      </c>
      <c r="D54" s="6">
        <v>0.59499999999999997</v>
      </c>
    </row>
    <row r="55" spans="1:4">
      <c r="A55">
        <v>59</v>
      </c>
      <c r="B55">
        <v>295</v>
      </c>
      <c r="C55">
        <v>42</v>
      </c>
      <c r="D55" s="6">
        <v>0.58499999999999996</v>
      </c>
    </row>
    <row r="56" spans="1:4">
      <c r="A56">
        <v>58</v>
      </c>
      <c r="B56">
        <v>290</v>
      </c>
      <c r="C56">
        <v>43</v>
      </c>
      <c r="D56" s="6">
        <v>0.57499999999999996</v>
      </c>
    </row>
    <row r="57" spans="1:4">
      <c r="A57">
        <v>57</v>
      </c>
      <c r="B57">
        <v>285</v>
      </c>
      <c r="C57">
        <v>44</v>
      </c>
      <c r="D57" s="6">
        <v>0.56499999999999995</v>
      </c>
    </row>
    <row r="58" spans="1:4">
      <c r="A58">
        <v>56</v>
      </c>
      <c r="B58">
        <v>280</v>
      </c>
      <c r="C58">
        <v>45</v>
      </c>
      <c r="D58" s="6">
        <v>0.55500000000000005</v>
      </c>
    </row>
    <row r="59" spans="1:4">
      <c r="A59">
        <v>55</v>
      </c>
      <c r="B59">
        <v>275</v>
      </c>
      <c r="C59">
        <v>46</v>
      </c>
      <c r="D59" s="6">
        <v>0.54500000000000004</v>
      </c>
    </row>
    <row r="60" spans="1:4">
      <c r="A60">
        <v>54</v>
      </c>
      <c r="B60">
        <v>270</v>
      </c>
      <c r="C60">
        <v>47</v>
      </c>
      <c r="D60" s="6">
        <v>0.53500000000000003</v>
      </c>
    </row>
    <row r="61" spans="1:4">
      <c r="A61">
        <v>53</v>
      </c>
      <c r="B61">
        <v>265</v>
      </c>
      <c r="C61">
        <v>48</v>
      </c>
      <c r="D61" s="6">
        <v>0.52500000000000002</v>
      </c>
    </row>
    <row r="62" spans="1:4">
      <c r="A62">
        <v>52</v>
      </c>
      <c r="B62">
        <v>260</v>
      </c>
      <c r="C62">
        <v>49</v>
      </c>
      <c r="D62" s="6">
        <v>0.51500000000000001</v>
      </c>
    </row>
    <row r="63" spans="1:4">
      <c r="A63">
        <v>51</v>
      </c>
      <c r="B63">
        <v>255</v>
      </c>
      <c r="C63">
        <v>50</v>
      </c>
      <c r="D63" s="6">
        <v>0.505</v>
      </c>
    </row>
    <row r="64" spans="1:4">
      <c r="A64">
        <v>50</v>
      </c>
      <c r="B64">
        <v>250</v>
      </c>
      <c r="C64">
        <v>51</v>
      </c>
      <c r="D64" s="6">
        <v>0.49399999999999999</v>
      </c>
    </row>
    <row r="65" spans="1:4">
      <c r="A65">
        <v>49</v>
      </c>
      <c r="B65">
        <v>245</v>
      </c>
      <c r="C65">
        <v>52</v>
      </c>
      <c r="D65" s="6">
        <v>0.48399999999999999</v>
      </c>
    </row>
    <row r="66" spans="1:4">
      <c r="A66">
        <v>48</v>
      </c>
      <c r="B66">
        <v>240</v>
      </c>
      <c r="C66">
        <v>53</v>
      </c>
      <c r="D66" s="6">
        <v>0.47399999999999998</v>
      </c>
    </row>
    <row r="67" spans="1:4">
      <c r="A67">
        <v>47</v>
      </c>
      <c r="B67">
        <v>235</v>
      </c>
      <c r="C67">
        <v>54</v>
      </c>
      <c r="D67" s="6">
        <v>0.46400000000000002</v>
      </c>
    </row>
    <row r="68" spans="1:4">
      <c r="A68">
        <v>46</v>
      </c>
      <c r="B68">
        <v>230</v>
      </c>
      <c r="C68">
        <v>55</v>
      </c>
      <c r="D68" s="6">
        <v>0.45400000000000001</v>
      </c>
    </row>
    <row r="69" spans="1:4">
      <c r="A69">
        <v>45</v>
      </c>
      <c r="B69">
        <v>225</v>
      </c>
      <c r="C69">
        <v>56</v>
      </c>
      <c r="D69" s="6">
        <v>0.44400000000000001</v>
      </c>
    </row>
    <row r="70" spans="1:4">
      <c r="A70">
        <v>44</v>
      </c>
      <c r="B70">
        <v>220</v>
      </c>
      <c r="C70">
        <v>57</v>
      </c>
      <c r="D70" s="6">
        <v>0.434</v>
      </c>
    </row>
    <row r="71" spans="1:4">
      <c r="A71">
        <v>43</v>
      </c>
      <c r="B71">
        <v>215</v>
      </c>
      <c r="C71">
        <v>58</v>
      </c>
      <c r="D71" s="6">
        <v>0.42399999999999999</v>
      </c>
    </row>
    <row r="72" spans="1:4">
      <c r="A72">
        <v>42</v>
      </c>
      <c r="B72">
        <v>210</v>
      </c>
      <c r="C72">
        <v>59</v>
      </c>
      <c r="D72" s="6">
        <v>0.41399999999999998</v>
      </c>
    </row>
    <row r="73" spans="1:4">
      <c r="A73">
        <v>41</v>
      </c>
      <c r="B73">
        <v>205</v>
      </c>
      <c r="C73">
        <v>60</v>
      </c>
      <c r="D73" s="6">
        <v>0.40400000000000003</v>
      </c>
    </row>
    <row r="74" spans="1:4">
      <c r="A74">
        <v>40</v>
      </c>
      <c r="B74">
        <v>200</v>
      </c>
      <c r="C74">
        <v>61</v>
      </c>
      <c r="D74" s="6">
        <v>0.39300000000000002</v>
      </c>
    </row>
    <row r="75" spans="1:4">
      <c r="A75">
        <v>39</v>
      </c>
      <c r="B75">
        <v>195</v>
      </c>
      <c r="C75">
        <v>62</v>
      </c>
      <c r="D75" s="6">
        <v>0.38300000000000001</v>
      </c>
    </row>
    <row r="76" spans="1:4">
      <c r="A76">
        <v>38</v>
      </c>
      <c r="B76">
        <v>190</v>
      </c>
      <c r="C76">
        <v>63</v>
      </c>
      <c r="D76" s="6">
        <v>0.373</v>
      </c>
    </row>
    <row r="77" spans="1:4">
      <c r="A77">
        <v>37</v>
      </c>
      <c r="B77">
        <v>185</v>
      </c>
      <c r="C77">
        <v>64</v>
      </c>
      <c r="D77" s="6">
        <v>0.36299999999999999</v>
      </c>
    </row>
    <row r="78" spans="1:4">
      <c r="A78">
        <v>36</v>
      </c>
      <c r="B78">
        <v>180</v>
      </c>
      <c r="C78">
        <v>65</v>
      </c>
      <c r="D78" s="6">
        <v>0.35299999999999998</v>
      </c>
    </row>
    <row r="79" spans="1:4">
      <c r="A79">
        <v>35</v>
      </c>
      <c r="B79">
        <v>175</v>
      </c>
      <c r="C79">
        <v>66</v>
      </c>
      <c r="D79" s="6">
        <v>0.34300000000000003</v>
      </c>
    </row>
    <row r="80" spans="1:4">
      <c r="A80">
        <v>34</v>
      </c>
      <c r="B80">
        <v>170</v>
      </c>
      <c r="C80">
        <v>67</v>
      </c>
      <c r="D80" s="6">
        <v>0.33300000000000002</v>
      </c>
    </row>
    <row r="81" spans="1:4">
      <c r="A81">
        <v>33</v>
      </c>
      <c r="B81">
        <v>165</v>
      </c>
      <c r="C81">
        <v>68</v>
      </c>
      <c r="D81" s="6">
        <v>0.32300000000000001</v>
      </c>
    </row>
    <row r="82" spans="1:4">
      <c r="A82">
        <v>32</v>
      </c>
      <c r="B82">
        <v>160</v>
      </c>
      <c r="C82">
        <v>69</v>
      </c>
      <c r="D82" s="6">
        <v>0.313</v>
      </c>
    </row>
    <row r="83" spans="1:4">
      <c r="A83">
        <v>31</v>
      </c>
      <c r="B83">
        <v>155</v>
      </c>
      <c r="C83">
        <v>70</v>
      </c>
      <c r="D83" s="6">
        <v>0.30299999999999999</v>
      </c>
    </row>
    <row r="84" spans="1:4">
      <c r="A84">
        <v>30</v>
      </c>
      <c r="B84">
        <v>150</v>
      </c>
      <c r="C84">
        <v>71</v>
      </c>
      <c r="D84" s="6">
        <v>0.29199999999999998</v>
      </c>
    </row>
    <row r="85" spans="1:4">
      <c r="A85">
        <v>29</v>
      </c>
      <c r="B85">
        <v>145</v>
      </c>
      <c r="C85">
        <v>72</v>
      </c>
      <c r="D85" s="6">
        <v>0.28199999999999997</v>
      </c>
    </row>
    <row r="86" spans="1:4">
      <c r="A86">
        <v>28</v>
      </c>
      <c r="B86">
        <v>140</v>
      </c>
      <c r="C86">
        <v>73</v>
      </c>
      <c r="D86" s="6">
        <v>0.27200000000000002</v>
      </c>
    </row>
    <row r="87" spans="1:4">
      <c r="A87">
        <v>27</v>
      </c>
      <c r="B87">
        <v>135</v>
      </c>
      <c r="C87">
        <v>74</v>
      </c>
      <c r="D87" s="6">
        <v>0.26200000000000001</v>
      </c>
    </row>
    <row r="88" spans="1:4">
      <c r="A88">
        <v>26</v>
      </c>
      <c r="B88">
        <v>130</v>
      </c>
      <c r="C88">
        <v>75</v>
      </c>
      <c r="D88" s="6">
        <v>0.252</v>
      </c>
    </row>
    <row r="89" spans="1:4">
      <c r="A89">
        <v>25</v>
      </c>
      <c r="B89">
        <v>125</v>
      </c>
      <c r="C89">
        <v>76</v>
      </c>
      <c r="D89" s="6">
        <v>0.24199999999999999</v>
      </c>
    </row>
    <row r="90" spans="1:4">
      <c r="A90">
        <v>24</v>
      </c>
      <c r="B90">
        <v>120</v>
      </c>
      <c r="C90">
        <v>77</v>
      </c>
      <c r="D90" s="6">
        <v>0.23200000000000001</v>
      </c>
    </row>
    <row r="91" spans="1:4">
      <c r="A91">
        <v>23</v>
      </c>
      <c r="B91">
        <v>115</v>
      </c>
      <c r="C91">
        <v>78</v>
      </c>
      <c r="D91" s="6">
        <v>0.222</v>
      </c>
    </row>
    <row r="92" spans="1:4">
      <c r="A92">
        <v>22</v>
      </c>
      <c r="B92">
        <v>110</v>
      </c>
      <c r="C92">
        <v>79</v>
      </c>
      <c r="D92" s="6">
        <v>0.21199999999999999</v>
      </c>
    </row>
    <row r="93" spans="1:4">
      <c r="A93">
        <v>21</v>
      </c>
      <c r="B93">
        <v>105</v>
      </c>
      <c r="C93">
        <v>80</v>
      </c>
      <c r="D93" s="6">
        <v>0.20200000000000001</v>
      </c>
    </row>
    <row r="94" spans="1:4">
      <c r="A94">
        <v>20</v>
      </c>
      <c r="B94">
        <v>100</v>
      </c>
      <c r="C94">
        <v>81</v>
      </c>
      <c r="D94" s="6">
        <v>0.191</v>
      </c>
    </row>
    <row r="95" spans="1:4">
      <c r="A95">
        <v>19</v>
      </c>
      <c r="B95">
        <v>95</v>
      </c>
      <c r="C95">
        <v>82</v>
      </c>
      <c r="D95" s="6">
        <v>0.18099999999999999</v>
      </c>
    </row>
    <row r="96" spans="1:4">
      <c r="A96">
        <v>18</v>
      </c>
      <c r="B96">
        <v>92</v>
      </c>
      <c r="C96">
        <v>83</v>
      </c>
      <c r="D96" s="6">
        <v>0.17100000000000001</v>
      </c>
    </row>
    <row r="97" spans="1:4">
      <c r="A97">
        <v>17</v>
      </c>
      <c r="B97">
        <v>90</v>
      </c>
      <c r="C97">
        <v>84</v>
      </c>
      <c r="D97" s="6">
        <v>0.161</v>
      </c>
    </row>
    <row r="98" spans="1:4">
      <c r="A98">
        <v>16</v>
      </c>
      <c r="B98">
        <v>88</v>
      </c>
      <c r="C98">
        <v>85</v>
      </c>
      <c r="D98" s="6">
        <v>0.151</v>
      </c>
    </row>
    <row r="99" spans="1:4">
      <c r="A99">
        <v>15</v>
      </c>
      <c r="B99">
        <v>85</v>
      </c>
      <c r="C99">
        <v>86</v>
      </c>
      <c r="D99" s="6">
        <v>0.14099999999999999</v>
      </c>
    </row>
    <row r="100" spans="1:4">
      <c r="A100">
        <v>14</v>
      </c>
      <c r="B100">
        <v>82</v>
      </c>
      <c r="C100">
        <v>87</v>
      </c>
      <c r="D100" s="6">
        <v>0.13100000000000001</v>
      </c>
    </row>
    <row r="101" spans="1:4">
      <c r="A101">
        <v>13</v>
      </c>
      <c r="B101">
        <v>80</v>
      </c>
      <c r="C101">
        <v>88</v>
      </c>
      <c r="D101" s="6">
        <v>0.121</v>
      </c>
    </row>
    <row r="102" spans="1:4">
      <c r="A102">
        <v>12</v>
      </c>
      <c r="B102">
        <v>78</v>
      </c>
      <c r="C102">
        <v>89</v>
      </c>
      <c r="D102" s="6">
        <v>0.111</v>
      </c>
    </row>
    <row r="103" spans="1:4">
      <c r="A103">
        <v>11</v>
      </c>
      <c r="B103">
        <v>75</v>
      </c>
      <c r="C103">
        <v>90</v>
      </c>
      <c r="D103" s="6">
        <v>0.10100000000000001</v>
      </c>
    </row>
    <row r="104" spans="1:4">
      <c r="A104">
        <v>10</v>
      </c>
      <c r="B104">
        <v>72</v>
      </c>
      <c r="C104">
        <v>91</v>
      </c>
      <c r="D104" s="6">
        <v>0.09</v>
      </c>
    </row>
    <row r="105" spans="1:4">
      <c r="A105">
        <v>9</v>
      </c>
      <c r="B105">
        <v>70</v>
      </c>
      <c r="C105">
        <v>92</v>
      </c>
      <c r="D105" s="6">
        <v>0.08</v>
      </c>
    </row>
    <row r="106" spans="1:4">
      <c r="A106">
        <v>8</v>
      </c>
      <c r="B106">
        <v>68</v>
      </c>
      <c r="C106">
        <v>93</v>
      </c>
      <c r="D106" s="6">
        <v>7.0000000000000007E-2</v>
      </c>
    </row>
    <row r="107" spans="1:4">
      <c r="A107">
        <v>7</v>
      </c>
      <c r="B107">
        <v>65</v>
      </c>
      <c r="C107">
        <v>94</v>
      </c>
      <c r="D107" s="6">
        <v>0.06</v>
      </c>
    </row>
    <row r="108" spans="1:4">
      <c r="A108">
        <v>6</v>
      </c>
      <c r="B108">
        <v>62</v>
      </c>
      <c r="C108">
        <v>95</v>
      </c>
      <c r="D108" s="6">
        <v>0.05</v>
      </c>
    </row>
    <row r="109" spans="1:4">
      <c r="A109">
        <v>5</v>
      </c>
      <c r="B109">
        <v>60</v>
      </c>
      <c r="C109">
        <v>96</v>
      </c>
      <c r="D109" s="6">
        <v>0.04</v>
      </c>
    </row>
    <row r="110" spans="1:4">
      <c r="A110">
        <v>4</v>
      </c>
      <c r="B110">
        <v>55</v>
      </c>
      <c r="C110">
        <v>97</v>
      </c>
      <c r="D110" s="6">
        <v>0.03</v>
      </c>
    </row>
    <row r="111" spans="1:4">
      <c r="A111">
        <v>3</v>
      </c>
      <c r="B111">
        <v>50</v>
      </c>
      <c r="C111">
        <v>98</v>
      </c>
      <c r="D111" s="6">
        <v>0.02</v>
      </c>
    </row>
    <row r="112" spans="1:4">
      <c r="A112">
        <v>2</v>
      </c>
      <c r="B112">
        <v>45</v>
      </c>
      <c r="C112">
        <v>99</v>
      </c>
      <c r="D112" s="6">
        <v>0.01</v>
      </c>
    </row>
    <row r="113" spans="1:4" ht="14.5" thickBot="1">
      <c r="A113" s="7">
        <v>1</v>
      </c>
      <c r="B113" s="7">
        <v>40</v>
      </c>
      <c r="C113" s="7">
        <v>100</v>
      </c>
      <c r="D113" s="8">
        <v>0</v>
      </c>
    </row>
  </sheetData>
  <mergeCells count="1">
    <mergeCell ref="A1:L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A0A26-1E4A-4BD1-824E-0B36D9CA5DE7}">
  <dimension ref="A1:OJ113"/>
  <sheetViews>
    <sheetView workbookViewId="0">
      <selection sqref="A1:L3"/>
    </sheetView>
  </sheetViews>
  <sheetFormatPr defaultRowHeight="14"/>
  <sheetData>
    <row r="1" spans="1:400">
      <c r="A1" s="10" t="s">
        <v>129</v>
      </c>
      <c r="B1" s="11"/>
      <c r="C1" s="11"/>
      <c r="D1" s="11"/>
      <c r="E1" s="11"/>
      <c r="F1" s="11"/>
      <c r="G1" s="11"/>
      <c r="H1" s="11"/>
      <c r="I1" s="11"/>
      <c r="J1" s="11"/>
      <c r="K1" s="11"/>
      <c r="L1" s="11"/>
    </row>
    <row r="2" spans="1:400">
      <c r="A2" s="11"/>
      <c r="B2" s="11"/>
      <c r="C2" s="11"/>
      <c r="D2" s="11"/>
      <c r="E2" s="11"/>
      <c r="F2" s="11"/>
      <c r="G2" s="11"/>
      <c r="H2" s="11"/>
      <c r="I2" s="11"/>
      <c r="J2" s="11"/>
      <c r="K2" s="11"/>
      <c r="L2" s="11"/>
    </row>
    <row r="3" spans="1:400">
      <c r="A3" s="11"/>
      <c r="B3" s="11"/>
      <c r="C3" s="11"/>
      <c r="D3" s="11"/>
      <c r="E3" s="11"/>
      <c r="F3" s="11"/>
      <c r="G3" s="11"/>
      <c r="H3" s="11"/>
      <c r="I3" s="11"/>
      <c r="J3" s="11"/>
      <c r="K3" s="11"/>
      <c r="L3" s="11"/>
    </row>
    <row r="4" spans="1:400">
      <c r="A4" t="s">
        <v>130</v>
      </c>
    </row>
    <row r="6" spans="1:400">
      <c r="A6">
        <v>0.5</v>
      </c>
      <c r="B6">
        <v>1</v>
      </c>
      <c r="C6">
        <v>0.2</v>
      </c>
      <c r="D6">
        <v>0.7</v>
      </c>
      <c r="E6">
        <v>0.3</v>
      </c>
      <c r="F6">
        <v>0.9</v>
      </c>
      <c r="G6">
        <v>1.2</v>
      </c>
      <c r="H6">
        <v>0.6</v>
      </c>
      <c r="I6">
        <v>0.4</v>
      </c>
      <c r="J6">
        <v>1.1000000000000001</v>
      </c>
      <c r="K6">
        <v>0.8</v>
      </c>
      <c r="L6">
        <v>0.5</v>
      </c>
      <c r="M6">
        <v>0.3</v>
      </c>
      <c r="N6">
        <v>0.6</v>
      </c>
      <c r="O6">
        <v>1</v>
      </c>
      <c r="P6">
        <v>0.4</v>
      </c>
      <c r="Q6">
        <v>0.5</v>
      </c>
      <c r="R6">
        <v>0.7</v>
      </c>
      <c r="S6">
        <v>0.9</v>
      </c>
      <c r="T6">
        <v>1.3</v>
      </c>
      <c r="U6">
        <v>0.8</v>
      </c>
      <c r="V6">
        <v>0.6</v>
      </c>
      <c r="W6">
        <v>0.4</v>
      </c>
      <c r="X6">
        <v>0.7</v>
      </c>
      <c r="Y6">
        <v>0.9</v>
      </c>
      <c r="Z6">
        <v>0.5</v>
      </c>
      <c r="AA6">
        <v>0.2</v>
      </c>
      <c r="AB6">
        <v>1</v>
      </c>
      <c r="AC6">
        <v>0.8</v>
      </c>
      <c r="AD6">
        <v>0.3</v>
      </c>
      <c r="AE6">
        <v>0.6</v>
      </c>
      <c r="AF6">
        <v>0.4</v>
      </c>
      <c r="AG6">
        <v>0.7</v>
      </c>
      <c r="AH6">
        <v>0.9</v>
      </c>
      <c r="AI6">
        <v>1.2</v>
      </c>
      <c r="AJ6">
        <v>0.8</v>
      </c>
      <c r="AK6">
        <v>0.3</v>
      </c>
      <c r="AL6">
        <v>0.6</v>
      </c>
      <c r="AM6">
        <v>0.5</v>
      </c>
      <c r="AN6">
        <v>0.4</v>
      </c>
      <c r="AO6">
        <v>0.7</v>
      </c>
      <c r="AP6">
        <v>0.9</v>
      </c>
      <c r="AQ6">
        <v>1.1000000000000001</v>
      </c>
      <c r="AR6">
        <v>0.3</v>
      </c>
      <c r="AS6">
        <v>1.4</v>
      </c>
      <c r="AT6">
        <v>0</v>
      </c>
      <c r="AU6">
        <v>9</v>
      </c>
      <c r="AV6">
        <v>0.6</v>
      </c>
      <c r="AW6">
        <v>0.2</v>
      </c>
      <c r="AX6">
        <v>1.5</v>
      </c>
      <c r="AY6" t="s">
        <v>131</v>
      </c>
      <c r="AZ6">
        <v>0.4</v>
      </c>
      <c r="BA6">
        <v>0.7</v>
      </c>
      <c r="BB6">
        <v>1</v>
      </c>
      <c r="BC6">
        <v>0.8</v>
      </c>
      <c r="BD6">
        <v>0.3</v>
      </c>
      <c r="BE6">
        <v>0.5</v>
      </c>
      <c r="BF6">
        <v>0.8</v>
      </c>
      <c r="BG6">
        <v>0.6</v>
      </c>
      <c r="BH6">
        <v>0.3</v>
      </c>
      <c r="BI6" t="s">
        <v>132</v>
      </c>
      <c r="BJ6">
        <v>0.7</v>
      </c>
      <c r="BK6">
        <v>0.9</v>
      </c>
      <c r="BL6">
        <v>1</v>
      </c>
      <c r="BM6">
        <v>0.8</v>
      </c>
      <c r="BN6">
        <v>0.3</v>
      </c>
      <c r="BO6">
        <v>0.5</v>
      </c>
      <c r="BP6">
        <v>0.6</v>
      </c>
      <c r="BQ6">
        <v>0.4</v>
      </c>
      <c r="BR6">
        <v>0.7</v>
      </c>
      <c r="BS6">
        <v>0.9</v>
      </c>
      <c r="BT6">
        <v>1.1000000000000001</v>
      </c>
      <c r="BU6">
        <v>0.8</v>
      </c>
      <c r="BV6">
        <v>0.3</v>
      </c>
      <c r="BW6">
        <v>0.5</v>
      </c>
      <c r="BX6">
        <v>0.6</v>
      </c>
      <c r="BY6">
        <v>0.4</v>
      </c>
      <c r="BZ6">
        <v>0.7</v>
      </c>
      <c r="CA6">
        <v>0.9</v>
      </c>
      <c r="CB6">
        <v>1</v>
      </c>
      <c r="CC6">
        <v>0.8</v>
      </c>
      <c r="CD6">
        <v>0.3</v>
      </c>
      <c r="CE6">
        <v>0.5</v>
      </c>
      <c r="CF6">
        <v>0.6</v>
      </c>
      <c r="CG6">
        <v>0.4</v>
      </c>
      <c r="CH6">
        <v>0.7</v>
      </c>
      <c r="CI6">
        <v>0.9</v>
      </c>
      <c r="CJ6">
        <v>1.1000000000000001</v>
      </c>
      <c r="CK6">
        <v>0.8</v>
      </c>
      <c r="CL6">
        <v>0.3</v>
      </c>
      <c r="CM6">
        <v>0.5</v>
      </c>
      <c r="CN6">
        <v>0.6</v>
      </c>
      <c r="CO6">
        <v>0.4</v>
      </c>
      <c r="CP6">
        <v>0.7</v>
      </c>
      <c r="CQ6">
        <v>0.9</v>
      </c>
      <c r="CR6">
        <v>1</v>
      </c>
      <c r="CS6">
        <v>0.8</v>
      </c>
      <c r="CT6">
        <v>0.3</v>
      </c>
      <c r="CU6">
        <v>0.5</v>
      </c>
      <c r="CV6">
        <v>0.6</v>
      </c>
      <c r="CW6">
        <v>0.4</v>
      </c>
      <c r="CX6">
        <v>0.7</v>
      </c>
      <c r="CY6">
        <v>0.9</v>
      </c>
      <c r="CZ6">
        <v>1.1000000000000001</v>
      </c>
      <c r="DA6">
        <v>0.8</v>
      </c>
      <c r="DB6">
        <v>0.3</v>
      </c>
      <c r="DC6">
        <v>0.5</v>
      </c>
      <c r="DD6">
        <v>0.6</v>
      </c>
      <c r="DE6">
        <v>0.4</v>
      </c>
      <c r="DF6">
        <v>0.7</v>
      </c>
      <c r="DG6">
        <v>0.9</v>
      </c>
      <c r="DH6">
        <v>1</v>
      </c>
      <c r="DI6">
        <v>0.8</v>
      </c>
      <c r="DJ6">
        <v>0.3</v>
      </c>
      <c r="DK6">
        <v>0.5</v>
      </c>
      <c r="DL6">
        <v>0.6</v>
      </c>
      <c r="DM6">
        <v>0.4</v>
      </c>
      <c r="DN6">
        <v>0.7</v>
      </c>
      <c r="DO6">
        <v>0.9</v>
      </c>
      <c r="DP6">
        <v>1.1000000000000001</v>
      </c>
    </row>
    <row r="8" spans="1:400">
      <c r="A8" t="s">
        <v>110</v>
      </c>
    </row>
    <row r="9" spans="1:400">
      <c r="A9">
        <f>QUARTILE(A6:CV6,1)</f>
        <v>0.4</v>
      </c>
      <c r="B9">
        <f>QUARTILE(A6:CV6,2)</f>
        <v>0.64999999999999991</v>
      </c>
      <c r="C9">
        <f>QUARTILE(A6:AW6,3)</f>
        <v>0.9</v>
      </c>
    </row>
    <row r="11" spans="1:400">
      <c r="A11" t="s">
        <v>111</v>
      </c>
    </row>
    <row r="12" spans="1:400" ht="14.5" thickBot="1"/>
    <row r="13" spans="1:400" ht="14.5">
      <c r="A13" s="9" t="s">
        <v>112</v>
      </c>
      <c r="B13" s="9" t="s">
        <v>115</v>
      </c>
      <c r="C13" s="9" t="s">
        <v>113</v>
      </c>
      <c r="D13" s="9" t="s">
        <v>114</v>
      </c>
    </row>
    <row r="14" spans="1:400">
      <c r="A14">
        <v>100</v>
      </c>
      <c r="B14">
        <v>500</v>
      </c>
      <c r="C14">
        <v>1</v>
      </c>
      <c r="D14" s="6">
        <v>1</v>
      </c>
      <c r="H14" s="6"/>
      <c r="L14" s="6"/>
      <c r="P14" s="6"/>
      <c r="T14" s="6"/>
      <c r="X14" s="6"/>
      <c r="AB14" s="6"/>
      <c r="AF14" s="6"/>
      <c r="AJ14" s="6"/>
      <c r="AN14" s="6"/>
      <c r="AR14" s="6"/>
      <c r="AV14" s="6"/>
      <c r="AZ14" s="6"/>
      <c r="BD14" s="6"/>
      <c r="BH14" s="6"/>
      <c r="BL14" s="6"/>
      <c r="BP14" s="6"/>
      <c r="BT14" s="6"/>
      <c r="BX14" s="6"/>
      <c r="CB14" s="6"/>
      <c r="CF14" s="6"/>
      <c r="CJ14" s="6"/>
      <c r="CN14" s="6"/>
      <c r="CR14" s="6"/>
      <c r="CV14" s="6"/>
      <c r="CZ14" s="6"/>
      <c r="DD14" s="6"/>
      <c r="DH14" s="6"/>
      <c r="DL14" s="6"/>
      <c r="DP14" s="6"/>
      <c r="DT14" s="6"/>
      <c r="DX14" s="6"/>
      <c r="EB14" s="6"/>
      <c r="EF14" s="6"/>
      <c r="EJ14" s="6"/>
      <c r="EN14" s="6"/>
      <c r="ER14" s="6"/>
      <c r="EV14" s="6"/>
      <c r="EZ14" s="6"/>
      <c r="FD14" s="6"/>
      <c r="FH14" s="6"/>
      <c r="FL14" s="6"/>
      <c r="FP14" s="6"/>
      <c r="FT14" s="6"/>
      <c r="FX14" s="6"/>
      <c r="GB14" s="6"/>
      <c r="GF14" s="6"/>
      <c r="GJ14" s="6"/>
      <c r="GN14" s="6"/>
      <c r="GR14" s="6"/>
      <c r="GV14" s="6"/>
      <c r="GZ14" s="6"/>
      <c r="HD14" s="6"/>
      <c r="HH14" s="6"/>
      <c r="HL14" s="6"/>
      <c r="HP14" s="6"/>
      <c r="HT14" s="6"/>
      <c r="HX14" s="6"/>
      <c r="IB14" s="6"/>
      <c r="IF14" s="6"/>
      <c r="IJ14" s="6"/>
      <c r="IN14" s="6"/>
      <c r="IR14" s="6"/>
      <c r="IV14" s="6"/>
      <c r="IZ14" s="6"/>
      <c r="JD14" s="6"/>
      <c r="JH14" s="6"/>
      <c r="JL14" s="6"/>
      <c r="JP14" s="6"/>
      <c r="JT14" s="6"/>
      <c r="JX14" s="6"/>
      <c r="KB14" s="6"/>
      <c r="KF14" s="6"/>
      <c r="KJ14" s="6"/>
      <c r="KN14" s="6"/>
      <c r="KR14" s="6"/>
      <c r="KV14" s="6"/>
      <c r="KZ14" s="6"/>
      <c r="LD14" s="6"/>
      <c r="LH14" s="6"/>
      <c r="LL14" s="6"/>
      <c r="LP14" s="6"/>
      <c r="LT14" s="6"/>
      <c r="LX14" s="6"/>
      <c r="MB14" s="6"/>
      <c r="MF14" s="6"/>
      <c r="MJ14" s="6"/>
      <c r="MN14" s="6"/>
      <c r="MR14" s="6"/>
      <c r="MV14" s="6"/>
      <c r="MZ14" s="6"/>
      <c r="ND14" s="6"/>
      <c r="NH14" s="6"/>
      <c r="NL14" s="6"/>
      <c r="NP14" s="6"/>
      <c r="NT14" s="6"/>
      <c r="NX14" s="6"/>
      <c r="OB14" s="6"/>
      <c r="OF14" s="6"/>
      <c r="OJ14" s="6"/>
    </row>
    <row r="15" spans="1:400">
      <c r="A15">
        <v>99</v>
      </c>
      <c r="B15">
        <v>495</v>
      </c>
      <c r="C15">
        <v>2</v>
      </c>
      <c r="D15" s="6">
        <v>0.98899999999999999</v>
      </c>
    </row>
    <row r="16" spans="1:400">
      <c r="A16">
        <v>98</v>
      </c>
      <c r="B16">
        <v>490</v>
      </c>
      <c r="C16">
        <v>3</v>
      </c>
      <c r="D16" s="6">
        <v>0.97899999999999998</v>
      </c>
    </row>
    <row r="17" spans="1:4">
      <c r="A17">
        <v>97</v>
      </c>
      <c r="B17">
        <v>485</v>
      </c>
      <c r="C17">
        <v>4</v>
      </c>
      <c r="D17" s="6">
        <v>0.96899999999999997</v>
      </c>
    </row>
    <row r="18" spans="1:4">
      <c r="A18">
        <v>96</v>
      </c>
      <c r="B18">
        <v>480</v>
      </c>
      <c r="C18">
        <v>5</v>
      </c>
      <c r="D18" s="6">
        <v>0.95899999999999996</v>
      </c>
    </row>
    <row r="19" spans="1:4">
      <c r="A19">
        <v>95</v>
      </c>
      <c r="B19">
        <v>475</v>
      </c>
      <c r="C19">
        <v>6</v>
      </c>
      <c r="D19" s="6">
        <v>0.94899999999999995</v>
      </c>
    </row>
    <row r="20" spans="1:4">
      <c r="A20">
        <v>94</v>
      </c>
      <c r="B20">
        <v>470</v>
      </c>
      <c r="C20">
        <v>7</v>
      </c>
      <c r="D20" s="6">
        <v>0.93899999999999995</v>
      </c>
    </row>
    <row r="21" spans="1:4">
      <c r="A21">
        <v>93</v>
      </c>
      <c r="B21">
        <v>465</v>
      </c>
      <c r="C21">
        <v>8</v>
      </c>
      <c r="D21" s="6">
        <v>0.92900000000000005</v>
      </c>
    </row>
    <row r="22" spans="1:4">
      <c r="A22">
        <v>92</v>
      </c>
      <c r="B22">
        <v>460</v>
      </c>
      <c r="C22">
        <v>9</v>
      </c>
      <c r="D22" s="6">
        <v>0.91900000000000004</v>
      </c>
    </row>
    <row r="23" spans="1:4">
      <c r="A23">
        <v>91</v>
      </c>
      <c r="B23">
        <v>455</v>
      </c>
      <c r="C23">
        <v>10</v>
      </c>
      <c r="D23" s="6">
        <v>0.90900000000000003</v>
      </c>
    </row>
    <row r="24" spans="1:4">
      <c r="A24">
        <v>90</v>
      </c>
      <c r="B24">
        <v>450</v>
      </c>
      <c r="C24">
        <v>11</v>
      </c>
      <c r="D24" s="6">
        <v>0.89800000000000002</v>
      </c>
    </row>
    <row r="25" spans="1:4">
      <c r="A25">
        <v>89</v>
      </c>
      <c r="B25">
        <v>445</v>
      </c>
      <c r="C25">
        <v>12</v>
      </c>
      <c r="D25" s="6">
        <v>0.88800000000000001</v>
      </c>
    </row>
    <row r="26" spans="1:4">
      <c r="A26">
        <v>88</v>
      </c>
      <c r="B26">
        <v>440</v>
      </c>
      <c r="C26">
        <v>13</v>
      </c>
      <c r="D26" s="6">
        <v>0.878</v>
      </c>
    </row>
    <row r="27" spans="1:4">
      <c r="A27">
        <v>87</v>
      </c>
      <c r="B27">
        <v>435</v>
      </c>
      <c r="C27">
        <v>14</v>
      </c>
      <c r="D27" s="6">
        <v>0.86799999999999999</v>
      </c>
    </row>
    <row r="28" spans="1:4">
      <c r="A28">
        <v>86</v>
      </c>
      <c r="B28">
        <v>430</v>
      </c>
      <c r="C28">
        <v>15</v>
      </c>
      <c r="D28" s="6">
        <v>0.85799999999999998</v>
      </c>
    </row>
    <row r="29" spans="1:4">
      <c r="A29">
        <v>85</v>
      </c>
      <c r="B29">
        <v>425</v>
      </c>
      <c r="C29">
        <v>16</v>
      </c>
      <c r="D29" s="6">
        <v>0.84799999999999998</v>
      </c>
    </row>
    <row r="30" spans="1:4">
      <c r="A30">
        <v>84</v>
      </c>
      <c r="B30">
        <v>420</v>
      </c>
      <c r="C30">
        <v>17</v>
      </c>
      <c r="D30" s="6">
        <v>0.83799999999999997</v>
      </c>
    </row>
    <row r="31" spans="1:4">
      <c r="A31">
        <v>83</v>
      </c>
      <c r="B31">
        <v>415</v>
      </c>
      <c r="C31">
        <v>18</v>
      </c>
      <c r="D31" s="6">
        <v>0.82799999999999996</v>
      </c>
    </row>
    <row r="32" spans="1:4">
      <c r="A32">
        <v>82</v>
      </c>
      <c r="B32">
        <v>410</v>
      </c>
      <c r="C32">
        <v>19</v>
      </c>
      <c r="D32" s="6">
        <v>0.81799999999999995</v>
      </c>
    </row>
    <row r="33" spans="1:4">
      <c r="A33">
        <v>81</v>
      </c>
      <c r="B33">
        <v>405</v>
      </c>
      <c r="C33">
        <v>20</v>
      </c>
      <c r="D33" s="6">
        <v>0.80800000000000005</v>
      </c>
    </row>
    <row r="34" spans="1:4">
      <c r="A34">
        <v>80</v>
      </c>
      <c r="B34">
        <v>400</v>
      </c>
      <c r="C34">
        <v>21</v>
      </c>
      <c r="D34" s="6">
        <v>0.79700000000000004</v>
      </c>
    </row>
    <row r="35" spans="1:4">
      <c r="A35">
        <v>79</v>
      </c>
      <c r="B35">
        <v>395</v>
      </c>
      <c r="C35">
        <v>22</v>
      </c>
      <c r="D35" s="6">
        <v>0.78700000000000003</v>
      </c>
    </row>
    <row r="36" spans="1:4">
      <c r="A36">
        <v>78</v>
      </c>
      <c r="B36">
        <v>390</v>
      </c>
      <c r="C36">
        <v>23</v>
      </c>
      <c r="D36" s="6">
        <v>0.77700000000000002</v>
      </c>
    </row>
    <row r="37" spans="1:4">
      <c r="A37">
        <v>77</v>
      </c>
      <c r="B37">
        <v>385</v>
      </c>
      <c r="C37">
        <v>24</v>
      </c>
      <c r="D37" s="6">
        <v>0.76700000000000002</v>
      </c>
    </row>
    <row r="38" spans="1:4">
      <c r="A38">
        <v>76</v>
      </c>
      <c r="B38">
        <v>380</v>
      </c>
      <c r="C38">
        <v>25</v>
      </c>
      <c r="D38" s="6">
        <v>0.75700000000000001</v>
      </c>
    </row>
    <row r="39" spans="1:4">
      <c r="A39">
        <v>75</v>
      </c>
      <c r="B39">
        <v>375</v>
      </c>
      <c r="C39">
        <v>26</v>
      </c>
      <c r="D39" s="6">
        <v>0.747</v>
      </c>
    </row>
    <row r="40" spans="1:4">
      <c r="A40">
        <v>74</v>
      </c>
      <c r="B40">
        <v>370</v>
      </c>
      <c r="C40">
        <v>27</v>
      </c>
      <c r="D40" s="6">
        <v>0.73699999999999999</v>
      </c>
    </row>
    <row r="41" spans="1:4">
      <c r="A41">
        <v>73</v>
      </c>
      <c r="B41">
        <v>365</v>
      </c>
      <c r="C41">
        <v>28</v>
      </c>
      <c r="D41" s="6">
        <v>0.72699999999999998</v>
      </c>
    </row>
    <row r="42" spans="1:4">
      <c r="A42">
        <v>72</v>
      </c>
      <c r="B42">
        <v>360</v>
      </c>
      <c r="C42">
        <v>29</v>
      </c>
      <c r="D42" s="6">
        <v>0.71699999999999997</v>
      </c>
    </row>
    <row r="43" spans="1:4">
      <c r="A43">
        <v>71</v>
      </c>
      <c r="B43">
        <v>355</v>
      </c>
      <c r="C43">
        <v>30</v>
      </c>
      <c r="D43" s="6">
        <v>0.70699999999999996</v>
      </c>
    </row>
    <row r="44" spans="1:4">
      <c r="A44">
        <v>70</v>
      </c>
      <c r="B44">
        <v>350</v>
      </c>
      <c r="C44">
        <v>31</v>
      </c>
      <c r="D44" s="6">
        <v>0.69599999999999995</v>
      </c>
    </row>
    <row r="45" spans="1:4">
      <c r="A45">
        <v>69</v>
      </c>
      <c r="B45">
        <v>345</v>
      </c>
      <c r="C45">
        <v>32</v>
      </c>
      <c r="D45" s="6">
        <v>0.68600000000000005</v>
      </c>
    </row>
    <row r="46" spans="1:4">
      <c r="A46">
        <v>68</v>
      </c>
      <c r="B46">
        <v>340</v>
      </c>
      <c r="C46">
        <v>33</v>
      </c>
      <c r="D46" s="6">
        <v>0.67600000000000005</v>
      </c>
    </row>
    <row r="47" spans="1:4">
      <c r="A47">
        <v>67</v>
      </c>
      <c r="B47">
        <v>335</v>
      </c>
      <c r="C47">
        <v>34</v>
      </c>
      <c r="D47" s="6">
        <v>0.66600000000000004</v>
      </c>
    </row>
    <row r="48" spans="1:4">
      <c r="A48">
        <v>66</v>
      </c>
      <c r="B48">
        <v>330</v>
      </c>
      <c r="C48">
        <v>35</v>
      </c>
      <c r="D48" s="6">
        <v>0.65600000000000003</v>
      </c>
    </row>
    <row r="49" spans="1:4">
      <c r="A49">
        <v>65</v>
      </c>
      <c r="B49">
        <v>325</v>
      </c>
      <c r="C49">
        <v>36</v>
      </c>
      <c r="D49" s="6">
        <v>0.64600000000000002</v>
      </c>
    </row>
    <row r="50" spans="1:4">
      <c r="A50">
        <v>64</v>
      </c>
      <c r="B50">
        <v>320</v>
      </c>
      <c r="C50">
        <v>37</v>
      </c>
      <c r="D50" s="6">
        <v>0.63600000000000001</v>
      </c>
    </row>
    <row r="51" spans="1:4">
      <c r="A51">
        <v>63</v>
      </c>
      <c r="B51">
        <v>315</v>
      </c>
      <c r="C51">
        <v>38</v>
      </c>
      <c r="D51" s="6">
        <v>0.626</v>
      </c>
    </row>
    <row r="52" spans="1:4">
      <c r="A52">
        <v>62</v>
      </c>
      <c r="B52">
        <v>310</v>
      </c>
      <c r="C52">
        <v>39</v>
      </c>
      <c r="D52" s="6">
        <v>0.61599999999999999</v>
      </c>
    </row>
    <row r="53" spans="1:4">
      <c r="A53">
        <v>61</v>
      </c>
      <c r="B53">
        <v>305</v>
      </c>
      <c r="C53">
        <v>40</v>
      </c>
      <c r="D53" s="6">
        <v>0.60599999999999998</v>
      </c>
    </row>
    <row r="54" spans="1:4">
      <c r="A54">
        <v>60</v>
      </c>
      <c r="B54">
        <v>300</v>
      </c>
      <c r="C54">
        <v>41</v>
      </c>
      <c r="D54" s="6">
        <v>0.59499999999999997</v>
      </c>
    </row>
    <row r="55" spans="1:4">
      <c r="A55">
        <v>59</v>
      </c>
      <c r="B55">
        <v>295</v>
      </c>
      <c r="C55">
        <v>42</v>
      </c>
      <c r="D55" s="6">
        <v>0.58499999999999996</v>
      </c>
    </row>
    <row r="56" spans="1:4">
      <c r="A56">
        <v>58</v>
      </c>
      <c r="B56">
        <v>290</v>
      </c>
      <c r="C56">
        <v>43</v>
      </c>
      <c r="D56" s="6">
        <v>0.57499999999999996</v>
      </c>
    </row>
    <row r="57" spans="1:4">
      <c r="A57">
        <v>57</v>
      </c>
      <c r="B57">
        <v>285</v>
      </c>
      <c r="C57">
        <v>44</v>
      </c>
      <c r="D57" s="6">
        <v>0.56499999999999995</v>
      </c>
    </row>
    <row r="58" spans="1:4">
      <c r="A58">
        <v>56</v>
      </c>
      <c r="B58">
        <v>280</v>
      </c>
      <c r="C58">
        <v>45</v>
      </c>
      <c r="D58" s="6">
        <v>0.55500000000000005</v>
      </c>
    </row>
    <row r="59" spans="1:4">
      <c r="A59">
        <v>55</v>
      </c>
      <c r="B59">
        <v>275</v>
      </c>
      <c r="C59">
        <v>46</v>
      </c>
      <c r="D59" s="6">
        <v>0.54500000000000004</v>
      </c>
    </row>
    <row r="60" spans="1:4">
      <c r="A60">
        <v>54</v>
      </c>
      <c r="B60">
        <v>270</v>
      </c>
      <c r="C60">
        <v>47</v>
      </c>
      <c r="D60" s="6">
        <v>0.53500000000000003</v>
      </c>
    </row>
    <row r="61" spans="1:4">
      <c r="A61">
        <v>53</v>
      </c>
      <c r="B61">
        <v>265</v>
      </c>
      <c r="C61">
        <v>48</v>
      </c>
      <c r="D61" s="6">
        <v>0.52500000000000002</v>
      </c>
    </row>
    <row r="62" spans="1:4">
      <c r="A62">
        <v>52</v>
      </c>
      <c r="B62">
        <v>260</v>
      </c>
      <c r="C62">
        <v>49</v>
      </c>
      <c r="D62" s="6">
        <v>0.51500000000000001</v>
      </c>
    </row>
    <row r="63" spans="1:4">
      <c r="A63">
        <v>51</v>
      </c>
      <c r="B63">
        <v>255</v>
      </c>
      <c r="C63">
        <v>50</v>
      </c>
      <c r="D63" s="6">
        <v>0.505</v>
      </c>
    </row>
    <row r="64" spans="1:4">
      <c r="A64">
        <v>50</v>
      </c>
      <c r="B64">
        <v>250</v>
      </c>
      <c r="C64">
        <v>51</v>
      </c>
      <c r="D64" s="6">
        <v>0.49399999999999999</v>
      </c>
    </row>
    <row r="65" spans="1:4">
      <c r="A65">
        <v>49</v>
      </c>
      <c r="B65">
        <v>245</v>
      </c>
      <c r="C65">
        <v>52</v>
      </c>
      <c r="D65" s="6">
        <v>0.48399999999999999</v>
      </c>
    </row>
    <row r="66" spans="1:4">
      <c r="A66">
        <v>48</v>
      </c>
      <c r="B66">
        <v>240</v>
      </c>
      <c r="C66">
        <v>53</v>
      </c>
      <c r="D66" s="6">
        <v>0.47399999999999998</v>
      </c>
    </row>
    <row r="67" spans="1:4">
      <c r="A67">
        <v>47</v>
      </c>
      <c r="B67">
        <v>235</v>
      </c>
      <c r="C67">
        <v>54</v>
      </c>
      <c r="D67" s="6">
        <v>0.46400000000000002</v>
      </c>
    </row>
    <row r="68" spans="1:4">
      <c r="A68">
        <v>46</v>
      </c>
      <c r="B68">
        <v>230</v>
      </c>
      <c r="C68">
        <v>55</v>
      </c>
      <c r="D68" s="6">
        <v>0.45400000000000001</v>
      </c>
    </row>
    <row r="69" spans="1:4">
      <c r="A69">
        <v>45</v>
      </c>
      <c r="B69">
        <v>225</v>
      </c>
      <c r="C69">
        <v>56</v>
      </c>
      <c r="D69" s="6">
        <v>0.44400000000000001</v>
      </c>
    </row>
    <row r="70" spans="1:4">
      <c r="A70">
        <v>44</v>
      </c>
      <c r="B70">
        <v>220</v>
      </c>
      <c r="C70">
        <v>57</v>
      </c>
      <c r="D70" s="6">
        <v>0.434</v>
      </c>
    </row>
    <row r="71" spans="1:4">
      <c r="A71">
        <v>43</v>
      </c>
      <c r="B71">
        <v>215</v>
      </c>
      <c r="C71">
        <v>58</v>
      </c>
      <c r="D71" s="6">
        <v>0.42399999999999999</v>
      </c>
    </row>
    <row r="72" spans="1:4">
      <c r="A72">
        <v>42</v>
      </c>
      <c r="B72">
        <v>210</v>
      </c>
      <c r="C72">
        <v>59</v>
      </c>
      <c r="D72" s="6">
        <v>0.41399999999999998</v>
      </c>
    </row>
    <row r="73" spans="1:4">
      <c r="A73">
        <v>41</v>
      </c>
      <c r="B73">
        <v>205</v>
      </c>
      <c r="C73">
        <v>60</v>
      </c>
      <c r="D73" s="6">
        <v>0.40400000000000003</v>
      </c>
    </row>
    <row r="74" spans="1:4">
      <c r="A74">
        <v>40</v>
      </c>
      <c r="B74">
        <v>200</v>
      </c>
      <c r="C74">
        <v>61</v>
      </c>
      <c r="D74" s="6">
        <v>0.39300000000000002</v>
      </c>
    </row>
    <row r="75" spans="1:4">
      <c r="A75">
        <v>39</v>
      </c>
      <c r="B75">
        <v>195</v>
      </c>
      <c r="C75">
        <v>62</v>
      </c>
      <c r="D75" s="6">
        <v>0.38300000000000001</v>
      </c>
    </row>
    <row r="76" spans="1:4">
      <c r="A76">
        <v>38</v>
      </c>
      <c r="B76">
        <v>190</v>
      </c>
      <c r="C76">
        <v>63</v>
      </c>
      <c r="D76" s="6">
        <v>0.373</v>
      </c>
    </row>
    <row r="77" spans="1:4">
      <c r="A77">
        <v>37</v>
      </c>
      <c r="B77">
        <v>185</v>
      </c>
      <c r="C77">
        <v>64</v>
      </c>
      <c r="D77" s="6">
        <v>0.36299999999999999</v>
      </c>
    </row>
    <row r="78" spans="1:4">
      <c r="A78">
        <v>36</v>
      </c>
      <c r="B78">
        <v>180</v>
      </c>
      <c r="C78">
        <v>65</v>
      </c>
      <c r="D78" s="6">
        <v>0.35299999999999998</v>
      </c>
    </row>
    <row r="79" spans="1:4">
      <c r="A79">
        <v>35</v>
      </c>
      <c r="B79">
        <v>175</v>
      </c>
      <c r="C79">
        <v>66</v>
      </c>
      <c r="D79" s="6">
        <v>0.34300000000000003</v>
      </c>
    </row>
    <row r="80" spans="1:4">
      <c r="A80">
        <v>34</v>
      </c>
      <c r="B80">
        <v>170</v>
      </c>
      <c r="C80">
        <v>67</v>
      </c>
      <c r="D80" s="6">
        <v>0.33300000000000002</v>
      </c>
    </row>
    <row r="81" spans="1:4">
      <c r="A81">
        <v>33</v>
      </c>
      <c r="B81">
        <v>165</v>
      </c>
      <c r="C81">
        <v>68</v>
      </c>
      <c r="D81" s="6">
        <v>0.32300000000000001</v>
      </c>
    </row>
    <row r="82" spans="1:4">
      <c r="A82">
        <v>32</v>
      </c>
      <c r="B82">
        <v>160</v>
      </c>
      <c r="C82">
        <v>69</v>
      </c>
      <c r="D82" s="6">
        <v>0.313</v>
      </c>
    </row>
    <row r="83" spans="1:4">
      <c r="A83">
        <v>31</v>
      </c>
      <c r="B83">
        <v>155</v>
      </c>
      <c r="C83">
        <v>70</v>
      </c>
      <c r="D83" s="6">
        <v>0.30299999999999999</v>
      </c>
    </row>
    <row r="84" spans="1:4">
      <c r="A84">
        <v>30</v>
      </c>
      <c r="B84">
        <v>150</v>
      </c>
      <c r="C84">
        <v>71</v>
      </c>
      <c r="D84" s="6">
        <v>0.29199999999999998</v>
      </c>
    </row>
    <row r="85" spans="1:4">
      <c r="A85">
        <v>29</v>
      </c>
      <c r="B85">
        <v>145</v>
      </c>
      <c r="C85">
        <v>72</v>
      </c>
      <c r="D85" s="6">
        <v>0.28199999999999997</v>
      </c>
    </row>
    <row r="86" spans="1:4">
      <c r="A86">
        <v>28</v>
      </c>
      <c r="B86">
        <v>140</v>
      </c>
      <c r="C86">
        <v>73</v>
      </c>
      <c r="D86" s="6">
        <v>0.27200000000000002</v>
      </c>
    </row>
    <row r="87" spans="1:4">
      <c r="A87">
        <v>27</v>
      </c>
      <c r="B87">
        <v>135</v>
      </c>
      <c r="C87">
        <v>74</v>
      </c>
      <c r="D87" s="6">
        <v>0.26200000000000001</v>
      </c>
    </row>
    <row r="88" spans="1:4">
      <c r="A88">
        <v>26</v>
      </c>
      <c r="B88">
        <v>130</v>
      </c>
      <c r="C88">
        <v>75</v>
      </c>
      <c r="D88" s="6">
        <v>0.252</v>
      </c>
    </row>
    <row r="89" spans="1:4">
      <c r="A89">
        <v>25</v>
      </c>
      <c r="B89">
        <v>125</v>
      </c>
      <c r="C89">
        <v>76</v>
      </c>
      <c r="D89" s="6">
        <v>0.24199999999999999</v>
      </c>
    </row>
    <row r="90" spans="1:4">
      <c r="A90">
        <v>24</v>
      </c>
      <c r="B90">
        <v>120</v>
      </c>
      <c r="C90">
        <v>77</v>
      </c>
      <c r="D90" s="6">
        <v>0.23200000000000001</v>
      </c>
    </row>
    <row r="91" spans="1:4">
      <c r="A91">
        <v>23</v>
      </c>
      <c r="B91">
        <v>115</v>
      </c>
      <c r="C91">
        <v>78</v>
      </c>
      <c r="D91" s="6">
        <v>0.222</v>
      </c>
    </row>
    <row r="92" spans="1:4">
      <c r="A92">
        <v>22</v>
      </c>
      <c r="B92">
        <v>110</v>
      </c>
      <c r="C92">
        <v>79</v>
      </c>
      <c r="D92" s="6">
        <v>0.21199999999999999</v>
      </c>
    </row>
    <row r="93" spans="1:4">
      <c r="A93">
        <v>21</v>
      </c>
      <c r="B93">
        <v>105</v>
      </c>
      <c r="C93">
        <v>80</v>
      </c>
      <c r="D93" s="6">
        <v>0.20200000000000001</v>
      </c>
    </row>
    <row r="94" spans="1:4">
      <c r="A94">
        <v>20</v>
      </c>
      <c r="B94">
        <v>100</v>
      </c>
      <c r="C94">
        <v>81</v>
      </c>
      <c r="D94" s="6">
        <v>0.191</v>
      </c>
    </row>
    <row r="95" spans="1:4">
      <c r="A95">
        <v>19</v>
      </c>
      <c r="B95">
        <v>95</v>
      </c>
      <c r="C95">
        <v>82</v>
      </c>
      <c r="D95" s="6">
        <v>0.18099999999999999</v>
      </c>
    </row>
    <row r="96" spans="1:4">
      <c r="A96">
        <v>18</v>
      </c>
      <c r="B96">
        <v>92</v>
      </c>
      <c r="C96">
        <v>83</v>
      </c>
      <c r="D96" s="6">
        <v>0.17100000000000001</v>
      </c>
    </row>
    <row r="97" spans="1:4">
      <c r="A97">
        <v>17</v>
      </c>
      <c r="B97">
        <v>90</v>
      </c>
      <c r="C97">
        <v>84</v>
      </c>
      <c r="D97" s="6">
        <v>0.161</v>
      </c>
    </row>
    <row r="98" spans="1:4">
      <c r="A98">
        <v>16</v>
      </c>
      <c r="B98">
        <v>88</v>
      </c>
      <c r="C98">
        <v>85</v>
      </c>
      <c r="D98" s="6">
        <v>0.151</v>
      </c>
    </row>
    <row r="99" spans="1:4">
      <c r="A99">
        <v>15</v>
      </c>
      <c r="B99">
        <v>85</v>
      </c>
      <c r="C99">
        <v>86</v>
      </c>
      <c r="D99" s="6">
        <v>0.14099999999999999</v>
      </c>
    </row>
    <row r="100" spans="1:4">
      <c r="A100">
        <v>14</v>
      </c>
      <c r="B100">
        <v>82</v>
      </c>
      <c r="C100">
        <v>87</v>
      </c>
      <c r="D100" s="6">
        <v>0.13100000000000001</v>
      </c>
    </row>
    <row r="101" spans="1:4">
      <c r="A101">
        <v>13</v>
      </c>
      <c r="B101">
        <v>80</v>
      </c>
      <c r="C101">
        <v>88</v>
      </c>
      <c r="D101" s="6">
        <v>0.121</v>
      </c>
    </row>
    <row r="102" spans="1:4">
      <c r="A102">
        <v>12</v>
      </c>
      <c r="B102">
        <v>78</v>
      </c>
      <c r="C102">
        <v>89</v>
      </c>
      <c r="D102" s="6">
        <v>0.111</v>
      </c>
    </row>
    <row r="103" spans="1:4">
      <c r="A103">
        <v>11</v>
      </c>
      <c r="B103">
        <v>75</v>
      </c>
      <c r="C103">
        <v>90</v>
      </c>
      <c r="D103" s="6">
        <v>0.10100000000000001</v>
      </c>
    </row>
    <row r="104" spans="1:4">
      <c r="A104">
        <v>10</v>
      </c>
      <c r="B104">
        <v>72</v>
      </c>
      <c r="C104">
        <v>91</v>
      </c>
      <c r="D104" s="6">
        <v>0.09</v>
      </c>
    </row>
    <row r="105" spans="1:4">
      <c r="A105">
        <v>9</v>
      </c>
      <c r="B105">
        <v>70</v>
      </c>
      <c r="C105">
        <v>92</v>
      </c>
      <c r="D105" s="6">
        <v>0.08</v>
      </c>
    </row>
    <row r="106" spans="1:4">
      <c r="A106">
        <v>8</v>
      </c>
      <c r="B106">
        <v>68</v>
      </c>
      <c r="C106">
        <v>93</v>
      </c>
      <c r="D106" s="6">
        <v>7.0000000000000007E-2</v>
      </c>
    </row>
    <row r="107" spans="1:4">
      <c r="A107">
        <v>7</v>
      </c>
      <c r="B107">
        <v>65</v>
      </c>
      <c r="C107">
        <v>94</v>
      </c>
      <c r="D107" s="6">
        <v>0.06</v>
      </c>
    </row>
    <row r="108" spans="1:4">
      <c r="A108">
        <v>6</v>
      </c>
      <c r="B108">
        <v>62</v>
      </c>
      <c r="C108">
        <v>95</v>
      </c>
      <c r="D108" s="6">
        <v>0.05</v>
      </c>
    </row>
    <row r="109" spans="1:4">
      <c r="A109">
        <v>5</v>
      </c>
      <c r="B109">
        <v>60</v>
      </c>
      <c r="C109">
        <v>96</v>
      </c>
      <c r="D109" s="6">
        <v>0.04</v>
      </c>
    </row>
    <row r="110" spans="1:4">
      <c r="A110">
        <v>4</v>
      </c>
      <c r="B110">
        <v>55</v>
      </c>
      <c r="C110">
        <v>97</v>
      </c>
      <c r="D110" s="6">
        <v>0.03</v>
      </c>
    </row>
    <row r="111" spans="1:4">
      <c r="A111">
        <v>3</v>
      </c>
      <c r="B111">
        <v>50</v>
      </c>
      <c r="C111">
        <v>98</v>
      </c>
      <c r="D111" s="6">
        <v>0.02</v>
      </c>
    </row>
    <row r="112" spans="1:4">
      <c r="A112">
        <v>2</v>
      </c>
      <c r="B112">
        <v>45</v>
      </c>
      <c r="C112">
        <v>99</v>
      </c>
      <c r="D112" s="6">
        <v>0.01</v>
      </c>
    </row>
    <row r="113" spans="1:4" ht="14.5" thickBot="1">
      <c r="A113" s="7">
        <v>1</v>
      </c>
      <c r="B113" s="7">
        <v>40</v>
      </c>
      <c r="C113" s="7">
        <v>100</v>
      </c>
      <c r="D113" s="8">
        <v>0</v>
      </c>
    </row>
  </sheetData>
  <mergeCells count="1">
    <mergeCell ref="A1:L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FC4D-EC90-43DD-998A-74F156B89798}">
  <dimension ref="A1:M11"/>
  <sheetViews>
    <sheetView workbookViewId="0">
      <selection sqref="A1:XFD1048576"/>
    </sheetView>
  </sheetViews>
  <sheetFormatPr defaultRowHeight="14"/>
  <cols>
    <col min="1" max="1" width="17.08203125" customWidth="1"/>
  </cols>
  <sheetData>
    <row r="1" spans="1:13">
      <c r="A1" s="10" t="s">
        <v>133</v>
      </c>
      <c r="B1" s="11"/>
      <c r="C1" s="11"/>
      <c r="D1" s="11"/>
      <c r="E1" s="11"/>
      <c r="F1" s="11"/>
      <c r="G1" s="11"/>
      <c r="H1" s="11"/>
      <c r="I1" s="11"/>
      <c r="J1" s="11"/>
      <c r="K1" s="11"/>
      <c r="L1" s="11"/>
    </row>
    <row r="2" spans="1:13">
      <c r="A2" s="11"/>
      <c r="B2" s="11"/>
      <c r="C2" s="11"/>
      <c r="D2" s="11"/>
      <c r="E2" s="11"/>
      <c r="F2" s="11"/>
      <c r="G2" s="11"/>
      <c r="H2" s="11"/>
      <c r="I2" s="11"/>
      <c r="J2" s="11"/>
      <c r="K2" s="11"/>
      <c r="L2" s="11"/>
    </row>
    <row r="3" spans="1:13">
      <c r="A3" s="11"/>
      <c r="B3" s="11"/>
      <c r="C3" s="11"/>
      <c r="D3" s="11"/>
      <c r="E3" s="11"/>
      <c r="F3" s="11"/>
      <c r="G3" s="11"/>
      <c r="H3" s="11"/>
      <c r="I3" s="11"/>
      <c r="J3" s="11"/>
      <c r="K3" s="11"/>
      <c r="L3" s="11"/>
    </row>
    <row r="4" spans="1:13">
      <c r="A4" t="s">
        <v>134</v>
      </c>
    </row>
    <row r="6" spans="1:13">
      <c r="A6" t="s">
        <v>135</v>
      </c>
      <c r="B6">
        <v>10</v>
      </c>
      <c r="C6">
        <v>12</v>
      </c>
      <c r="D6">
        <v>15</v>
      </c>
      <c r="E6">
        <v>18</v>
      </c>
      <c r="F6">
        <v>20</v>
      </c>
      <c r="G6">
        <v>22</v>
      </c>
      <c r="H6">
        <v>25</v>
      </c>
      <c r="I6">
        <v>28</v>
      </c>
      <c r="J6">
        <v>30</v>
      </c>
      <c r="K6">
        <v>32</v>
      </c>
      <c r="L6">
        <v>35</v>
      </c>
      <c r="M6">
        <v>38</v>
      </c>
    </row>
    <row r="7" spans="1:13">
      <c r="A7" t="s">
        <v>136</v>
      </c>
      <c r="B7">
        <v>50</v>
      </c>
      <c r="C7">
        <v>55</v>
      </c>
      <c r="D7">
        <v>60</v>
      </c>
      <c r="E7">
        <v>65</v>
      </c>
      <c r="F7">
        <v>70</v>
      </c>
      <c r="G7">
        <v>75</v>
      </c>
      <c r="H7">
        <v>80</v>
      </c>
      <c r="I7">
        <v>85</v>
      </c>
      <c r="J7">
        <v>90</v>
      </c>
      <c r="K7">
        <v>95</v>
      </c>
      <c r="L7">
        <v>100</v>
      </c>
      <c r="M7">
        <v>105</v>
      </c>
    </row>
    <row r="9" spans="1:13">
      <c r="A9" t="s">
        <v>137</v>
      </c>
    </row>
    <row r="10" spans="1:13">
      <c r="A10">
        <f>CORREL(B6:M6,B7:M7)</f>
        <v>0.99921031003664817</v>
      </c>
    </row>
    <row r="11" spans="1:13">
      <c r="A11" t="s">
        <v>138</v>
      </c>
    </row>
  </sheetData>
  <mergeCells count="1">
    <mergeCell ref="A1:L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3A900-12BA-4FEF-8571-D2B517F43688}">
  <dimension ref="A1:U11"/>
  <sheetViews>
    <sheetView workbookViewId="0">
      <selection sqref="A1:XFD1048576"/>
    </sheetView>
  </sheetViews>
  <sheetFormatPr defaultRowHeight="14"/>
  <cols>
    <col min="1" max="1" width="17.08203125" customWidth="1"/>
  </cols>
  <sheetData>
    <row r="1" spans="1:21">
      <c r="A1" s="10" t="s">
        <v>139</v>
      </c>
      <c r="B1" s="11"/>
      <c r="C1" s="11"/>
      <c r="D1" s="11"/>
      <c r="E1" s="11"/>
      <c r="F1" s="11"/>
      <c r="G1" s="11"/>
      <c r="H1" s="11"/>
      <c r="I1" s="11"/>
      <c r="J1" s="11"/>
      <c r="K1" s="11"/>
      <c r="L1" s="11"/>
    </row>
    <row r="2" spans="1:21">
      <c r="A2" s="11"/>
      <c r="B2" s="11"/>
      <c r="C2" s="11"/>
      <c r="D2" s="11"/>
      <c r="E2" s="11"/>
      <c r="F2" s="11"/>
      <c r="G2" s="11"/>
      <c r="H2" s="11"/>
      <c r="I2" s="11"/>
      <c r="J2" s="11"/>
      <c r="K2" s="11"/>
      <c r="L2" s="11"/>
    </row>
    <row r="3" spans="1:21">
      <c r="A3" s="11"/>
      <c r="B3" s="11"/>
      <c r="C3" s="11"/>
      <c r="D3" s="11"/>
      <c r="E3" s="11"/>
      <c r="F3" s="11"/>
      <c r="G3" s="11"/>
      <c r="H3" s="11"/>
      <c r="I3" s="11"/>
      <c r="J3" s="11"/>
      <c r="K3" s="11"/>
      <c r="L3" s="11"/>
    </row>
    <row r="4" spans="1:21">
      <c r="A4" t="s">
        <v>140</v>
      </c>
    </row>
    <row r="6" spans="1:21">
      <c r="A6" t="s">
        <v>141</v>
      </c>
      <c r="B6">
        <v>45</v>
      </c>
      <c r="C6">
        <v>47</v>
      </c>
      <c r="D6">
        <v>48</v>
      </c>
      <c r="E6">
        <v>50</v>
      </c>
      <c r="F6">
        <v>52</v>
      </c>
      <c r="G6">
        <v>53</v>
      </c>
      <c r="H6">
        <v>55</v>
      </c>
      <c r="I6">
        <v>56</v>
      </c>
      <c r="J6">
        <v>58</v>
      </c>
      <c r="K6">
        <v>60</v>
      </c>
      <c r="L6">
        <v>62</v>
      </c>
      <c r="M6">
        <v>64</v>
      </c>
      <c r="N6">
        <v>65</v>
      </c>
      <c r="O6">
        <v>67</v>
      </c>
      <c r="P6">
        <v>69</v>
      </c>
      <c r="Q6">
        <v>70</v>
      </c>
      <c r="R6">
        <v>72</v>
      </c>
      <c r="S6">
        <v>74</v>
      </c>
      <c r="T6">
        <v>76</v>
      </c>
      <c r="U6">
        <v>77</v>
      </c>
    </row>
    <row r="7" spans="1:21">
      <c r="A7" t="s">
        <v>142</v>
      </c>
      <c r="B7">
        <v>52</v>
      </c>
      <c r="C7">
        <v>54</v>
      </c>
      <c r="D7">
        <v>55</v>
      </c>
      <c r="E7">
        <v>57</v>
      </c>
      <c r="F7">
        <v>59</v>
      </c>
      <c r="G7">
        <v>60</v>
      </c>
      <c r="H7">
        <v>61</v>
      </c>
      <c r="I7">
        <v>62</v>
      </c>
      <c r="J7">
        <v>64</v>
      </c>
      <c r="K7">
        <v>66</v>
      </c>
      <c r="L7">
        <v>67</v>
      </c>
      <c r="M7">
        <v>69</v>
      </c>
      <c r="N7">
        <v>71</v>
      </c>
      <c r="O7">
        <v>73</v>
      </c>
      <c r="P7">
        <v>74</v>
      </c>
      <c r="Q7">
        <v>76</v>
      </c>
      <c r="R7">
        <v>78</v>
      </c>
      <c r="S7">
        <v>80</v>
      </c>
      <c r="T7">
        <v>82</v>
      </c>
      <c r="U7">
        <v>83</v>
      </c>
    </row>
    <row r="9" spans="1:21">
      <c r="A9" t="s">
        <v>137</v>
      </c>
    </row>
    <row r="10" spans="1:21">
      <c r="A10">
        <f>CORREL(B6:U6,B7:U7)</f>
        <v>0.99859572699637911</v>
      </c>
    </row>
    <row r="11" spans="1:21">
      <c r="A11" t="s">
        <v>143</v>
      </c>
    </row>
  </sheetData>
  <mergeCells count="1">
    <mergeCell ref="A1:L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9E19C-DF4E-448B-B00F-73740ADD4EC2}">
  <dimension ref="A1:AX7"/>
  <sheetViews>
    <sheetView workbookViewId="0">
      <selection activeCell="B6" sqref="B6"/>
    </sheetView>
  </sheetViews>
  <sheetFormatPr defaultRowHeight="14"/>
  <cols>
    <col min="1" max="1" width="62.6640625" customWidth="1"/>
  </cols>
  <sheetData>
    <row r="1" spans="1:50" ht="70">
      <c r="A1" s="2" t="s">
        <v>9</v>
      </c>
    </row>
    <row r="3" spans="1:50">
      <c r="A3">
        <v>3</v>
      </c>
      <c r="B3">
        <v>2</v>
      </c>
      <c r="C3">
        <v>5</v>
      </c>
      <c r="D3">
        <v>4</v>
      </c>
      <c r="E3">
        <v>7</v>
      </c>
      <c r="F3">
        <v>2</v>
      </c>
      <c r="G3">
        <v>3</v>
      </c>
      <c r="H3">
        <v>3</v>
      </c>
      <c r="I3">
        <v>1</v>
      </c>
      <c r="J3">
        <v>6</v>
      </c>
      <c r="K3">
        <v>4</v>
      </c>
      <c r="L3">
        <v>2</v>
      </c>
      <c r="M3">
        <v>3</v>
      </c>
      <c r="N3">
        <v>5</v>
      </c>
      <c r="O3">
        <v>2</v>
      </c>
      <c r="P3">
        <v>4</v>
      </c>
      <c r="Q3">
        <v>2</v>
      </c>
      <c r="R3">
        <v>1</v>
      </c>
      <c r="S3">
        <v>3</v>
      </c>
      <c r="T3">
        <v>5</v>
      </c>
      <c r="U3">
        <v>6</v>
      </c>
      <c r="V3">
        <v>3</v>
      </c>
      <c r="W3">
        <v>2</v>
      </c>
      <c r="X3">
        <v>1</v>
      </c>
      <c r="Y3">
        <v>4</v>
      </c>
      <c r="Z3">
        <v>2</v>
      </c>
      <c r="AA3">
        <v>4</v>
      </c>
      <c r="AB3">
        <v>5</v>
      </c>
      <c r="AC3">
        <v>3</v>
      </c>
      <c r="AD3">
        <v>2</v>
      </c>
      <c r="AE3">
        <v>7</v>
      </c>
      <c r="AF3">
        <v>2</v>
      </c>
      <c r="AG3">
        <v>3</v>
      </c>
      <c r="AH3">
        <v>4</v>
      </c>
      <c r="AI3">
        <v>5</v>
      </c>
      <c r="AJ3">
        <v>1</v>
      </c>
      <c r="AK3">
        <v>6</v>
      </c>
      <c r="AL3">
        <v>2</v>
      </c>
      <c r="AM3">
        <v>4</v>
      </c>
      <c r="AN3">
        <v>3</v>
      </c>
      <c r="AO3">
        <v>5</v>
      </c>
      <c r="AP3">
        <v>3</v>
      </c>
      <c r="AQ3">
        <v>2</v>
      </c>
      <c r="AR3">
        <v>4</v>
      </c>
      <c r="AS3">
        <v>2</v>
      </c>
      <c r="AT3">
        <v>6</v>
      </c>
      <c r="AU3">
        <v>3</v>
      </c>
      <c r="AV3">
        <v>2</v>
      </c>
      <c r="AW3">
        <v>4</v>
      </c>
      <c r="AX3">
        <v>5</v>
      </c>
    </row>
    <row r="5" spans="1:50">
      <c r="A5" s="1" t="s">
        <v>4</v>
      </c>
      <c r="B5" s="1">
        <f>AVERAGE(A3:AX3)</f>
        <v>3.44</v>
      </c>
    </row>
    <row r="6" spans="1:50">
      <c r="A6" s="1" t="s">
        <v>5</v>
      </c>
      <c r="B6" s="1">
        <f>MEDIAN(A3:AX3)</f>
        <v>3</v>
      </c>
    </row>
    <row r="7" spans="1:50">
      <c r="A7" s="1" t="s">
        <v>6</v>
      </c>
      <c r="B7" s="1">
        <f>MODE(A3:AX3)</f>
        <v>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DAD93-E84A-4609-8B3D-0C296B3FBB99}">
  <dimension ref="A1:AE11"/>
  <sheetViews>
    <sheetView workbookViewId="0">
      <selection activeCell="A11" sqref="A11"/>
    </sheetView>
  </sheetViews>
  <sheetFormatPr defaultRowHeight="14"/>
  <cols>
    <col min="1" max="1" width="17.08203125" customWidth="1"/>
  </cols>
  <sheetData>
    <row r="1" spans="1:31">
      <c r="A1" s="10" t="s">
        <v>144</v>
      </c>
      <c r="B1" s="11"/>
      <c r="C1" s="11"/>
      <c r="D1" s="11"/>
      <c r="E1" s="11"/>
      <c r="F1" s="11"/>
      <c r="G1" s="11"/>
      <c r="H1" s="11"/>
      <c r="I1" s="11"/>
      <c r="J1" s="11"/>
      <c r="K1" s="11"/>
      <c r="L1" s="11"/>
    </row>
    <row r="2" spans="1:31">
      <c r="A2" s="11"/>
      <c r="B2" s="11"/>
      <c r="C2" s="11"/>
      <c r="D2" s="11"/>
      <c r="E2" s="11"/>
      <c r="F2" s="11"/>
      <c r="G2" s="11"/>
      <c r="H2" s="11"/>
      <c r="I2" s="11"/>
      <c r="J2" s="11"/>
      <c r="K2" s="11"/>
      <c r="L2" s="11"/>
    </row>
    <row r="3" spans="1:31">
      <c r="A3" s="11"/>
      <c r="B3" s="11"/>
      <c r="C3" s="11"/>
      <c r="D3" s="11"/>
      <c r="E3" s="11"/>
      <c r="F3" s="11"/>
      <c r="G3" s="11"/>
      <c r="H3" s="11"/>
      <c r="I3" s="11"/>
      <c r="J3" s="11"/>
      <c r="K3" s="11"/>
      <c r="L3" s="11"/>
    </row>
    <row r="4" spans="1:31">
      <c r="A4" t="s">
        <v>145</v>
      </c>
    </row>
    <row r="6" spans="1:31">
      <c r="A6" t="s">
        <v>146</v>
      </c>
      <c r="B6">
        <v>10</v>
      </c>
      <c r="C6">
        <v>12</v>
      </c>
      <c r="D6">
        <v>15</v>
      </c>
      <c r="E6">
        <v>18</v>
      </c>
      <c r="F6">
        <v>20</v>
      </c>
      <c r="G6">
        <v>22</v>
      </c>
      <c r="H6">
        <v>25</v>
      </c>
      <c r="I6">
        <v>28</v>
      </c>
      <c r="J6">
        <v>30</v>
      </c>
      <c r="K6">
        <v>32</v>
      </c>
      <c r="L6">
        <v>35</v>
      </c>
      <c r="M6">
        <v>38</v>
      </c>
      <c r="N6">
        <v>40</v>
      </c>
      <c r="O6">
        <v>42</v>
      </c>
      <c r="P6">
        <v>45</v>
      </c>
      <c r="Q6">
        <v>48</v>
      </c>
      <c r="R6">
        <v>50</v>
      </c>
      <c r="S6">
        <v>52</v>
      </c>
      <c r="T6">
        <v>55</v>
      </c>
      <c r="U6">
        <v>58</v>
      </c>
      <c r="V6">
        <v>60</v>
      </c>
      <c r="W6">
        <v>62</v>
      </c>
      <c r="X6">
        <v>65</v>
      </c>
      <c r="Y6">
        <v>68</v>
      </c>
      <c r="Z6">
        <v>70</v>
      </c>
      <c r="AA6">
        <v>72</v>
      </c>
      <c r="AB6">
        <v>75</v>
      </c>
      <c r="AC6">
        <v>78</v>
      </c>
      <c r="AD6">
        <v>80</v>
      </c>
      <c r="AE6">
        <v>82</v>
      </c>
    </row>
    <row r="7" spans="1:31">
      <c r="A7" t="s">
        <v>147</v>
      </c>
      <c r="B7">
        <v>60</v>
      </c>
      <c r="C7">
        <v>65</v>
      </c>
      <c r="D7">
        <v>70</v>
      </c>
      <c r="E7">
        <v>75</v>
      </c>
      <c r="F7">
        <v>80</v>
      </c>
      <c r="G7">
        <v>82</v>
      </c>
      <c r="H7">
        <v>85</v>
      </c>
      <c r="I7">
        <v>88</v>
      </c>
      <c r="J7">
        <v>90</v>
      </c>
      <c r="K7">
        <v>92</v>
      </c>
      <c r="L7">
        <v>93</v>
      </c>
      <c r="M7">
        <v>95</v>
      </c>
      <c r="N7">
        <v>96</v>
      </c>
      <c r="O7">
        <v>97</v>
      </c>
      <c r="P7">
        <v>98</v>
      </c>
      <c r="Q7">
        <v>99</v>
      </c>
      <c r="R7">
        <v>100</v>
      </c>
      <c r="S7">
        <v>102</v>
      </c>
      <c r="T7">
        <v>105</v>
      </c>
      <c r="U7">
        <v>106</v>
      </c>
      <c r="V7">
        <v>107</v>
      </c>
      <c r="W7">
        <v>108</v>
      </c>
      <c r="X7">
        <v>110</v>
      </c>
      <c r="Y7">
        <v>112</v>
      </c>
      <c r="Z7">
        <v>114</v>
      </c>
      <c r="AA7">
        <v>115</v>
      </c>
      <c r="AB7">
        <v>116</v>
      </c>
      <c r="AC7">
        <v>118</v>
      </c>
      <c r="AD7">
        <v>120</v>
      </c>
      <c r="AE7">
        <v>122</v>
      </c>
    </row>
    <row r="9" spans="1:31">
      <c r="A9" t="s">
        <v>137</v>
      </c>
    </row>
    <row r="10" spans="1:31">
      <c r="A10">
        <f>CORREL(B6:AE6,B7:AE7)</f>
        <v>0.97729508301867352</v>
      </c>
    </row>
    <row r="11" spans="1:31">
      <c r="A11" t="s">
        <v>143</v>
      </c>
    </row>
  </sheetData>
  <mergeCells count="1">
    <mergeCell ref="A1:L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19C29-6D82-4DA0-B51A-D31124592AAB}">
  <dimension ref="A1:M14"/>
  <sheetViews>
    <sheetView workbookViewId="0">
      <selection sqref="A1:M4"/>
    </sheetView>
  </sheetViews>
  <sheetFormatPr defaultRowHeight="14"/>
  <sheetData>
    <row r="1" spans="1:13">
      <c r="A1" s="10" t="s">
        <v>148</v>
      </c>
      <c r="B1" s="11"/>
      <c r="C1" s="11"/>
      <c r="D1" s="11"/>
      <c r="E1" s="11"/>
      <c r="F1" s="11"/>
      <c r="G1" s="11"/>
      <c r="H1" s="11"/>
      <c r="I1" s="11"/>
      <c r="J1" s="11"/>
      <c r="K1" s="11"/>
      <c r="L1" s="11"/>
      <c r="M1" s="11"/>
    </row>
    <row r="2" spans="1:13">
      <c r="A2" s="11"/>
      <c r="B2" s="11"/>
      <c r="C2" s="11"/>
      <c r="D2" s="11"/>
      <c r="E2" s="11"/>
      <c r="F2" s="11"/>
      <c r="G2" s="11"/>
      <c r="H2" s="11"/>
      <c r="I2" s="11"/>
      <c r="J2" s="11"/>
      <c r="K2" s="11"/>
      <c r="L2" s="11"/>
      <c r="M2" s="11"/>
    </row>
    <row r="3" spans="1:13">
      <c r="A3" s="11"/>
      <c r="B3" s="11"/>
      <c r="C3" s="11"/>
      <c r="D3" s="11"/>
      <c r="E3" s="11"/>
      <c r="F3" s="11"/>
      <c r="G3" s="11"/>
      <c r="H3" s="11"/>
      <c r="I3" s="11"/>
      <c r="J3" s="11"/>
      <c r="K3" s="11"/>
      <c r="L3" s="11"/>
      <c r="M3" s="11"/>
    </row>
    <row r="4" spans="1:13">
      <c r="A4" s="11"/>
      <c r="B4" s="11"/>
      <c r="C4" s="11"/>
      <c r="D4" s="11"/>
      <c r="E4" s="11"/>
      <c r="F4" s="11"/>
      <c r="G4" s="11"/>
      <c r="H4" s="11"/>
      <c r="I4" s="11"/>
      <c r="J4" s="11"/>
      <c r="K4" s="11"/>
      <c r="L4" s="11"/>
      <c r="M4" s="11"/>
    </row>
    <row r="5" spans="1:13">
      <c r="A5">
        <f>_xlfn.BINOM.DIST(5, 100, 1/6, FALSE)</f>
        <v>2.9090311057530159E-4</v>
      </c>
    </row>
    <row r="7" spans="1:13">
      <c r="A7" s="10" t="s">
        <v>149</v>
      </c>
      <c r="B7" s="11"/>
      <c r="C7" s="11"/>
      <c r="D7" s="11"/>
      <c r="E7" s="11"/>
      <c r="F7" s="11"/>
      <c r="G7" s="11"/>
      <c r="H7" s="11"/>
      <c r="I7" s="11"/>
      <c r="J7" s="11"/>
      <c r="K7" s="11"/>
      <c r="L7" s="11"/>
      <c r="M7" s="11"/>
    </row>
    <row r="8" spans="1:13">
      <c r="A8" s="11"/>
      <c r="B8" s="11"/>
      <c r="C8" s="11"/>
      <c r="D8" s="11"/>
      <c r="E8" s="11"/>
      <c r="F8" s="11"/>
      <c r="G8" s="11"/>
      <c r="H8" s="11"/>
      <c r="I8" s="11"/>
      <c r="J8" s="11"/>
      <c r="K8" s="11"/>
      <c r="L8" s="11"/>
      <c r="M8" s="11"/>
    </row>
    <row r="9" spans="1:13">
      <c r="A9" s="11"/>
      <c r="B9" s="11"/>
      <c r="C9" s="11"/>
      <c r="D9" s="11"/>
      <c r="E9" s="11"/>
      <c r="F9" s="11"/>
      <c r="G9" s="11"/>
      <c r="H9" s="11"/>
      <c r="I9" s="11"/>
      <c r="J9" s="11"/>
      <c r="K9" s="11"/>
      <c r="L9" s="11"/>
      <c r="M9" s="11"/>
    </row>
    <row r="10" spans="1:13">
      <c r="A10" s="11"/>
      <c r="B10" s="11"/>
      <c r="C10" s="11"/>
      <c r="D10" s="11"/>
      <c r="E10" s="11"/>
      <c r="F10" s="11"/>
      <c r="G10" s="11"/>
      <c r="H10" s="11"/>
      <c r="I10" s="11"/>
      <c r="J10" s="11"/>
      <c r="K10" s="11"/>
      <c r="L10" s="11"/>
      <c r="M10" s="11"/>
    </row>
    <row r="12" spans="1:13">
      <c r="A12">
        <f>COMBIN(13,2) * COMBIN(39,3) / COMBIN(52,5)</f>
        <v>0.27427971188475392</v>
      </c>
    </row>
    <row r="14" spans="1:13" ht="14" customHeight="1"/>
  </sheetData>
  <mergeCells count="2">
    <mergeCell ref="A1:M4"/>
    <mergeCell ref="A7:M10"/>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FC2B-3884-447F-9FC0-447EC989E6B6}">
  <dimension ref="A1:M23"/>
  <sheetViews>
    <sheetView workbookViewId="0">
      <selection sqref="A1:M4"/>
    </sheetView>
  </sheetViews>
  <sheetFormatPr defaultRowHeight="14"/>
  <cols>
    <col min="1" max="1" width="26.1640625" customWidth="1"/>
  </cols>
  <sheetData>
    <row r="1" spans="1:13">
      <c r="A1" s="10" t="s">
        <v>150</v>
      </c>
      <c r="B1" s="11"/>
      <c r="C1" s="11"/>
      <c r="D1" s="11"/>
      <c r="E1" s="11"/>
      <c r="F1" s="11"/>
      <c r="G1" s="11"/>
      <c r="H1" s="11"/>
      <c r="I1" s="11"/>
      <c r="J1" s="11"/>
      <c r="K1" s="11"/>
      <c r="L1" s="11"/>
      <c r="M1" s="11"/>
    </row>
    <row r="2" spans="1:13">
      <c r="A2" s="11"/>
      <c r="B2" s="11"/>
      <c r="C2" s="11"/>
      <c r="D2" s="11"/>
      <c r="E2" s="11"/>
      <c r="F2" s="11"/>
      <c r="G2" s="11"/>
      <c r="H2" s="11"/>
      <c r="I2" s="11"/>
      <c r="J2" s="11"/>
      <c r="K2" s="11"/>
      <c r="L2" s="11"/>
      <c r="M2" s="11"/>
    </row>
    <row r="3" spans="1:13">
      <c r="A3" s="11"/>
      <c r="B3" s="11"/>
      <c r="C3" s="11"/>
      <c r="D3" s="11"/>
      <c r="E3" s="11"/>
      <c r="F3" s="11"/>
      <c r="G3" s="11"/>
      <c r="H3" s="11"/>
      <c r="I3" s="11"/>
      <c r="J3" s="11"/>
      <c r="K3" s="11"/>
      <c r="L3" s="11"/>
      <c r="M3" s="11"/>
    </row>
    <row r="4" spans="1:13">
      <c r="A4" s="11"/>
      <c r="B4" s="11"/>
      <c r="C4" s="11"/>
      <c r="D4" s="11"/>
      <c r="E4" s="11"/>
      <c r="F4" s="11"/>
      <c r="G4" s="11"/>
      <c r="H4" s="11"/>
      <c r="I4" s="11"/>
      <c r="J4" s="11"/>
      <c r="K4" s="11"/>
      <c r="L4" s="11"/>
      <c r="M4" s="11"/>
    </row>
    <row r="5" spans="1:13">
      <c r="A5" s="1">
        <f xml:space="preserve"> 170 - 1.96 * (8 / SQRT(100))</f>
        <v>168.43199999999999</v>
      </c>
    </row>
    <row r="6" spans="1:13">
      <c r="A6" s="1">
        <f xml:space="preserve"> 170 + 1.96 * (8 / SQRT(100))</f>
        <v>171.56800000000001</v>
      </c>
    </row>
    <row r="7" spans="1:13">
      <c r="A7" t="s">
        <v>151</v>
      </c>
    </row>
    <row r="9" spans="1:13">
      <c r="A9" s="10" t="s">
        <v>152</v>
      </c>
      <c r="B9" s="11"/>
      <c r="C9" s="11"/>
      <c r="D9" s="11"/>
      <c r="E9" s="11"/>
      <c r="F9" s="11"/>
      <c r="G9" s="11"/>
      <c r="H9" s="11"/>
      <c r="I9" s="11"/>
      <c r="J9" s="11"/>
      <c r="K9" s="11"/>
      <c r="L9" s="11"/>
      <c r="M9" s="11"/>
    </row>
    <row r="10" spans="1:13">
      <c r="A10" s="11"/>
      <c r="B10" s="11"/>
      <c r="C10" s="11"/>
      <c r="D10" s="11"/>
      <c r="E10" s="11"/>
      <c r="F10" s="11"/>
      <c r="G10" s="11"/>
      <c r="H10" s="11"/>
      <c r="I10" s="11"/>
      <c r="J10" s="11"/>
      <c r="K10" s="11"/>
      <c r="L10" s="11"/>
      <c r="M10" s="11"/>
    </row>
    <row r="11" spans="1:13">
      <c r="A11" s="11"/>
      <c r="B11" s="11"/>
      <c r="C11" s="11"/>
      <c r="D11" s="11"/>
      <c r="E11" s="11"/>
      <c r="F11" s="11"/>
      <c r="G11" s="11"/>
      <c r="H11" s="11"/>
      <c r="I11" s="11"/>
      <c r="J11" s="11"/>
      <c r="K11" s="11"/>
      <c r="L11" s="11"/>
      <c r="M11" s="11"/>
    </row>
    <row r="12" spans="1:13">
      <c r="A12" s="11"/>
      <c r="B12" s="11"/>
      <c r="C12" s="11"/>
      <c r="D12" s="11"/>
      <c r="E12" s="11"/>
      <c r="F12" s="11"/>
      <c r="G12" s="11"/>
      <c r="H12" s="11"/>
      <c r="I12" s="11"/>
      <c r="J12" s="11"/>
      <c r="K12" s="11"/>
      <c r="L12" s="11"/>
      <c r="M12" s="11"/>
    </row>
    <row r="13" spans="1:13">
      <c r="A13" s="1" t="s">
        <v>153</v>
      </c>
      <c r="B13" s="1">
        <v>500</v>
      </c>
    </row>
    <row r="14" spans="1:13">
      <c r="A14" s="1" t="s">
        <v>154</v>
      </c>
      <c r="B14" s="1">
        <v>320</v>
      </c>
    </row>
    <row r="15" spans="1:13">
      <c r="A15" s="1" t="s">
        <v>155</v>
      </c>
      <c r="B15" s="12">
        <v>0.9</v>
      </c>
    </row>
    <row r="16" spans="1:13">
      <c r="A16" s="1"/>
      <c r="B16" s="1"/>
    </row>
    <row r="17" spans="1:2">
      <c r="A17" s="1" t="s">
        <v>161</v>
      </c>
      <c r="B17" s="1">
        <f>B14/B13</f>
        <v>0.64</v>
      </c>
    </row>
    <row r="18" spans="1:2">
      <c r="A18" s="1" t="s">
        <v>156</v>
      </c>
      <c r="B18" s="1">
        <f>_xlfn.NORM.S.INV(1-((100-90%)/200))</f>
        <v>1.1280066443692957E-2</v>
      </c>
    </row>
    <row r="19" spans="1:2">
      <c r="A19" s="1" t="s">
        <v>157</v>
      </c>
      <c r="B19" s="1">
        <f>SQRT((B17*(1-B17))/B13)</f>
        <v>2.146625258399798E-2</v>
      </c>
    </row>
    <row r="20" spans="1:2">
      <c r="A20" s="1" t="s">
        <v>158</v>
      </c>
      <c r="B20" s="1">
        <f>B18*B19</f>
        <v>2.4214075544459285E-4</v>
      </c>
    </row>
    <row r="21" spans="1:2">
      <c r="A21" s="1"/>
      <c r="B21" s="1"/>
    </row>
    <row r="22" spans="1:2">
      <c r="A22" s="1" t="s">
        <v>159</v>
      </c>
      <c r="B22" s="1">
        <f>B17-B20</f>
        <v>0.63975785924455542</v>
      </c>
    </row>
    <row r="23" spans="1:2">
      <c r="A23" s="1" t="s">
        <v>160</v>
      </c>
      <c r="B23" s="1">
        <f>B17+B20</f>
        <v>0.64024214075544461</v>
      </c>
    </row>
  </sheetData>
  <mergeCells count="2">
    <mergeCell ref="A1:M4"/>
    <mergeCell ref="A9:M1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17DB1-CE4F-49D9-B2A7-2E0EF3DA477F}">
  <dimension ref="A1:M21"/>
  <sheetViews>
    <sheetView workbookViewId="0">
      <selection activeCell="A7" sqref="A7"/>
    </sheetView>
  </sheetViews>
  <sheetFormatPr defaultRowHeight="14"/>
  <sheetData>
    <row r="1" spans="1:13" ht="14" customHeight="1">
      <c r="A1" s="10" t="s">
        <v>162</v>
      </c>
      <c r="B1" s="10"/>
      <c r="C1" s="10"/>
      <c r="D1" s="10"/>
      <c r="E1" s="10"/>
      <c r="F1" s="10"/>
      <c r="G1" s="10"/>
      <c r="H1" s="10"/>
      <c r="I1" s="10"/>
      <c r="J1" s="10"/>
      <c r="K1" s="10"/>
      <c r="L1" s="10"/>
      <c r="M1" s="10"/>
    </row>
    <row r="2" spans="1:13">
      <c r="A2" s="10"/>
      <c r="B2" s="10"/>
      <c r="C2" s="10"/>
      <c r="D2" s="10"/>
      <c r="E2" s="10"/>
      <c r="F2" s="10"/>
      <c r="G2" s="10"/>
      <c r="H2" s="10"/>
      <c r="I2" s="10"/>
      <c r="J2" s="10"/>
      <c r="K2" s="10"/>
      <c r="L2" s="10"/>
      <c r="M2" s="10"/>
    </row>
    <row r="3" spans="1:13">
      <c r="A3" s="10"/>
      <c r="B3" s="10"/>
      <c r="C3" s="10"/>
      <c r="D3" s="10"/>
      <c r="E3" s="10"/>
      <c r="F3" s="10"/>
      <c r="G3" s="10"/>
      <c r="H3" s="10"/>
      <c r="I3" s="10"/>
      <c r="J3" s="10"/>
      <c r="K3" s="10"/>
      <c r="L3" s="10"/>
      <c r="M3" s="10"/>
    </row>
    <row r="4" spans="1:13">
      <c r="A4" s="10"/>
      <c r="B4" s="10"/>
      <c r="C4" s="10"/>
      <c r="D4" s="10"/>
      <c r="E4" s="10"/>
      <c r="F4" s="10"/>
      <c r="G4" s="10"/>
      <c r="H4" s="10"/>
      <c r="I4" s="10"/>
      <c r="J4" s="10"/>
      <c r="K4" s="10"/>
      <c r="L4" s="10"/>
      <c r="M4" s="10"/>
    </row>
    <row r="5" spans="1:13">
      <c r="A5" s="10"/>
      <c r="B5" s="10"/>
      <c r="C5" s="10"/>
      <c r="D5" s="10"/>
      <c r="E5" s="10"/>
      <c r="F5" s="10"/>
      <c r="G5" s="10"/>
      <c r="H5" s="10"/>
      <c r="I5" s="10"/>
      <c r="J5" s="10"/>
      <c r="K5" s="10"/>
      <c r="L5" s="10"/>
      <c r="M5" s="10"/>
    </row>
    <row r="6" spans="1:13">
      <c r="A6" s="10"/>
      <c r="B6" s="10"/>
      <c r="C6" s="10"/>
      <c r="D6" s="10"/>
      <c r="E6" s="10"/>
      <c r="F6" s="10"/>
      <c r="G6" s="10"/>
      <c r="H6" s="10"/>
      <c r="I6" s="10"/>
      <c r="J6" s="10"/>
      <c r="K6" s="10"/>
      <c r="L6" s="10"/>
      <c r="M6" s="10"/>
    </row>
    <row r="8" spans="1:13">
      <c r="A8" s="1" t="s">
        <v>163</v>
      </c>
      <c r="B8" s="1" t="s">
        <v>164</v>
      </c>
      <c r="D8" t="s">
        <v>165</v>
      </c>
    </row>
    <row r="9" spans="1:13">
      <c r="A9">
        <v>85</v>
      </c>
      <c r="B9">
        <v>20</v>
      </c>
    </row>
    <row r="10" spans="1:13" ht="14.5" thickBot="1">
      <c r="A10">
        <v>78</v>
      </c>
      <c r="B10">
        <v>23</v>
      </c>
      <c r="D10" t="s">
        <v>166</v>
      </c>
    </row>
    <row r="11" spans="1:13" ht="14.5">
      <c r="A11">
        <v>92</v>
      </c>
      <c r="B11">
        <v>25</v>
      </c>
      <c r="D11" s="15" t="s">
        <v>167</v>
      </c>
      <c r="E11" s="15" t="s">
        <v>168</v>
      </c>
      <c r="F11" s="15" t="s">
        <v>169</v>
      </c>
      <c r="G11" s="15" t="s">
        <v>34</v>
      </c>
      <c r="H11" s="15" t="s">
        <v>15</v>
      </c>
    </row>
    <row r="12" spans="1:13">
      <c r="A12">
        <v>88</v>
      </c>
      <c r="B12">
        <v>67</v>
      </c>
      <c r="D12" s="13" t="s">
        <v>163</v>
      </c>
      <c r="E12" s="13">
        <v>9</v>
      </c>
      <c r="F12" s="13">
        <v>767</v>
      </c>
      <c r="G12" s="13">
        <v>85.222222222222229</v>
      </c>
      <c r="H12" s="13">
        <v>39.444444444444436</v>
      </c>
    </row>
    <row r="13" spans="1:13" ht="14.5" thickBot="1">
      <c r="A13">
        <v>95</v>
      </c>
      <c r="B13">
        <v>34</v>
      </c>
      <c r="D13" s="14" t="s">
        <v>164</v>
      </c>
      <c r="E13" s="14">
        <v>9</v>
      </c>
      <c r="F13" s="14">
        <v>508</v>
      </c>
      <c r="G13" s="14">
        <v>56.444444444444443</v>
      </c>
      <c r="H13" s="14">
        <v>924.27777777777783</v>
      </c>
    </row>
    <row r="14" spans="1:13">
      <c r="A14">
        <v>89</v>
      </c>
      <c r="B14">
        <v>89</v>
      </c>
    </row>
    <row r="15" spans="1:13">
      <c r="A15">
        <v>77</v>
      </c>
      <c r="B15">
        <v>92</v>
      </c>
    </row>
    <row r="16" spans="1:13" ht="14.5" thickBot="1">
      <c r="A16">
        <v>83</v>
      </c>
      <c r="B16">
        <v>80</v>
      </c>
      <c r="D16" t="s">
        <v>170</v>
      </c>
    </row>
    <row r="17" spans="1:10" ht="14.5">
      <c r="A17">
        <v>80</v>
      </c>
      <c r="B17">
        <v>78</v>
      </c>
      <c r="D17" s="15" t="s">
        <v>171</v>
      </c>
      <c r="E17" s="15" t="s">
        <v>172</v>
      </c>
      <c r="F17" s="15" t="s">
        <v>173</v>
      </c>
      <c r="G17" s="15" t="s">
        <v>174</v>
      </c>
      <c r="H17" s="15" t="s">
        <v>175</v>
      </c>
      <c r="I17" s="15" t="s">
        <v>176</v>
      </c>
      <c r="J17" s="15" t="s">
        <v>177</v>
      </c>
    </row>
    <row r="18" spans="1:10">
      <c r="D18" s="13" t="s">
        <v>178</v>
      </c>
      <c r="E18" s="13">
        <v>3726.7222222222163</v>
      </c>
      <c r="F18" s="13">
        <v>1</v>
      </c>
      <c r="G18" s="13">
        <v>3726.7222222222163</v>
      </c>
      <c r="H18" s="13">
        <v>7.7340174093503071</v>
      </c>
      <c r="I18" s="13">
        <v>1.3354050782263859E-2</v>
      </c>
      <c r="J18" s="13">
        <v>4.4939984776663584</v>
      </c>
    </row>
    <row r="19" spans="1:10">
      <c r="D19" s="13" t="s">
        <v>179</v>
      </c>
      <c r="E19" s="13">
        <v>7709.7777777777783</v>
      </c>
      <c r="F19" s="13">
        <v>16</v>
      </c>
      <c r="G19" s="13">
        <v>481.86111111111114</v>
      </c>
      <c r="H19" s="13"/>
      <c r="I19" s="13"/>
      <c r="J19" s="13"/>
    </row>
    <row r="20" spans="1:10">
      <c r="D20" s="13"/>
      <c r="E20" s="13"/>
      <c r="F20" s="13"/>
      <c r="G20" s="13"/>
      <c r="H20" s="13"/>
      <c r="I20" s="13"/>
      <c r="J20" s="13"/>
    </row>
    <row r="21" spans="1:10" ht="14.5" thickBot="1">
      <c r="D21" s="14" t="s">
        <v>180</v>
      </c>
      <c r="E21" s="14">
        <v>11436.499999999995</v>
      </c>
      <c r="F21" s="14">
        <v>17</v>
      </c>
      <c r="G21" s="14"/>
      <c r="H21" s="14"/>
      <c r="I21" s="14"/>
      <c r="J21" s="14"/>
    </row>
  </sheetData>
  <mergeCells count="1">
    <mergeCell ref="A1:M6"/>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BE24C-DD7B-4052-9B65-60C5A9E4F46A}">
  <dimension ref="A1:M17"/>
  <sheetViews>
    <sheetView workbookViewId="0">
      <selection activeCell="B18" sqref="B18"/>
    </sheetView>
  </sheetViews>
  <sheetFormatPr defaultRowHeight="14"/>
  <cols>
    <col min="1" max="1" width="71.5" bestFit="1" customWidth="1"/>
  </cols>
  <sheetData>
    <row r="1" spans="1:13">
      <c r="A1" s="10" t="s">
        <v>181</v>
      </c>
      <c r="B1" s="10"/>
      <c r="C1" s="10"/>
      <c r="D1" s="10"/>
      <c r="E1" s="10"/>
      <c r="F1" s="10"/>
      <c r="G1" s="10"/>
      <c r="H1" s="10"/>
      <c r="I1" s="10"/>
      <c r="J1" s="10"/>
      <c r="K1" s="10"/>
      <c r="L1" s="10"/>
      <c r="M1" s="10"/>
    </row>
    <row r="2" spans="1:13">
      <c r="A2" s="10"/>
      <c r="B2" s="10"/>
      <c r="C2" s="10"/>
      <c r="D2" s="10"/>
      <c r="E2" s="10"/>
      <c r="F2" s="10"/>
      <c r="G2" s="10"/>
      <c r="H2" s="10"/>
      <c r="I2" s="10"/>
      <c r="J2" s="10"/>
      <c r="K2" s="10"/>
      <c r="L2" s="10"/>
      <c r="M2" s="10"/>
    </row>
    <row r="3" spans="1:13">
      <c r="A3" s="10"/>
      <c r="B3" s="10"/>
      <c r="C3" s="10"/>
      <c r="D3" s="10"/>
      <c r="E3" s="10"/>
      <c r="F3" s="10"/>
      <c r="G3" s="10"/>
      <c r="H3" s="10"/>
      <c r="I3" s="10"/>
      <c r="J3" s="10"/>
      <c r="K3" s="10"/>
      <c r="L3" s="10"/>
      <c r="M3" s="10"/>
    </row>
    <row r="4" spans="1:13">
      <c r="A4" s="10"/>
      <c r="B4" s="10"/>
      <c r="C4" s="10"/>
      <c r="D4" s="10"/>
      <c r="E4" s="10"/>
      <c r="F4" s="10"/>
      <c r="G4" s="10"/>
      <c r="H4" s="10"/>
      <c r="I4" s="10"/>
      <c r="J4" s="10"/>
      <c r="K4" s="10"/>
      <c r="L4" s="10"/>
      <c r="M4" s="10"/>
    </row>
    <row r="5" spans="1:13">
      <c r="A5" s="10"/>
      <c r="B5" s="10"/>
      <c r="C5" s="10"/>
      <c r="D5" s="10"/>
      <c r="E5" s="10"/>
      <c r="F5" s="10"/>
      <c r="G5" s="10"/>
      <c r="H5" s="10"/>
      <c r="I5" s="10"/>
      <c r="J5" s="10"/>
      <c r="K5" s="10"/>
      <c r="L5" s="10"/>
      <c r="M5" s="10"/>
    </row>
    <row r="6" spans="1:13">
      <c r="A6" s="10"/>
      <c r="B6" s="10"/>
      <c r="C6" s="10"/>
      <c r="D6" s="10"/>
      <c r="E6" s="10"/>
      <c r="F6" s="10"/>
      <c r="G6" s="10"/>
      <c r="H6" s="10"/>
      <c r="I6" s="10"/>
      <c r="J6" s="10"/>
      <c r="K6" s="10"/>
      <c r="L6" s="10"/>
      <c r="M6" s="10"/>
    </row>
    <row r="8" spans="1:13">
      <c r="A8" t="s">
        <v>182</v>
      </c>
    </row>
    <row r="9" spans="1:13">
      <c r="A9" t="s">
        <v>183</v>
      </c>
    </row>
    <row r="11" spans="1:13">
      <c r="A11" t="s">
        <v>186</v>
      </c>
      <c r="B11">
        <v>510</v>
      </c>
    </row>
    <row r="12" spans="1:13">
      <c r="A12" t="s">
        <v>184</v>
      </c>
      <c r="B12">
        <v>20</v>
      </c>
    </row>
    <row r="13" spans="1:13">
      <c r="A13" t="s">
        <v>185</v>
      </c>
      <c r="B13">
        <v>25</v>
      </c>
    </row>
    <row r="14" spans="1:13">
      <c r="A14" t="s">
        <v>188</v>
      </c>
      <c r="B14" s="1">
        <f>(B11-B15)/(B12/SQRT(25))</f>
        <v>2.5</v>
      </c>
    </row>
    <row r="15" spans="1:13">
      <c r="A15" t="s">
        <v>187</v>
      </c>
      <c r="B15">
        <v>500</v>
      </c>
    </row>
    <row r="17" spans="1:2">
      <c r="A17" t="s">
        <v>189</v>
      </c>
      <c r="B17">
        <v>0.05</v>
      </c>
    </row>
  </sheetData>
  <mergeCells count="1">
    <mergeCell ref="A1:M6"/>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6FBF8-558B-4514-B912-A023E9566CD2}">
  <dimension ref="A1:L19"/>
  <sheetViews>
    <sheetView workbookViewId="0">
      <selection activeCell="B18" sqref="B18"/>
    </sheetView>
  </sheetViews>
  <sheetFormatPr defaultRowHeight="14"/>
  <cols>
    <col min="1" max="1" width="16.1640625" bestFit="1" customWidth="1"/>
    <col min="2" max="2" width="20" bestFit="1" customWidth="1"/>
  </cols>
  <sheetData>
    <row r="1" spans="1:12">
      <c r="A1" s="10" t="s">
        <v>10</v>
      </c>
      <c r="B1" s="11"/>
      <c r="C1" s="11"/>
      <c r="D1" s="11"/>
      <c r="E1" s="11"/>
      <c r="F1" s="11"/>
      <c r="G1" s="11"/>
      <c r="H1" s="11"/>
      <c r="I1" s="11"/>
      <c r="J1" s="11"/>
      <c r="K1" s="11"/>
      <c r="L1" s="11"/>
    </row>
    <row r="2" spans="1:12">
      <c r="A2" s="11"/>
      <c r="B2" s="11"/>
      <c r="C2" s="11"/>
      <c r="D2" s="11"/>
      <c r="E2" s="11"/>
      <c r="F2" s="11"/>
      <c r="G2" s="11"/>
      <c r="H2" s="11"/>
      <c r="I2" s="11"/>
      <c r="J2" s="11"/>
      <c r="K2" s="11"/>
      <c r="L2" s="11"/>
    </row>
    <row r="3" spans="1:12">
      <c r="A3" s="11"/>
      <c r="B3" s="11"/>
      <c r="C3" s="11"/>
      <c r="D3" s="11"/>
      <c r="E3" s="11"/>
      <c r="F3" s="11"/>
      <c r="G3" s="11"/>
      <c r="H3" s="11"/>
      <c r="I3" s="11"/>
      <c r="J3" s="11"/>
      <c r="K3" s="11"/>
      <c r="L3" s="11"/>
    </row>
    <row r="5" spans="1:12">
      <c r="A5" t="s">
        <v>11</v>
      </c>
      <c r="B5" t="s">
        <v>12</v>
      </c>
    </row>
    <row r="6" spans="1:12">
      <c r="A6">
        <v>1</v>
      </c>
      <c r="B6">
        <v>120</v>
      </c>
    </row>
    <row r="7" spans="1:12">
      <c r="A7">
        <v>2</v>
      </c>
      <c r="B7">
        <v>110</v>
      </c>
    </row>
    <row r="8" spans="1:12">
      <c r="A8">
        <v>3</v>
      </c>
      <c r="B8">
        <v>130</v>
      </c>
    </row>
    <row r="9" spans="1:12">
      <c r="A9">
        <v>4</v>
      </c>
      <c r="B9">
        <v>115</v>
      </c>
    </row>
    <row r="10" spans="1:12">
      <c r="A10">
        <v>5</v>
      </c>
      <c r="B10">
        <v>125</v>
      </c>
    </row>
    <row r="11" spans="1:12">
      <c r="A11">
        <v>6</v>
      </c>
      <c r="B11">
        <v>105</v>
      </c>
    </row>
    <row r="12" spans="1:12">
      <c r="A12">
        <v>7</v>
      </c>
      <c r="B12">
        <v>135</v>
      </c>
    </row>
    <row r="13" spans="1:12">
      <c r="A13">
        <v>8</v>
      </c>
      <c r="B13">
        <v>115</v>
      </c>
    </row>
    <row r="14" spans="1:12">
      <c r="A14">
        <v>9</v>
      </c>
      <c r="B14">
        <v>125</v>
      </c>
    </row>
    <row r="15" spans="1:12">
      <c r="A15">
        <v>10</v>
      </c>
      <c r="B15">
        <v>140</v>
      </c>
    </row>
    <row r="17" spans="1:2">
      <c r="A17" s="1" t="s">
        <v>13</v>
      </c>
      <c r="B17" s="1" t="s">
        <v>14</v>
      </c>
    </row>
    <row r="18" spans="1:2">
      <c r="A18" s="1" t="s">
        <v>15</v>
      </c>
      <c r="B18" s="1">
        <f>_xlfn.VAR.S(B6:B15)</f>
        <v>123.33333333333333</v>
      </c>
    </row>
    <row r="19" spans="1:2">
      <c r="A19" s="1" t="s">
        <v>16</v>
      </c>
      <c r="B19" s="1">
        <f>_xlfn.STDEV.S(B6:B15)</f>
        <v>11.105554165971787</v>
      </c>
    </row>
  </sheetData>
  <mergeCells count="1">
    <mergeCell ref="A1:L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2CB9-A5D6-4BD5-9474-3B4505AD6BB6}">
  <dimension ref="A1:AD9"/>
  <sheetViews>
    <sheetView workbookViewId="0">
      <selection activeCell="A7" sqref="A7:C9"/>
    </sheetView>
  </sheetViews>
  <sheetFormatPr defaultRowHeight="14"/>
  <cols>
    <col min="1" max="1" width="16.1640625" bestFit="1" customWidth="1"/>
  </cols>
  <sheetData>
    <row r="1" spans="1:30">
      <c r="A1" s="10" t="s">
        <v>17</v>
      </c>
      <c r="B1" s="11"/>
      <c r="C1" s="11"/>
      <c r="D1" s="11"/>
      <c r="E1" s="11"/>
      <c r="F1" s="11"/>
      <c r="G1" s="11"/>
      <c r="H1" s="11"/>
      <c r="I1" s="11"/>
      <c r="J1" s="11"/>
      <c r="K1" s="11"/>
      <c r="L1" s="11"/>
    </row>
    <row r="2" spans="1:30">
      <c r="A2" s="11"/>
      <c r="B2" s="11"/>
      <c r="C2" s="11"/>
      <c r="D2" s="11"/>
      <c r="E2" s="11"/>
      <c r="F2" s="11"/>
      <c r="G2" s="11"/>
      <c r="H2" s="11"/>
      <c r="I2" s="11"/>
      <c r="J2" s="11"/>
      <c r="K2" s="11"/>
      <c r="L2" s="11"/>
    </row>
    <row r="3" spans="1:30">
      <c r="A3" s="11"/>
      <c r="B3" s="11"/>
      <c r="C3" s="11"/>
      <c r="D3" s="11"/>
      <c r="E3" s="11"/>
      <c r="F3" s="11"/>
      <c r="G3" s="11"/>
      <c r="H3" s="11"/>
      <c r="I3" s="11"/>
      <c r="J3" s="11"/>
      <c r="K3" s="11"/>
      <c r="L3" s="11"/>
    </row>
    <row r="4" spans="1:30">
      <c r="A4" t="s">
        <v>18</v>
      </c>
    </row>
    <row r="5" spans="1:30">
      <c r="A5">
        <v>500</v>
      </c>
      <c r="B5">
        <v>700</v>
      </c>
      <c r="C5">
        <v>400</v>
      </c>
      <c r="D5">
        <v>600</v>
      </c>
      <c r="E5">
        <v>550</v>
      </c>
      <c r="F5">
        <v>750</v>
      </c>
      <c r="G5">
        <v>650</v>
      </c>
      <c r="H5">
        <v>500</v>
      </c>
      <c r="I5">
        <v>600</v>
      </c>
      <c r="J5">
        <v>550</v>
      </c>
      <c r="K5">
        <v>800</v>
      </c>
      <c r="L5">
        <v>450</v>
      </c>
      <c r="M5">
        <v>700</v>
      </c>
      <c r="N5">
        <v>550</v>
      </c>
      <c r="O5">
        <v>600</v>
      </c>
      <c r="P5">
        <v>400</v>
      </c>
      <c r="Q5">
        <v>650</v>
      </c>
      <c r="R5">
        <v>500</v>
      </c>
      <c r="S5">
        <v>750</v>
      </c>
      <c r="T5">
        <v>550</v>
      </c>
      <c r="U5">
        <v>700</v>
      </c>
      <c r="V5">
        <v>600</v>
      </c>
      <c r="W5">
        <v>500</v>
      </c>
      <c r="X5">
        <v>800</v>
      </c>
      <c r="Y5">
        <v>550</v>
      </c>
      <c r="Z5">
        <v>650</v>
      </c>
      <c r="AA5">
        <v>400</v>
      </c>
      <c r="AB5">
        <v>600</v>
      </c>
      <c r="AC5">
        <v>750</v>
      </c>
      <c r="AD5">
        <v>550</v>
      </c>
    </row>
    <row r="7" spans="1:30">
      <c r="A7" s="1" t="s">
        <v>13</v>
      </c>
      <c r="B7" s="1">
        <f>MIN(A5:AD5)</f>
        <v>400</v>
      </c>
      <c r="C7" s="1">
        <f>MAX(A5:AD5)</f>
        <v>800</v>
      </c>
    </row>
    <row r="8" spans="1:30">
      <c r="A8" s="1" t="s">
        <v>15</v>
      </c>
      <c r="B8" s="1">
        <f>_xlfn.VAR.S(A5:AD5)</f>
        <v>13163.793103448275</v>
      </c>
    </row>
    <row r="9" spans="1:30">
      <c r="A9" s="1" t="s">
        <v>16</v>
      </c>
      <c r="B9" s="1">
        <f>_xlfn.STDEV.S(A5:AD5)</f>
        <v>114.73357443855863</v>
      </c>
    </row>
  </sheetData>
  <mergeCells count="1">
    <mergeCell ref="A1:L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E14B6-89BC-4C7D-954C-70E1E5BFC733}">
  <dimension ref="A1:AX9"/>
  <sheetViews>
    <sheetView workbookViewId="0">
      <selection sqref="A1:L3"/>
    </sheetView>
  </sheetViews>
  <sheetFormatPr defaultRowHeight="14"/>
  <cols>
    <col min="1" max="1" width="16.1640625" bestFit="1" customWidth="1"/>
  </cols>
  <sheetData>
    <row r="1" spans="1:50">
      <c r="A1" s="10" t="s">
        <v>19</v>
      </c>
      <c r="B1" s="11"/>
      <c r="C1" s="11"/>
      <c r="D1" s="11"/>
      <c r="E1" s="11"/>
      <c r="F1" s="11"/>
      <c r="G1" s="11"/>
      <c r="H1" s="11"/>
      <c r="I1" s="11"/>
      <c r="J1" s="11"/>
      <c r="K1" s="11"/>
      <c r="L1" s="11"/>
    </row>
    <row r="2" spans="1:50">
      <c r="A2" s="11"/>
      <c r="B2" s="11"/>
      <c r="C2" s="11"/>
      <c r="D2" s="11"/>
      <c r="E2" s="11"/>
      <c r="F2" s="11"/>
      <c r="G2" s="11"/>
      <c r="H2" s="11"/>
      <c r="I2" s="11"/>
      <c r="J2" s="11"/>
      <c r="K2" s="11"/>
      <c r="L2" s="11"/>
    </row>
    <row r="3" spans="1:50">
      <c r="A3" s="11"/>
      <c r="B3" s="11"/>
      <c r="C3" s="11"/>
      <c r="D3" s="11"/>
      <c r="E3" s="11"/>
      <c r="F3" s="11"/>
      <c r="G3" s="11"/>
      <c r="H3" s="11"/>
      <c r="I3" s="11"/>
      <c r="J3" s="11"/>
      <c r="K3" s="11"/>
      <c r="L3" s="11"/>
    </row>
    <row r="5" spans="1:50">
      <c r="A5">
        <v>3</v>
      </c>
      <c r="B5">
        <v>5</v>
      </c>
      <c r="C5">
        <v>2</v>
      </c>
      <c r="D5">
        <v>4</v>
      </c>
      <c r="E5">
        <v>6</v>
      </c>
      <c r="F5">
        <v>2</v>
      </c>
      <c r="G5">
        <v>3</v>
      </c>
      <c r="H5">
        <v>4</v>
      </c>
      <c r="I5">
        <v>2</v>
      </c>
      <c r="J5">
        <v>5</v>
      </c>
      <c r="K5">
        <v>7</v>
      </c>
      <c r="L5">
        <v>2</v>
      </c>
      <c r="M5">
        <v>3</v>
      </c>
      <c r="N5">
        <v>4</v>
      </c>
      <c r="O5">
        <v>2</v>
      </c>
      <c r="P5">
        <v>4</v>
      </c>
      <c r="Q5">
        <v>2</v>
      </c>
      <c r="R5">
        <v>3</v>
      </c>
      <c r="S5">
        <v>5</v>
      </c>
      <c r="T5">
        <v>6</v>
      </c>
      <c r="U5">
        <v>3</v>
      </c>
      <c r="V5">
        <v>2</v>
      </c>
      <c r="W5">
        <v>1</v>
      </c>
      <c r="X5">
        <v>4</v>
      </c>
      <c r="Y5">
        <v>2</v>
      </c>
      <c r="Z5">
        <v>4</v>
      </c>
      <c r="AA5">
        <v>5</v>
      </c>
      <c r="AB5">
        <v>3</v>
      </c>
      <c r="AC5">
        <v>2</v>
      </c>
      <c r="AD5">
        <v>7</v>
      </c>
      <c r="AE5">
        <v>2</v>
      </c>
      <c r="AF5">
        <v>3</v>
      </c>
      <c r="AG5">
        <v>4</v>
      </c>
      <c r="AH5">
        <v>5</v>
      </c>
      <c r="AI5">
        <v>1</v>
      </c>
      <c r="AJ5">
        <v>6</v>
      </c>
      <c r="AK5">
        <v>2</v>
      </c>
      <c r="AL5">
        <v>4</v>
      </c>
      <c r="AM5">
        <v>3</v>
      </c>
      <c r="AN5">
        <v>5</v>
      </c>
      <c r="AO5">
        <v>3</v>
      </c>
      <c r="AP5">
        <v>2</v>
      </c>
      <c r="AQ5">
        <v>4</v>
      </c>
      <c r="AR5">
        <v>2</v>
      </c>
      <c r="AS5">
        <v>6</v>
      </c>
      <c r="AT5">
        <v>3</v>
      </c>
      <c r="AU5">
        <v>2</v>
      </c>
      <c r="AV5">
        <v>4</v>
      </c>
      <c r="AW5">
        <v>5</v>
      </c>
      <c r="AX5">
        <v>3</v>
      </c>
    </row>
    <row r="7" spans="1:50">
      <c r="A7" s="1" t="s">
        <v>13</v>
      </c>
      <c r="B7" s="1">
        <f>MIN(A5:AX5)</f>
        <v>1</v>
      </c>
      <c r="C7" s="1">
        <f>MAX(A5:AX5)</f>
        <v>7</v>
      </c>
    </row>
    <row r="8" spans="1:50">
      <c r="A8" s="1" t="s">
        <v>15</v>
      </c>
      <c r="B8" s="1">
        <f>_xlfn.VAR.S(A5:AX5)</f>
        <v>2.3363265306122454</v>
      </c>
    </row>
    <row r="9" spans="1:50">
      <c r="A9" s="1" t="s">
        <v>16</v>
      </c>
      <c r="B9" s="1">
        <f>_xlfn.STDEV.S(A5:AX5)</f>
        <v>1.5285046714394579</v>
      </c>
    </row>
  </sheetData>
  <mergeCells count="1">
    <mergeCell ref="A1:L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F854B-8F5A-411F-A737-DC61493C636B}">
  <dimension ref="A1:L8"/>
  <sheetViews>
    <sheetView workbookViewId="0">
      <selection sqref="A1:L3"/>
    </sheetView>
  </sheetViews>
  <sheetFormatPr defaultRowHeight="14"/>
  <sheetData>
    <row r="1" spans="1:12">
      <c r="A1" s="10" t="s">
        <v>20</v>
      </c>
      <c r="B1" s="11"/>
      <c r="C1" s="11"/>
      <c r="D1" s="11"/>
      <c r="E1" s="11"/>
      <c r="F1" s="11"/>
      <c r="G1" s="11"/>
      <c r="H1" s="11"/>
      <c r="I1" s="11"/>
      <c r="J1" s="11"/>
      <c r="K1" s="11"/>
      <c r="L1" s="11"/>
    </row>
    <row r="2" spans="1:12">
      <c r="A2" s="11"/>
      <c r="B2" s="11"/>
      <c r="C2" s="11"/>
      <c r="D2" s="11"/>
      <c r="E2" s="11"/>
      <c r="F2" s="11"/>
      <c r="G2" s="11"/>
      <c r="H2" s="11"/>
      <c r="I2" s="11"/>
      <c r="J2" s="11"/>
      <c r="K2" s="11"/>
      <c r="L2" s="11"/>
    </row>
    <row r="3" spans="1:12">
      <c r="A3" s="11"/>
      <c r="B3" s="11"/>
      <c r="C3" s="11"/>
      <c r="D3" s="11"/>
      <c r="E3" s="11"/>
      <c r="F3" s="11"/>
      <c r="G3" s="11"/>
      <c r="H3" s="11"/>
      <c r="I3" s="11"/>
      <c r="J3" s="11"/>
      <c r="K3" s="11"/>
      <c r="L3" s="11"/>
    </row>
    <row r="4" spans="1:12">
      <c r="A4" t="s">
        <v>21</v>
      </c>
    </row>
    <row r="5" spans="1:12">
      <c r="A5">
        <v>120</v>
      </c>
      <c r="B5">
        <v>150</v>
      </c>
      <c r="C5">
        <v>110</v>
      </c>
      <c r="D5">
        <v>135</v>
      </c>
      <c r="E5">
        <v>125</v>
      </c>
      <c r="F5">
        <v>140</v>
      </c>
      <c r="G5">
        <v>130</v>
      </c>
      <c r="H5">
        <v>155</v>
      </c>
      <c r="I5">
        <v>115</v>
      </c>
      <c r="J5">
        <v>145</v>
      </c>
      <c r="K5">
        <v>135</v>
      </c>
      <c r="L5">
        <v>130</v>
      </c>
    </row>
    <row r="7" spans="1:12">
      <c r="A7" s="1" t="s">
        <v>4</v>
      </c>
      <c r="B7" s="1">
        <f>AVERAGE(A5:L5)</f>
        <v>132.5</v>
      </c>
      <c r="C7" s="1"/>
    </row>
    <row r="8" spans="1:12">
      <c r="A8" s="1" t="s">
        <v>13</v>
      </c>
      <c r="B8" s="1">
        <f>MIN(A5:L5)</f>
        <v>110</v>
      </c>
      <c r="C8" s="1">
        <f>MAX(A5:L5)</f>
        <v>155</v>
      </c>
    </row>
  </sheetData>
  <mergeCells count="1">
    <mergeCell ref="A1:L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45227-B813-4030-A2DF-28CE36BB47BE}">
  <dimension ref="A1:AX10"/>
  <sheetViews>
    <sheetView workbookViewId="0">
      <selection sqref="A1:L3"/>
    </sheetView>
  </sheetViews>
  <sheetFormatPr defaultRowHeight="14"/>
  <cols>
    <col min="1" max="1" width="46.58203125" bestFit="1" customWidth="1"/>
  </cols>
  <sheetData>
    <row r="1" spans="1:50">
      <c r="A1" s="10" t="s">
        <v>22</v>
      </c>
      <c r="B1" s="11"/>
      <c r="C1" s="11"/>
      <c r="D1" s="11"/>
      <c r="E1" s="11"/>
      <c r="F1" s="11"/>
      <c r="G1" s="11"/>
      <c r="H1" s="11"/>
      <c r="I1" s="11"/>
      <c r="J1" s="11"/>
      <c r="K1" s="11"/>
      <c r="L1" s="11"/>
    </row>
    <row r="2" spans="1:50">
      <c r="A2" s="11"/>
      <c r="B2" s="11"/>
      <c r="C2" s="11"/>
      <c r="D2" s="11"/>
      <c r="E2" s="11"/>
      <c r="F2" s="11"/>
      <c r="G2" s="11"/>
      <c r="H2" s="11"/>
      <c r="I2" s="11"/>
      <c r="J2" s="11"/>
      <c r="K2" s="11"/>
      <c r="L2" s="11"/>
    </row>
    <row r="3" spans="1:50">
      <c r="A3" s="11"/>
      <c r="B3" s="11"/>
      <c r="C3" s="11"/>
      <c r="D3" s="11"/>
      <c r="E3" s="11"/>
      <c r="F3" s="11"/>
      <c r="G3" s="11"/>
      <c r="H3" s="11"/>
      <c r="I3" s="11"/>
      <c r="J3" s="11"/>
      <c r="K3" s="11"/>
      <c r="L3" s="11"/>
    </row>
    <row r="5" spans="1:50">
      <c r="A5" t="s">
        <v>23</v>
      </c>
    </row>
    <row r="7" spans="1:50">
      <c r="A7">
        <v>8</v>
      </c>
      <c r="B7">
        <v>7</v>
      </c>
      <c r="C7">
        <v>9</v>
      </c>
      <c r="D7">
        <v>6</v>
      </c>
      <c r="E7">
        <v>7</v>
      </c>
      <c r="F7">
        <v>8</v>
      </c>
      <c r="G7">
        <v>9</v>
      </c>
      <c r="H7">
        <v>8</v>
      </c>
      <c r="I7">
        <v>7</v>
      </c>
      <c r="J7">
        <v>6</v>
      </c>
      <c r="K7">
        <v>8</v>
      </c>
      <c r="L7">
        <v>9</v>
      </c>
      <c r="M7">
        <v>7</v>
      </c>
      <c r="N7">
        <v>8</v>
      </c>
      <c r="O7">
        <v>7</v>
      </c>
      <c r="P7">
        <v>6</v>
      </c>
      <c r="Q7">
        <v>8</v>
      </c>
      <c r="R7">
        <v>9</v>
      </c>
      <c r="S7">
        <v>6</v>
      </c>
      <c r="T7">
        <v>7</v>
      </c>
      <c r="U7">
        <v>8</v>
      </c>
      <c r="V7">
        <v>9</v>
      </c>
      <c r="W7">
        <v>7</v>
      </c>
      <c r="X7">
        <v>6</v>
      </c>
      <c r="Y7">
        <v>7</v>
      </c>
      <c r="Z7">
        <v>8</v>
      </c>
      <c r="AA7">
        <v>9</v>
      </c>
      <c r="AB7">
        <v>8</v>
      </c>
      <c r="AC7">
        <v>7</v>
      </c>
      <c r="AD7">
        <v>6</v>
      </c>
      <c r="AE7">
        <v>9</v>
      </c>
      <c r="AF7">
        <v>8</v>
      </c>
      <c r="AG7">
        <v>7</v>
      </c>
      <c r="AH7">
        <v>6</v>
      </c>
      <c r="AI7">
        <v>8</v>
      </c>
      <c r="AJ7">
        <v>9</v>
      </c>
      <c r="AK7">
        <v>7</v>
      </c>
      <c r="AL7">
        <v>8</v>
      </c>
      <c r="AM7">
        <v>7</v>
      </c>
      <c r="AN7">
        <v>6</v>
      </c>
      <c r="AO7">
        <v>9</v>
      </c>
      <c r="AP7">
        <v>8</v>
      </c>
      <c r="AQ7">
        <v>7</v>
      </c>
      <c r="AR7">
        <v>6</v>
      </c>
      <c r="AS7">
        <v>7</v>
      </c>
      <c r="AT7">
        <v>8</v>
      </c>
      <c r="AU7">
        <v>9</v>
      </c>
      <c r="AV7">
        <v>8</v>
      </c>
      <c r="AW7">
        <v>7</v>
      </c>
      <c r="AX7">
        <v>6</v>
      </c>
    </row>
    <row r="9" spans="1:50">
      <c r="A9" s="1" t="s">
        <v>4</v>
      </c>
      <c r="B9" s="1">
        <f>AVERAGE(A7:AX7)</f>
        <v>7.5</v>
      </c>
    </row>
    <row r="10" spans="1:50">
      <c r="A10" s="1" t="s">
        <v>16</v>
      </c>
      <c r="B10" s="1">
        <f>_xlfn.STDEV.S(A7:AX7)</f>
        <v>1.0350983390135313</v>
      </c>
    </row>
  </sheetData>
  <mergeCells count="1">
    <mergeCell ref="A1:L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21364-6FBF-4606-983F-3F26EFB0A13D}">
  <dimension ref="A1:CV11"/>
  <sheetViews>
    <sheetView workbookViewId="0">
      <selection sqref="A1:L3"/>
    </sheetView>
  </sheetViews>
  <sheetFormatPr defaultRowHeight="14"/>
  <cols>
    <col min="1" max="1" width="77.33203125" bestFit="1" customWidth="1"/>
  </cols>
  <sheetData>
    <row r="1" spans="1:100">
      <c r="A1" s="10" t="s">
        <v>24</v>
      </c>
      <c r="B1" s="11"/>
      <c r="C1" s="11"/>
      <c r="D1" s="11"/>
      <c r="E1" s="11"/>
      <c r="F1" s="11"/>
      <c r="G1" s="11"/>
      <c r="H1" s="11"/>
      <c r="I1" s="11"/>
      <c r="J1" s="11"/>
      <c r="K1" s="11"/>
      <c r="L1" s="11"/>
    </row>
    <row r="2" spans="1:100">
      <c r="A2" s="11"/>
      <c r="B2" s="11"/>
      <c r="C2" s="11"/>
      <c r="D2" s="11"/>
      <c r="E2" s="11"/>
      <c r="F2" s="11"/>
      <c r="G2" s="11"/>
      <c r="H2" s="11"/>
      <c r="I2" s="11"/>
      <c r="J2" s="11"/>
      <c r="K2" s="11"/>
      <c r="L2" s="11"/>
    </row>
    <row r="3" spans="1:100">
      <c r="A3" s="11"/>
      <c r="B3" s="11"/>
      <c r="C3" s="11"/>
      <c r="D3" s="11"/>
      <c r="E3" s="11"/>
      <c r="F3" s="11"/>
      <c r="G3" s="11"/>
      <c r="H3" s="11"/>
      <c r="I3" s="11"/>
      <c r="J3" s="11"/>
      <c r="K3" s="11"/>
      <c r="L3" s="11"/>
    </row>
    <row r="5" spans="1:100">
      <c r="A5" t="s">
        <v>25</v>
      </c>
    </row>
    <row r="7" spans="1:100">
      <c r="A7">
        <v>10</v>
      </c>
      <c r="B7">
        <v>15</v>
      </c>
      <c r="C7">
        <v>12</v>
      </c>
      <c r="D7">
        <v>18</v>
      </c>
      <c r="E7">
        <v>20</v>
      </c>
      <c r="F7">
        <v>25</v>
      </c>
      <c r="G7">
        <v>8</v>
      </c>
      <c r="H7">
        <v>14</v>
      </c>
      <c r="I7">
        <v>16</v>
      </c>
      <c r="J7">
        <v>22</v>
      </c>
      <c r="K7">
        <v>9</v>
      </c>
      <c r="L7">
        <v>17</v>
      </c>
      <c r="M7">
        <v>11</v>
      </c>
      <c r="N7">
        <v>13</v>
      </c>
      <c r="O7">
        <v>19</v>
      </c>
      <c r="P7">
        <v>23</v>
      </c>
      <c r="Q7">
        <v>21</v>
      </c>
      <c r="R7">
        <v>16</v>
      </c>
      <c r="S7">
        <v>24</v>
      </c>
      <c r="T7">
        <v>27</v>
      </c>
      <c r="U7">
        <v>13</v>
      </c>
      <c r="V7">
        <v>10</v>
      </c>
      <c r="W7">
        <v>18</v>
      </c>
      <c r="X7">
        <v>16</v>
      </c>
      <c r="Y7">
        <v>12</v>
      </c>
      <c r="Z7">
        <v>14</v>
      </c>
      <c r="AA7">
        <v>19</v>
      </c>
      <c r="AB7">
        <v>21</v>
      </c>
      <c r="AC7">
        <v>11</v>
      </c>
      <c r="AD7">
        <v>17</v>
      </c>
      <c r="AE7">
        <v>15</v>
      </c>
      <c r="AF7">
        <v>20</v>
      </c>
      <c r="AG7">
        <v>26</v>
      </c>
      <c r="AH7">
        <v>13</v>
      </c>
      <c r="AI7">
        <v>12</v>
      </c>
      <c r="AJ7">
        <v>14</v>
      </c>
      <c r="AK7">
        <v>22</v>
      </c>
      <c r="AL7">
        <v>19</v>
      </c>
      <c r="AM7">
        <v>16</v>
      </c>
      <c r="AN7">
        <v>11</v>
      </c>
      <c r="AO7">
        <v>25</v>
      </c>
      <c r="AP7">
        <v>18</v>
      </c>
      <c r="AQ7">
        <v>16</v>
      </c>
      <c r="AR7">
        <v>13</v>
      </c>
      <c r="AS7">
        <v>21</v>
      </c>
      <c r="AT7">
        <v>20</v>
      </c>
      <c r="AU7">
        <v>15</v>
      </c>
      <c r="AV7">
        <v>12</v>
      </c>
      <c r="AW7">
        <v>19</v>
      </c>
      <c r="AX7">
        <v>17</v>
      </c>
      <c r="AY7">
        <v>14</v>
      </c>
      <c r="AZ7">
        <v>16</v>
      </c>
      <c r="BA7">
        <v>23</v>
      </c>
      <c r="BB7">
        <v>18</v>
      </c>
      <c r="BC7">
        <v>15</v>
      </c>
      <c r="BD7">
        <v>11</v>
      </c>
      <c r="BE7">
        <v>19</v>
      </c>
      <c r="BF7">
        <v>22</v>
      </c>
      <c r="BG7">
        <v>17</v>
      </c>
      <c r="BH7">
        <v>12</v>
      </c>
      <c r="BI7">
        <v>16</v>
      </c>
      <c r="BJ7">
        <v>14</v>
      </c>
      <c r="BK7">
        <v>18</v>
      </c>
      <c r="BL7">
        <v>20</v>
      </c>
      <c r="BM7">
        <v>25</v>
      </c>
      <c r="BN7">
        <v>13</v>
      </c>
      <c r="BO7">
        <v>11</v>
      </c>
      <c r="BP7">
        <v>22</v>
      </c>
      <c r="BQ7">
        <v>19</v>
      </c>
      <c r="BR7">
        <v>17</v>
      </c>
      <c r="BS7">
        <v>15</v>
      </c>
      <c r="BT7">
        <v>16</v>
      </c>
      <c r="BU7">
        <v>13</v>
      </c>
      <c r="BV7">
        <v>14</v>
      </c>
      <c r="BW7">
        <v>18</v>
      </c>
      <c r="BX7">
        <v>20</v>
      </c>
      <c r="BY7">
        <v>19</v>
      </c>
      <c r="BZ7">
        <v>21</v>
      </c>
      <c r="CA7">
        <v>17</v>
      </c>
      <c r="CB7">
        <v>12</v>
      </c>
      <c r="CC7">
        <v>15</v>
      </c>
      <c r="CD7">
        <v>13</v>
      </c>
      <c r="CE7">
        <v>16</v>
      </c>
      <c r="CF7">
        <v>14</v>
      </c>
      <c r="CG7">
        <v>22</v>
      </c>
      <c r="CH7">
        <v>21</v>
      </c>
      <c r="CI7">
        <v>19</v>
      </c>
      <c r="CJ7">
        <v>18</v>
      </c>
      <c r="CK7">
        <v>16</v>
      </c>
      <c r="CL7">
        <v>11</v>
      </c>
      <c r="CM7">
        <v>17</v>
      </c>
      <c r="CN7">
        <v>14</v>
      </c>
      <c r="CO7">
        <v>12</v>
      </c>
      <c r="CP7">
        <v>20</v>
      </c>
      <c r="CQ7">
        <v>23</v>
      </c>
      <c r="CR7">
        <v>19</v>
      </c>
      <c r="CS7">
        <v>15</v>
      </c>
      <c r="CT7">
        <v>16</v>
      </c>
      <c r="CU7">
        <v>13</v>
      </c>
      <c r="CV7">
        <v>18</v>
      </c>
    </row>
    <row r="9" spans="1:100">
      <c r="A9" s="1" t="s">
        <v>4</v>
      </c>
      <c r="B9" s="1">
        <f>AVERAGE(A7:CV7)</f>
        <v>16.739999999999998</v>
      </c>
      <c r="C9" s="1"/>
    </row>
    <row r="10" spans="1:100">
      <c r="A10" s="1" t="s">
        <v>13</v>
      </c>
      <c r="B10" s="1">
        <f>MIN(A7:CV7)</f>
        <v>8</v>
      </c>
      <c r="C10" s="1">
        <f>MAX(A7:CV7)</f>
        <v>27</v>
      </c>
    </row>
    <row r="11" spans="1:100">
      <c r="A11" s="1" t="s">
        <v>26</v>
      </c>
      <c r="B11" s="1">
        <f>_xlfn.STDEV.S(A7:CV7)</f>
        <v>4.1429506881014673</v>
      </c>
      <c r="C11" s="1"/>
    </row>
  </sheetData>
  <mergeCells count="1">
    <mergeCell ref="A1: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1_Bussiness Problem</vt:lpstr>
      <vt:lpstr>2_Bussiness Problem</vt:lpstr>
      <vt:lpstr>3_Bussiness Problem</vt:lpstr>
      <vt:lpstr>Measure of Dispersion 1</vt:lpstr>
      <vt:lpstr>Measure of Dispersion 2</vt:lpstr>
      <vt:lpstr>Measure of Dispersion 3</vt:lpstr>
      <vt:lpstr>Measure of Dispersion 4</vt:lpstr>
      <vt:lpstr>Measure of Dispersion 5</vt:lpstr>
      <vt:lpstr>Measure of Dispersion 6</vt:lpstr>
      <vt:lpstr>Measure of Dispersion 7</vt:lpstr>
      <vt:lpstr>8_problem</vt:lpstr>
      <vt:lpstr>9_problem</vt:lpstr>
      <vt:lpstr>10_problem</vt:lpstr>
      <vt:lpstr>11_problem</vt:lpstr>
      <vt:lpstr>12_problem</vt:lpstr>
      <vt:lpstr>13_problem</vt:lpstr>
      <vt:lpstr>14_problem</vt:lpstr>
      <vt:lpstr>Skewness and Kurtosis_1</vt:lpstr>
      <vt:lpstr>Skewness and Kurtosis_2</vt:lpstr>
      <vt:lpstr>Skewness and Kurtosis_3</vt:lpstr>
      <vt:lpstr>Skewness and Kurtosis_4</vt:lpstr>
      <vt:lpstr>Skewness and Kurtosis_5</vt:lpstr>
      <vt:lpstr>Percentile_1</vt:lpstr>
      <vt:lpstr>Percentile_2</vt:lpstr>
      <vt:lpstr>Percentile_3</vt:lpstr>
      <vt:lpstr>Percentile_4</vt:lpstr>
      <vt:lpstr>Percentile_5</vt:lpstr>
      <vt:lpstr>Correlation_1</vt:lpstr>
      <vt:lpstr>Correlation_2</vt:lpstr>
      <vt:lpstr>Correlation_3</vt:lpstr>
      <vt:lpstr>Discrete Random Variable</vt:lpstr>
      <vt:lpstr>Confidence Interval</vt:lpstr>
      <vt:lpstr>Hypothesis Testing 1</vt:lpstr>
      <vt:lpstr>Hypothesis Testing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Siddhi A Shah</dc:creator>
  <cp:lastModifiedBy>Siddhi A Shah</cp:lastModifiedBy>
  <dcterms:created xsi:type="dcterms:W3CDTF">2024-01-16T08:09:22Z</dcterms:created>
  <dcterms:modified xsi:type="dcterms:W3CDTF">2024-01-24T12:52:57Z</dcterms:modified>
</cp:coreProperties>
</file>