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ltanvarga/Desktop/FOLDERS COLLECTION/nutrition/Diet-Test Supplement/Results/"/>
    </mc:Choice>
  </mc:AlternateContent>
  <xr:revisionPtr revIDLastSave="0" documentId="13_ncr:1_{F8BB4F14-7946-F94C-A785-3B1CFEEEDE57}" xr6:coauthVersionLast="47" xr6:coauthVersionMax="47" xr10:uidLastSave="{00000000-0000-0000-0000-000000000000}"/>
  <bookViews>
    <workbookView xWindow="4280" yWindow="2500" windowWidth="27640" windowHeight="16940" xr2:uid="{3CA85C79-32D1-D24F-BB87-25649B88A9C6}"/>
  </bookViews>
  <sheets>
    <sheet name="Proximate&amp;Elemental 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M9" i="2"/>
  <c r="M8" i="2"/>
  <c r="M5" i="2"/>
  <c r="M4" i="2"/>
  <c r="M3" i="2"/>
  <c r="U8" i="2"/>
  <c r="U7" i="2"/>
  <c r="U5" i="2"/>
  <c r="U6" i="2"/>
  <c r="U4" i="2"/>
  <c r="U3" i="2"/>
  <c r="S10" i="2"/>
  <c r="H5" i="2"/>
  <c r="I4" i="2"/>
  <c r="I3" i="2"/>
  <c r="I2" i="2"/>
  <c r="I5" i="2" s="1"/>
</calcChain>
</file>

<file path=xl/sharedStrings.xml><?xml version="1.0" encoding="utf-8"?>
<sst xmlns="http://schemas.openxmlformats.org/spreadsheetml/2006/main" count="70" uniqueCount="60">
  <si>
    <t>Zinc</t>
  </si>
  <si>
    <t>Sulphur</t>
  </si>
  <si>
    <t>Sodium</t>
  </si>
  <si>
    <t>Potassium</t>
  </si>
  <si>
    <t>Phosphorous</t>
  </si>
  <si>
    <t>Mangnesium</t>
  </si>
  <si>
    <t>Manganese</t>
  </si>
  <si>
    <t>Iron</t>
  </si>
  <si>
    <t>Copper</t>
  </si>
  <si>
    <t>Calcium</t>
  </si>
  <si>
    <t>Gemma</t>
  </si>
  <si>
    <t>Watts Adult</t>
  </si>
  <si>
    <t>Watts Juv.</t>
  </si>
  <si>
    <t>ZIRC Mix</t>
  </si>
  <si>
    <t>Elemental Analysis</t>
  </si>
  <si>
    <t>NFE, Calculated</t>
  </si>
  <si>
    <t>Digestible Energy</t>
  </si>
  <si>
    <t>Metabolizable Energy</t>
  </si>
  <si>
    <t>Crude Fiber</t>
  </si>
  <si>
    <t>Ash</t>
  </si>
  <si>
    <t>Protein Factor</t>
  </si>
  <si>
    <t>Nitrogen %</t>
  </si>
  <si>
    <t>Moisture %</t>
  </si>
  <si>
    <t>Crude Fat</t>
  </si>
  <si>
    <t>Protein %</t>
  </si>
  <si>
    <t>Proximate Analysis:</t>
  </si>
  <si>
    <t>Crude Protein Minimum</t>
  </si>
  <si>
    <t>Crude Fat Minimum</t>
  </si>
  <si>
    <t>Crude Fiber Maximum</t>
  </si>
  <si>
    <t>Ash Maximum</t>
  </si>
  <si>
    <t>Moisture Maximum</t>
  </si>
  <si>
    <t>Zeigler Zebrafish Adult Diet (1 lb. bag X 4)</t>
  </si>
  <si>
    <t>O.S.I. Spirulina Flake = 500g</t>
  </si>
  <si>
    <t>Golden Pearl 32 oz</t>
  </si>
  <si>
    <t>Eurofins</t>
  </si>
  <si>
    <t>N.D.</t>
  </si>
  <si>
    <t>grams</t>
  </si>
  <si>
    <t>Total % in the Mix</t>
  </si>
  <si>
    <t>Proportion</t>
  </si>
  <si>
    <t xml:space="preserve">Total </t>
  </si>
  <si>
    <t>ZIRC formula Adult Mix:</t>
  </si>
  <si>
    <t>calculated from manufacturer information and proportion of the 3 components</t>
  </si>
  <si>
    <t>The proximate analysis is the same</t>
  </si>
  <si>
    <t>Proximate info:</t>
  </si>
  <si>
    <t>Zeigler Adult Zebrafish Diet (2018)</t>
  </si>
  <si>
    <t>OSI Spirulina</t>
  </si>
  <si>
    <t>ND</t>
  </si>
  <si>
    <t>ZIRC Adult MIX</t>
  </si>
  <si>
    <t>%</t>
  </si>
  <si>
    <t>Crude Protein %</t>
  </si>
  <si>
    <t>Crude Fat %</t>
  </si>
  <si>
    <t>Crude Fiber %</t>
  </si>
  <si>
    <t>Moisture Maximum %</t>
  </si>
  <si>
    <t>Ash Maximum %</t>
  </si>
  <si>
    <t>Phosphorus %</t>
  </si>
  <si>
    <t>Mix Proportion (Weight)</t>
  </si>
  <si>
    <t>Golden Pearl*</t>
  </si>
  <si>
    <t>*300-500 and 500-800 µm sizes have same proximate information</t>
  </si>
  <si>
    <t xml:space="preserve">Phosphorus </t>
  </si>
  <si>
    <t xml:space="preserve">Manufacturer Info: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</si>
</sst>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1" xfId="1" applyBorder="1" applyAlignment="1">
      <alignment horizontal="left" vertical="center"/>
    </xf>
    <xf numFmtId="2" fontId="1" fillId="0" borderId="0" xfId="1" applyNumberFormat="1" applyAlignment="1">
      <alignment horizontal="left"/>
    </xf>
    <xf numFmtId="164" fontId="1" fillId="0" borderId="0" xfId="1" applyNumberFormat="1" applyAlignment="1">
      <alignment horizontal="left"/>
    </xf>
    <xf numFmtId="165" fontId="1" fillId="0" borderId="0" xfId="1" applyNumberFormat="1" applyAlignment="1">
      <alignment horizontal="left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4" fontId="1" fillId="0" borderId="0" xfId="1" applyNumberFormat="1" applyAlignment="1">
      <alignment horizontal="left" vertical="center"/>
    </xf>
    <xf numFmtId="164" fontId="1" fillId="2" borderId="0" xfId="1" applyNumberFormat="1" applyFill="1" applyAlignment="1">
      <alignment horizontal="left"/>
    </xf>
    <xf numFmtId="0" fontId="1" fillId="2" borderId="5" xfId="0" applyFont="1" applyFill="1" applyBorder="1" applyAlignment="1">
      <alignment horizontal="left" vertical="top" indent="1"/>
    </xf>
    <xf numFmtId="9" fontId="1" fillId="2" borderId="6" xfId="2" applyFont="1" applyFill="1" applyBorder="1"/>
    <xf numFmtId="9" fontId="2" fillId="0" borderId="9" xfId="2" applyFont="1" applyBorder="1"/>
    <xf numFmtId="0" fontId="1" fillId="0" borderId="10" xfId="1" applyBorder="1" applyAlignment="1">
      <alignment horizontal="left" vertical="center"/>
    </xf>
    <xf numFmtId="0" fontId="1" fillId="0" borderId="6" xfId="1" applyFont="1" applyFill="1" applyBorder="1"/>
    <xf numFmtId="0" fontId="1" fillId="2" borderId="0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 vertical="top" indent="1"/>
    </xf>
    <xf numFmtId="9" fontId="1" fillId="2" borderId="13" xfId="2" applyFont="1" applyFill="1" applyBorder="1"/>
    <xf numFmtId="0" fontId="2" fillId="0" borderId="4" xfId="1" applyFont="1" applyBorder="1" applyAlignment="1">
      <alignment wrapText="1"/>
    </xf>
    <xf numFmtId="0" fontId="2" fillId="0" borderId="7" xfId="0" applyFont="1" applyBorder="1" applyAlignment="1">
      <alignment horizontal="right" vertical="top" indent="1"/>
    </xf>
    <xf numFmtId="4" fontId="1" fillId="0" borderId="0" xfId="1" applyNumberFormat="1" applyFill="1" applyAlignment="1">
      <alignment horizontal="left" vertical="center"/>
    </xf>
    <xf numFmtId="0" fontId="1" fillId="0" borderId="0" xfId="1" applyFill="1"/>
    <xf numFmtId="0" fontId="2" fillId="0" borderId="2" xfId="1" applyFont="1" applyFill="1" applyBorder="1" applyAlignment="1">
      <alignment horizontal="left" vertical="center"/>
    </xf>
    <xf numFmtId="2" fontId="1" fillId="0" borderId="0" xfId="1" applyNumberFormat="1" applyFill="1" applyAlignment="1">
      <alignment horizontal="left"/>
    </xf>
    <xf numFmtId="0" fontId="1" fillId="0" borderId="0" xfId="1" applyFill="1" applyAlignment="1">
      <alignment horizontal="left"/>
    </xf>
    <xf numFmtId="165" fontId="1" fillId="0" borderId="0" xfId="1" applyNumberFormat="1" applyFill="1" applyAlignment="1">
      <alignment horizontal="left"/>
    </xf>
    <xf numFmtId="164" fontId="1" fillId="0" borderId="0" xfId="1" applyNumberFormat="1" applyFill="1" applyAlignment="1">
      <alignment horizontal="left"/>
    </xf>
    <xf numFmtId="0" fontId="1" fillId="0" borderId="5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/>
    </xf>
    <xf numFmtId="0" fontId="2" fillId="2" borderId="6" xfId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left"/>
    </xf>
    <xf numFmtId="2" fontId="2" fillId="0" borderId="8" xfId="0" applyNumberFormat="1" applyFont="1" applyBorder="1" applyAlignment="1">
      <alignment horizontal="left"/>
    </xf>
    <xf numFmtId="4" fontId="5" fillId="2" borderId="6" xfId="1" applyNumberFormat="1" applyFont="1" applyFill="1" applyBorder="1" applyAlignment="1">
      <alignment horizontal="left" vertical="center"/>
    </xf>
    <xf numFmtId="4" fontId="5" fillId="0" borderId="6" xfId="1" applyNumberFormat="1" applyFont="1" applyFill="1" applyBorder="1" applyAlignment="1">
      <alignment horizontal="left" vertical="center"/>
    </xf>
    <xf numFmtId="4" fontId="5" fillId="2" borderId="9" xfId="1" applyNumberFormat="1" applyFont="1" applyFill="1" applyBorder="1" applyAlignment="1">
      <alignment horizontal="left" vertical="center"/>
    </xf>
    <xf numFmtId="0" fontId="6" fillId="0" borderId="0" xfId="1" applyFont="1"/>
    <xf numFmtId="0" fontId="6" fillId="0" borderId="0" xfId="0" applyFont="1" applyAlignment="1">
      <alignment horizontal="left"/>
    </xf>
    <xf numFmtId="0" fontId="7" fillId="0" borderId="1" xfId="0" applyFont="1" applyBorder="1"/>
    <xf numFmtId="0" fontId="2" fillId="2" borderId="15" xfId="1" applyFont="1" applyFill="1" applyBorder="1" applyAlignment="1">
      <alignment horizontal="center" wrapText="1"/>
    </xf>
    <xf numFmtId="0" fontId="2" fillId="2" borderId="16" xfId="1" applyFont="1" applyFill="1" applyBorder="1" applyAlignment="1">
      <alignment horizontal="center" wrapText="1"/>
    </xf>
    <xf numFmtId="0" fontId="2" fillId="2" borderId="17" xfId="1" applyFont="1" applyFill="1" applyBorder="1" applyAlignment="1">
      <alignment horizontal="center" wrapText="1"/>
    </xf>
    <xf numFmtId="0" fontId="2" fillId="2" borderId="6" xfId="1" applyFont="1" applyFill="1" applyBorder="1"/>
    <xf numFmtId="0" fontId="2" fillId="2" borderId="9" xfId="1" applyFont="1" applyFill="1" applyBorder="1"/>
    <xf numFmtId="2" fontId="2" fillId="2" borderId="6" xfId="1" applyNumberFormat="1" applyFont="1" applyFill="1" applyBorder="1"/>
    <xf numFmtId="0" fontId="1" fillId="2" borderId="10" xfId="1" applyFill="1" applyBorder="1" applyAlignment="1">
      <alignment horizontal="left" vertical="center"/>
    </xf>
    <xf numFmtId="0" fontId="1" fillId="2" borderId="11" xfId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7" xfId="1" applyFont="1" applyFill="1" applyBorder="1" applyAlignment="1">
      <alignment horizontal="left"/>
    </xf>
    <xf numFmtId="0" fontId="1" fillId="2" borderId="8" xfId="1" applyFont="1" applyFill="1" applyBorder="1" applyAlignment="1">
      <alignment horizontal="left"/>
    </xf>
    <xf numFmtId="0" fontId="1" fillId="2" borderId="1" xfId="1" applyFill="1" applyBorder="1" applyAlignment="1">
      <alignment horizontal="left" vertical="center"/>
    </xf>
    <xf numFmtId="0" fontId="4" fillId="2" borderId="15" xfId="1" applyFont="1" applyFill="1" applyBorder="1" applyAlignment="1">
      <alignment horizontal="center" vertical="center"/>
    </xf>
    <xf numFmtId="0" fontId="2" fillId="2" borderId="16" xfId="1" applyFont="1" applyFill="1" applyBorder="1"/>
    <xf numFmtId="0" fontId="2" fillId="2" borderId="17" xfId="1" applyFont="1" applyFill="1" applyBorder="1"/>
    <xf numFmtId="0" fontId="2" fillId="0" borderId="18" xfId="1" applyFont="1" applyBorder="1" applyAlignment="1">
      <alignment horizontal="left" vertical="center"/>
    </xf>
    <xf numFmtId="0" fontId="2" fillId="2" borderId="13" xfId="1" applyFont="1" applyFill="1" applyBorder="1" applyAlignment="1">
      <alignment horizontal="left" vertical="center"/>
    </xf>
    <xf numFmtId="0" fontId="2" fillId="0" borderId="15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7" fillId="0" borderId="1" xfId="1" applyFont="1" applyBorder="1"/>
    <xf numFmtId="0" fontId="7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wrapText="1"/>
    </xf>
    <xf numFmtId="0" fontId="7" fillId="0" borderId="0" xfId="1" applyFont="1"/>
    <xf numFmtId="0" fontId="6" fillId="0" borderId="14" xfId="1" applyFont="1" applyBorder="1" applyAlignment="1">
      <alignment horizontal="center"/>
    </xf>
    <xf numFmtId="0" fontId="7" fillId="0" borderId="0" xfId="1" applyFont="1" applyAlignment="1">
      <alignment horizontal="right"/>
    </xf>
    <xf numFmtId="2" fontId="6" fillId="0" borderId="0" xfId="0" applyNumberFormat="1" applyFont="1" applyAlignment="1">
      <alignment horizontal="left"/>
    </xf>
    <xf numFmtId="2" fontId="6" fillId="0" borderId="0" xfId="1" applyNumberFormat="1" applyFont="1" applyAlignment="1">
      <alignment horizontal="left"/>
    </xf>
    <xf numFmtId="0" fontId="6" fillId="0" borderId="0" xfId="1" applyFont="1" applyAlignment="1">
      <alignment vertical="top" wrapText="1"/>
    </xf>
  </cellXfs>
  <cellStyles count="3">
    <cellStyle name="Normal" xfId="0" builtinId="0"/>
    <cellStyle name="Normal 2" xfId="1" xr:uid="{D994F0C0-1E39-3640-93FF-A7EC77DDE13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5685-2196-CC4B-A37B-064392E016E6}">
  <dimension ref="A1:U24"/>
  <sheetViews>
    <sheetView tabSelected="1" workbookViewId="0">
      <selection activeCell="Q20" sqref="Q20"/>
    </sheetView>
  </sheetViews>
  <sheetFormatPr baseColWidth="10" defaultRowHeight="16" x14ac:dyDescent="0.2"/>
  <cols>
    <col min="1" max="1" width="18.6640625" style="1" customWidth="1"/>
    <col min="2" max="6" width="10.83203125" style="1"/>
    <col min="7" max="7" width="36.33203125" style="1" customWidth="1"/>
    <col min="8" max="8" width="9.83203125" style="1" customWidth="1"/>
    <col min="9" max="9" width="10" style="1" customWidth="1"/>
    <col min="10" max="10" width="10.83203125" style="1"/>
    <col min="11" max="11" width="16.1640625" style="1" customWidth="1"/>
    <col min="12" max="12" width="12.1640625" style="1" customWidth="1"/>
    <col min="13" max="13" width="15.6640625" style="1" customWidth="1"/>
    <col min="14" max="14" width="10.83203125" style="1"/>
    <col min="15" max="15" width="20.83203125" style="1" customWidth="1"/>
    <col min="16" max="16" width="18.6640625" style="1" customWidth="1"/>
    <col min="17" max="17" width="9.83203125" style="1" customWidth="1"/>
    <col min="18" max="18" width="8.6640625" style="1" customWidth="1"/>
    <col min="19" max="16384" width="10.83203125" style="1"/>
  </cols>
  <sheetData>
    <row r="1" spans="1:21" ht="32" customHeight="1" thickBot="1" x14ac:dyDescent="0.25">
      <c r="A1" s="59" t="s">
        <v>34</v>
      </c>
      <c r="B1" s="60"/>
      <c r="C1" s="60"/>
      <c r="D1" s="60"/>
      <c r="E1" s="61"/>
      <c r="G1" s="54" t="s">
        <v>40</v>
      </c>
      <c r="H1" s="55" t="s">
        <v>36</v>
      </c>
      <c r="I1" s="56" t="s">
        <v>38</v>
      </c>
      <c r="J1" s="19"/>
      <c r="K1" s="41" t="s">
        <v>41</v>
      </c>
      <c r="L1" s="42"/>
      <c r="M1" s="43"/>
      <c r="O1" s="63" t="s">
        <v>59</v>
      </c>
      <c r="P1" s="64" t="s">
        <v>44</v>
      </c>
      <c r="Q1" s="64" t="s">
        <v>45</v>
      </c>
      <c r="R1" s="64" t="s">
        <v>56</v>
      </c>
      <c r="S1" s="38"/>
      <c r="T1" s="38"/>
      <c r="U1" s="65" t="s">
        <v>47</v>
      </c>
    </row>
    <row r="2" spans="1:21" ht="16" customHeight="1" x14ac:dyDescent="0.2">
      <c r="A2" s="57" t="s">
        <v>25</v>
      </c>
      <c r="B2" s="58" t="s">
        <v>13</v>
      </c>
      <c r="C2" s="7" t="s">
        <v>12</v>
      </c>
      <c r="D2" s="7" t="s">
        <v>11</v>
      </c>
      <c r="E2" s="7" t="s">
        <v>10</v>
      </c>
      <c r="G2" s="11" t="s">
        <v>31</v>
      </c>
      <c r="H2" s="16">
        <v>1812</v>
      </c>
      <c r="I2" s="12">
        <f>H2/H5</f>
        <v>0.56287556101173464</v>
      </c>
      <c r="K2" s="30" t="s">
        <v>43</v>
      </c>
      <c r="L2" s="31"/>
      <c r="M2" s="32" t="s">
        <v>37</v>
      </c>
      <c r="O2" s="38"/>
      <c r="P2" s="66" t="s">
        <v>48</v>
      </c>
      <c r="Q2" s="66"/>
      <c r="R2" s="66"/>
      <c r="S2" s="38"/>
      <c r="T2" s="38"/>
      <c r="U2" s="67" t="s">
        <v>48</v>
      </c>
    </row>
    <row r="3" spans="1:21" x14ac:dyDescent="0.2">
      <c r="A3" s="47" t="s">
        <v>24</v>
      </c>
      <c r="B3" s="35">
        <v>53.56</v>
      </c>
      <c r="C3" s="9">
        <v>43.13</v>
      </c>
      <c r="D3" s="9">
        <v>44.19</v>
      </c>
      <c r="E3" s="9">
        <v>60.06</v>
      </c>
      <c r="G3" s="11" t="s">
        <v>32</v>
      </c>
      <c r="H3" s="16">
        <v>500</v>
      </c>
      <c r="I3" s="12">
        <f>H3/H5</f>
        <v>0.15531886341383405</v>
      </c>
      <c r="K3" s="49" t="s">
        <v>26</v>
      </c>
      <c r="L3" s="50"/>
      <c r="M3" s="44">
        <f>U3</f>
        <v>52.760000000000005</v>
      </c>
      <c r="O3" s="62" t="s">
        <v>49</v>
      </c>
      <c r="P3" s="39">
        <v>55</v>
      </c>
      <c r="Q3" s="68">
        <v>41</v>
      </c>
      <c r="R3" s="68">
        <v>55</v>
      </c>
      <c r="S3" s="38"/>
      <c r="T3" s="38"/>
      <c r="U3" s="65">
        <f>P10*P3+Q10*Q3+R10*R3</f>
        <v>52.760000000000005</v>
      </c>
    </row>
    <row r="4" spans="1:21" x14ac:dyDescent="0.2">
      <c r="A4" s="47" t="s">
        <v>23</v>
      </c>
      <c r="B4" s="35">
        <v>14.26</v>
      </c>
      <c r="C4" s="9">
        <v>21.96</v>
      </c>
      <c r="D4" s="9">
        <v>9.49</v>
      </c>
      <c r="E4" s="9">
        <v>18.89</v>
      </c>
      <c r="G4" s="17" t="s">
        <v>33</v>
      </c>
      <c r="H4" s="33">
        <v>907.18399999999997</v>
      </c>
      <c r="I4" s="18">
        <f>H4/H5</f>
        <v>0.28180557557443126</v>
      </c>
      <c r="K4" s="49" t="s">
        <v>27</v>
      </c>
      <c r="L4" s="50"/>
      <c r="M4" s="46">
        <f>U4</f>
        <v>13.240000000000002</v>
      </c>
      <c r="O4" s="62" t="s">
        <v>50</v>
      </c>
      <c r="P4" s="39">
        <v>15</v>
      </c>
      <c r="Q4" s="69">
        <v>4</v>
      </c>
      <c r="R4" s="69">
        <v>15</v>
      </c>
      <c r="S4" s="70"/>
      <c r="T4" s="38"/>
      <c r="U4" s="65">
        <f>P10*P4+Q10*Q4+R10*R4</f>
        <v>13.240000000000002</v>
      </c>
    </row>
    <row r="5" spans="1:21" ht="17" thickBot="1" x14ac:dyDescent="0.25">
      <c r="A5" s="47" t="s">
        <v>22</v>
      </c>
      <c r="B5" s="35">
        <v>8.14</v>
      </c>
      <c r="C5" s="9">
        <v>8.5399999999999991</v>
      </c>
      <c r="D5" s="9">
        <v>7.89</v>
      </c>
      <c r="E5" s="9">
        <v>6.42</v>
      </c>
      <c r="G5" s="20" t="s">
        <v>39</v>
      </c>
      <c r="H5" s="34">
        <f>SUM(H2:H4)</f>
        <v>3219.1840000000002</v>
      </c>
      <c r="I5" s="13">
        <f>SUM(I2:I4)</f>
        <v>1</v>
      </c>
      <c r="K5" s="49" t="s">
        <v>30</v>
      </c>
      <c r="L5" s="50"/>
      <c r="M5" s="46">
        <f>U6</f>
        <v>10.24</v>
      </c>
      <c r="O5" s="62" t="s">
        <v>51</v>
      </c>
      <c r="P5" s="39">
        <v>1.5</v>
      </c>
      <c r="Q5" s="69">
        <v>6</v>
      </c>
      <c r="R5" s="69" t="s">
        <v>46</v>
      </c>
      <c r="S5" s="70"/>
      <c r="T5" s="38"/>
      <c r="U5" s="65">
        <f>P10*P5+Q10*Q5</f>
        <v>1.8</v>
      </c>
    </row>
    <row r="6" spans="1:21" x14ac:dyDescent="0.2">
      <c r="A6" s="14" t="s">
        <v>21</v>
      </c>
      <c r="B6" s="36">
        <v>8.57</v>
      </c>
      <c r="C6" s="9">
        <v>6.9</v>
      </c>
      <c r="D6" s="9">
        <v>7.07</v>
      </c>
      <c r="E6" s="9">
        <v>9.61</v>
      </c>
      <c r="K6" s="28" t="s">
        <v>21</v>
      </c>
      <c r="L6" s="29"/>
      <c r="M6" s="15" t="s">
        <v>35</v>
      </c>
      <c r="O6" s="40" t="s">
        <v>52</v>
      </c>
      <c r="P6" s="39">
        <v>12</v>
      </c>
      <c r="Q6" s="69">
        <v>8</v>
      </c>
      <c r="R6" s="69">
        <v>8</v>
      </c>
      <c r="S6" s="70"/>
      <c r="T6" s="38"/>
      <c r="U6" s="65">
        <f>P10*P6+Q10*Q6+R10*R6</f>
        <v>10.24</v>
      </c>
    </row>
    <row r="7" spans="1:21" x14ac:dyDescent="0.2">
      <c r="A7" s="14" t="s">
        <v>20</v>
      </c>
      <c r="B7" s="36">
        <v>6.25</v>
      </c>
      <c r="C7" s="9">
        <v>6.25</v>
      </c>
      <c r="D7" s="9">
        <v>6.25</v>
      </c>
      <c r="E7" s="9">
        <v>6.25</v>
      </c>
      <c r="G7" s="1" t="s">
        <v>42</v>
      </c>
      <c r="K7" s="28" t="s">
        <v>20</v>
      </c>
      <c r="L7" s="29"/>
      <c r="M7" s="15" t="s">
        <v>35</v>
      </c>
      <c r="O7" s="40" t="s">
        <v>53</v>
      </c>
      <c r="P7" s="39">
        <v>12</v>
      </c>
      <c r="Q7" s="69" t="s">
        <v>46</v>
      </c>
      <c r="R7" s="69">
        <v>12</v>
      </c>
      <c r="S7" s="38"/>
      <c r="T7" s="38"/>
      <c r="U7" s="65">
        <f>P10*P7+R10*R7</f>
        <v>10.080000000000002</v>
      </c>
    </row>
    <row r="8" spans="1:21" x14ac:dyDescent="0.2">
      <c r="A8" s="47" t="s">
        <v>19</v>
      </c>
      <c r="B8" s="35">
        <v>11.12</v>
      </c>
      <c r="C8" s="9">
        <v>5.19</v>
      </c>
      <c r="D8" s="9">
        <v>14.89</v>
      </c>
      <c r="E8" s="9">
        <v>12.36</v>
      </c>
      <c r="K8" s="49" t="s">
        <v>29</v>
      </c>
      <c r="L8" s="50"/>
      <c r="M8" s="46">
        <f>U7</f>
        <v>10.080000000000002</v>
      </c>
      <c r="O8" s="62" t="s">
        <v>54</v>
      </c>
      <c r="P8" s="69">
        <v>1.5</v>
      </c>
      <c r="Q8" s="69">
        <v>0.6</v>
      </c>
      <c r="R8" s="69" t="s">
        <v>46</v>
      </c>
      <c r="S8" s="38"/>
      <c r="T8" s="38"/>
      <c r="U8" s="65">
        <f>P10*P8+Q10*Q8</f>
        <v>0.93600000000000005</v>
      </c>
    </row>
    <row r="9" spans="1:21" ht="17" thickBot="1" x14ac:dyDescent="0.25">
      <c r="A9" s="48" t="s">
        <v>18</v>
      </c>
      <c r="B9" s="37">
        <v>0.4</v>
      </c>
      <c r="C9" s="9">
        <v>2.8</v>
      </c>
      <c r="D9" s="9">
        <v>2.8</v>
      </c>
      <c r="E9" s="9">
        <v>0.4</v>
      </c>
      <c r="K9" s="49" t="s">
        <v>28</v>
      </c>
      <c r="L9" s="50"/>
      <c r="M9" s="46">
        <f>U5</f>
        <v>1.8</v>
      </c>
      <c r="O9" s="38"/>
      <c r="P9" s="38"/>
      <c r="Q9" s="38"/>
      <c r="R9" s="38"/>
      <c r="S9" s="38"/>
      <c r="T9" s="38"/>
      <c r="U9" s="38"/>
    </row>
    <row r="10" spans="1:21" ht="17" thickBot="1" x14ac:dyDescent="0.25">
      <c r="A10" s="3" t="s">
        <v>17</v>
      </c>
      <c r="B10" s="21">
        <v>1521</v>
      </c>
      <c r="C10" s="9">
        <v>1760</v>
      </c>
      <c r="D10" s="9">
        <v>1366</v>
      </c>
      <c r="E10" s="9">
        <v>1592</v>
      </c>
      <c r="K10" s="51" t="s">
        <v>58</v>
      </c>
      <c r="L10" s="52"/>
      <c r="M10" s="45">
        <f>U8</f>
        <v>0.93600000000000005</v>
      </c>
      <c r="O10" s="38" t="s">
        <v>55</v>
      </c>
      <c r="P10" s="38">
        <v>0.56000000000000005</v>
      </c>
      <c r="Q10" s="38">
        <v>0.16</v>
      </c>
      <c r="R10" s="38">
        <v>0.28000000000000003</v>
      </c>
      <c r="S10" s="38">
        <f>SUM(P10:R10)</f>
        <v>1</v>
      </c>
      <c r="T10" s="38"/>
      <c r="U10" s="38"/>
    </row>
    <row r="11" spans="1:21" x14ac:dyDescent="0.2">
      <c r="A11" s="3" t="s">
        <v>16</v>
      </c>
      <c r="B11" s="21">
        <v>1783</v>
      </c>
      <c r="C11" s="9">
        <v>2014</v>
      </c>
      <c r="D11" s="9">
        <v>1567</v>
      </c>
      <c r="E11" s="9">
        <v>1896</v>
      </c>
      <c r="O11" s="38"/>
      <c r="P11" s="38"/>
      <c r="Q11" s="38"/>
      <c r="R11" s="38"/>
      <c r="S11" s="38"/>
      <c r="T11" s="38"/>
      <c r="U11" s="38"/>
    </row>
    <row r="12" spans="1:21" x14ac:dyDescent="0.2">
      <c r="A12" s="3" t="s">
        <v>15</v>
      </c>
      <c r="B12" s="21">
        <v>12.52</v>
      </c>
      <c r="C12" s="9">
        <v>18.38</v>
      </c>
      <c r="D12" s="9">
        <v>20.74</v>
      </c>
      <c r="E12" s="9">
        <v>1.87</v>
      </c>
      <c r="O12" s="38" t="s">
        <v>57</v>
      </c>
      <c r="P12" s="38"/>
      <c r="Q12" s="38"/>
      <c r="R12" s="38"/>
      <c r="S12" s="38"/>
      <c r="T12" s="38"/>
      <c r="U12" s="38"/>
    </row>
    <row r="13" spans="1:21" x14ac:dyDescent="0.2">
      <c r="B13" s="22"/>
    </row>
    <row r="14" spans="1:21" x14ac:dyDescent="0.2">
      <c r="A14" s="8" t="s">
        <v>14</v>
      </c>
      <c r="B14" s="23" t="s">
        <v>13</v>
      </c>
      <c r="C14" s="7" t="s">
        <v>12</v>
      </c>
      <c r="D14" s="7" t="s">
        <v>11</v>
      </c>
      <c r="E14" s="7" t="s">
        <v>10</v>
      </c>
    </row>
    <row r="15" spans="1:21" x14ac:dyDescent="0.2">
      <c r="A15" s="3" t="s">
        <v>9</v>
      </c>
      <c r="B15" s="24">
        <v>1.92</v>
      </c>
      <c r="C15" s="4">
        <v>0.48</v>
      </c>
      <c r="D15" s="4">
        <v>0.48899999999999999</v>
      </c>
      <c r="E15" s="4">
        <v>1.72</v>
      </c>
    </row>
    <row r="16" spans="1:21" x14ac:dyDescent="0.2">
      <c r="A16" s="3" t="s">
        <v>8</v>
      </c>
      <c r="B16" s="25">
        <v>3.8999999999999998E-3</v>
      </c>
      <c r="C16" s="2">
        <v>6.0999999999999997E-4</v>
      </c>
      <c r="D16" s="2">
        <v>8.4000000000000003E-4</v>
      </c>
      <c r="E16" s="2">
        <v>1.9E-3</v>
      </c>
    </row>
    <row r="17" spans="1:5" x14ac:dyDescent="0.2">
      <c r="A17" s="3" t="s">
        <v>7</v>
      </c>
      <c r="B17" s="26">
        <v>6.1699999999999998E-2</v>
      </c>
      <c r="C17" s="6">
        <v>7.0000000000000001E-3</v>
      </c>
      <c r="D17" s="6">
        <v>5.11E-2</v>
      </c>
      <c r="E17" s="6">
        <v>2.6499999999999999E-2</v>
      </c>
    </row>
    <row r="18" spans="1:5" x14ac:dyDescent="0.2">
      <c r="A18" s="3" t="s">
        <v>6</v>
      </c>
      <c r="B18" s="25">
        <v>7.1999999999999998E-3</v>
      </c>
      <c r="C18" s="2">
        <v>9.7999999999999997E-4</v>
      </c>
      <c r="D18" s="2">
        <v>1.1999999999999999E-3</v>
      </c>
      <c r="E18" s="2">
        <v>6.0000000000000001E-3</v>
      </c>
    </row>
    <row r="19" spans="1:5" x14ac:dyDescent="0.2">
      <c r="A19" s="3" t="s">
        <v>5</v>
      </c>
      <c r="B19" s="26">
        <v>0.23300000000000001</v>
      </c>
      <c r="C19" s="6">
        <v>7.8E-2</v>
      </c>
      <c r="D19" s="6">
        <v>9.5000000000000001E-2</v>
      </c>
      <c r="E19" s="6">
        <v>0.253</v>
      </c>
    </row>
    <row r="20" spans="1:5" x14ac:dyDescent="0.2">
      <c r="A20" s="53" t="s">
        <v>4</v>
      </c>
      <c r="B20" s="10">
        <v>1.62</v>
      </c>
      <c r="C20" s="5">
        <v>0.84299999999999997</v>
      </c>
      <c r="D20" s="5">
        <v>0.83299999999999996</v>
      </c>
      <c r="E20" s="5">
        <v>1.96</v>
      </c>
    </row>
    <row r="21" spans="1:5" x14ac:dyDescent="0.2">
      <c r="A21" s="3" t="s">
        <v>3</v>
      </c>
      <c r="B21" s="27">
        <v>0.85399999999999998</v>
      </c>
      <c r="C21" s="5">
        <v>0.94</v>
      </c>
      <c r="D21" s="5">
        <v>0.79600000000000004</v>
      </c>
      <c r="E21" s="5">
        <v>1.02</v>
      </c>
    </row>
    <row r="22" spans="1:5" x14ac:dyDescent="0.2">
      <c r="A22" s="3" t="s">
        <v>2</v>
      </c>
      <c r="B22" s="27">
        <v>1.26</v>
      </c>
      <c r="C22" s="5">
        <v>0.60499999999999998</v>
      </c>
      <c r="D22" s="5">
        <v>0.627</v>
      </c>
      <c r="E22" s="5">
        <v>1.04</v>
      </c>
    </row>
    <row r="23" spans="1:5" x14ac:dyDescent="0.2">
      <c r="A23" s="3" t="s">
        <v>1</v>
      </c>
      <c r="B23" s="24">
        <v>0.71</v>
      </c>
      <c r="C23" s="4">
        <v>0.43</v>
      </c>
      <c r="D23" s="4">
        <v>0.43</v>
      </c>
      <c r="E23" s="4">
        <v>1.48</v>
      </c>
    </row>
    <row r="24" spans="1:5" x14ac:dyDescent="0.2">
      <c r="A24" s="3" t="s">
        <v>0</v>
      </c>
      <c r="B24" s="25">
        <v>1.7500000000000002E-2</v>
      </c>
      <c r="C24" s="2">
        <v>4.5999999999999999E-3</v>
      </c>
      <c r="D24" s="2">
        <v>4.7000000000000002E-3</v>
      </c>
      <c r="E24" s="2">
        <v>2.0199999999999999E-2</v>
      </c>
    </row>
  </sheetData>
  <mergeCells count="12">
    <mergeCell ref="P2:R2"/>
    <mergeCell ref="K10:L10"/>
    <mergeCell ref="K4:L4"/>
    <mergeCell ref="K5:L5"/>
    <mergeCell ref="K6:L6"/>
    <mergeCell ref="K7:L7"/>
    <mergeCell ref="K8:L8"/>
    <mergeCell ref="K9:L9"/>
    <mergeCell ref="A1:E1"/>
    <mergeCell ref="K1:M1"/>
    <mergeCell ref="K2:L2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Proximate&amp;Elemental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Zoltan</dc:creator>
  <cp:lastModifiedBy>Zoltan</cp:lastModifiedBy>
  <dcterms:created xsi:type="dcterms:W3CDTF">2023-01-11T23:17:20Z</dcterms:created>
  <dcterms:modified xsi:type="dcterms:W3CDTF">2023-01-18T00:43:53Z</dcterms:modified>
</cp:coreProperties>
</file>